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8" windowWidth="11352" windowHeight="8448" tabRatio="601"/>
  </bookViews>
  <sheets>
    <sheet name="Orçamento" sheetId="1" r:id="rId1"/>
    <sheet name="Cron.Fís.Fina." sheetId="5" state="hidden" r:id="rId2"/>
    <sheet name="Composição de custo" sheetId="6" state="hidden" r:id="rId3"/>
    <sheet name="Plan2" sheetId="2" state="hidden" r:id="rId4"/>
    <sheet name="Preços" sheetId="8" state="hidden" r:id="rId5"/>
    <sheet name="Cronograma" sheetId="9" r:id="rId6"/>
  </sheets>
  <externalReferences>
    <externalReference r:id="rId7"/>
    <externalReference r:id="rId8"/>
  </externalReferences>
  <definedNames>
    <definedName name="_xlnm.Print_Area" localSheetId="2">'Composição de custo'!$A$1:$G$765</definedName>
    <definedName name="_xlnm.Print_Area" localSheetId="5">Cronograma!$A$3:$I$58</definedName>
    <definedName name="_xlnm.Print_Area" localSheetId="0">Orçamento!$A$1:$T$145</definedName>
    <definedName name="_xlnm.Print_Titles" localSheetId="5">Cronograma!$3:$10</definedName>
    <definedName name="_xlnm.Print_Titles" localSheetId="0">Orçamento!$1:$6</definedName>
  </definedNames>
  <calcPr calcId="145621"/>
</workbook>
</file>

<file path=xl/calcChain.xml><?xml version="1.0" encoding="utf-8"?>
<calcChain xmlns="http://schemas.openxmlformats.org/spreadsheetml/2006/main">
  <c r="S134" i="1" l="1"/>
  <c r="D53" i="9" l="1"/>
  <c r="S131" i="1"/>
  <c r="S128" i="1"/>
  <c r="S127" i="1"/>
  <c r="S126" i="1"/>
  <c r="S123" i="1"/>
  <c r="S122" i="1"/>
  <c r="S121" i="1"/>
  <c r="S120" i="1"/>
  <c r="S119" i="1"/>
  <c r="S118" i="1"/>
  <c r="S117" i="1"/>
  <c r="S114" i="1"/>
  <c r="S111" i="1"/>
  <c r="S110" i="1"/>
  <c r="S109" i="1"/>
  <c r="S108" i="1"/>
  <c r="S107" i="1"/>
  <c r="S106" i="1"/>
  <c r="S105" i="1"/>
  <c r="S104" i="1"/>
  <c r="S103" i="1"/>
  <c r="S102" i="1"/>
  <c r="S90" i="1"/>
  <c r="S89" i="1"/>
  <c r="S88" i="1"/>
  <c r="S82" i="1"/>
  <c r="S81" i="1"/>
  <c r="S80" i="1"/>
  <c r="S71" i="1"/>
  <c r="S70" i="1"/>
  <c r="S69" i="1"/>
  <c r="S66" i="1"/>
  <c r="S65" i="1"/>
  <c r="S64" i="1"/>
  <c r="S63" i="1"/>
  <c r="S62" i="1"/>
  <c r="S59" i="1"/>
  <c r="S58" i="1"/>
  <c r="H50" i="1"/>
  <c r="H45" i="1"/>
  <c r="H33" i="1"/>
  <c r="H28" i="1"/>
  <c r="H15" i="1"/>
  <c r="G12" i="1"/>
  <c r="G18" i="1"/>
  <c r="H129" i="1"/>
  <c r="H124" i="1"/>
  <c r="H123" i="1"/>
  <c r="H122" i="1"/>
  <c r="H119" i="1"/>
  <c r="H118" i="1"/>
  <c r="H117" i="1"/>
  <c r="H103" i="1"/>
  <c r="H99" i="1"/>
  <c r="H95" i="1"/>
  <c r="H92" i="1"/>
  <c r="G69" i="1"/>
  <c r="H66" i="1"/>
  <c r="G66" i="1"/>
  <c r="H65" i="1"/>
  <c r="G65" i="1"/>
  <c r="H64" i="1"/>
  <c r="G62" i="1"/>
  <c r="H60" i="1"/>
  <c r="H59" i="1"/>
  <c r="H58" i="1"/>
  <c r="G58" i="1"/>
  <c r="H54" i="1"/>
  <c r="H53" i="1"/>
  <c r="G131" i="1"/>
  <c r="G127" i="1"/>
  <c r="G123" i="1"/>
  <c r="G122" i="1"/>
  <c r="G120" i="1"/>
  <c r="G118" i="1"/>
  <c r="G114" i="1"/>
  <c r="G111" i="1"/>
  <c r="G110" i="1"/>
  <c r="G109" i="1"/>
  <c r="G106" i="1"/>
  <c r="G105" i="1"/>
  <c r="G104" i="1"/>
  <c r="G103" i="1"/>
  <c r="G94" i="1"/>
  <c r="G88" i="1"/>
  <c r="G85" i="1"/>
  <c r="G80" i="1"/>
  <c r="G79" i="1"/>
  <c r="G71" i="1"/>
  <c r="G64" i="1"/>
  <c r="G63" i="1"/>
  <c r="G59" i="1"/>
  <c r="G26" i="1"/>
  <c r="G25" i="1"/>
  <c r="G32" i="1"/>
  <c r="G40" i="1"/>
  <c r="G39" i="1"/>
  <c r="G45" i="1"/>
  <c r="G54" i="1"/>
  <c r="G53" i="1"/>
  <c r="W111" i="1"/>
  <c r="W110" i="1" l="1"/>
  <c r="L54" i="9"/>
  <c r="L53" i="9"/>
  <c r="L52" i="9"/>
  <c r="E53" i="9"/>
  <c r="E54" i="9" s="1"/>
  <c r="E52" i="9"/>
  <c r="D54" i="9"/>
  <c r="C54" i="9"/>
  <c r="O103" i="1" l="1"/>
  <c r="O104" i="1"/>
  <c r="K44" i="9" l="1"/>
  <c r="K42" i="9"/>
  <c r="K40" i="9"/>
  <c r="K38" i="9"/>
  <c r="K36" i="9"/>
  <c r="K34" i="9"/>
  <c r="K32" i="9"/>
  <c r="K30" i="9"/>
  <c r="I17" i="9"/>
  <c r="H17" i="9"/>
  <c r="B58" i="9"/>
  <c r="B57" i="9"/>
  <c r="A40" i="9"/>
  <c r="A38" i="9"/>
  <c r="A36" i="9"/>
  <c r="A34" i="9"/>
  <c r="A32" i="9"/>
  <c r="A30" i="9"/>
  <c r="A28" i="9"/>
  <c r="A26" i="9"/>
  <c r="A24" i="9"/>
  <c r="A22" i="9"/>
  <c r="A20" i="9"/>
  <c r="A18" i="9"/>
  <c r="A16" i="9"/>
  <c r="A14" i="9"/>
  <c r="A12" i="9"/>
  <c r="V89" i="1" l="1"/>
  <c r="V126" i="1"/>
  <c r="W128" i="1"/>
  <c r="W127" i="1"/>
  <c r="X129" i="1"/>
  <c r="Y129" i="1" s="1"/>
  <c r="O111" i="1"/>
  <c r="O110" i="1"/>
  <c r="Q110" i="1" s="1"/>
  <c r="P111" i="1" l="1"/>
  <c r="Q111" i="1"/>
  <c r="P110" i="1"/>
  <c r="O131" i="1"/>
  <c r="Q131" i="1" s="1"/>
  <c r="O128" i="1"/>
  <c r="O127" i="1"/>
  <c r="O126" i="1"/>
  <c r="Q126" i="1" s="1"/>
  <c r="O123" i="1"/>
  <c r="Q123" i="1" s="1"/>
  <c r="O122" i="1"/>
  <c r="Q122" i="1" s="1"/>
  <c r="O121" i="1"/>
  <c r="Q121" i="1" s="1"/>
  <c r="O120" i="1"/>
  <c r="Q120" i="1" s="1"/>
  <c r="O119" i="1"/>
  <c r="Q119" i="1" s="1"/>
  <c r="O118" i="1"/>
  <c r="Q118" i="1" s="1"/>
  <c r="O117" i="1"/>
  <c r="Q117" i="1" s="1"/>
  <c r="O114" i="1"/>
  <c r="Q114" i="1" s="1"/>
  <c r="O109" i="1"/>
  <c r="Q109" i="1" s="1"/>
  <c r="O108" i="1"/>
  <c r="Q108" i="1" s="1"/>
  <c r="O107" i="1"/>
  <c r="Q107" i="1" s="1"/>
  <c r="O106" i="1"/>
  <c r="O105" i="1"/>
  <c r="Q105" i="1" s="1"/>
  <c r="O102" i="1"/>
  <c r="Q102" i="1" s="1"/>
  <c r="O99" i="1"/>
  <c r="Q99" i="1" s="1"/>
  <c r="O98" i="1"/>
  <c r="Q98" i="1" s="1"/>
  <c r="O95" i="1"/>
  <c r="Q95" i="1" s="1"/>
  <c r="O94" i="1"/>
  <c r="Q94" i="1" s="1"/>
  <c r="O91" i="1"/>
  <c r="Q91" i="1" s="1"/>
  <c r="O90" i="1"/>
  <c r="Q90" i="1" s="1"/>
  <c r="O89" i="1"/>
  <c r="Q89" i="1" s="1"/>
  <c r="O88" i="1"/>
  <c r="Q88" i="1" s="1"/>
  <c r="O85" i="1"/>
  <c r="Q85" i="1" s="1"/>
  <c r="O84" i="1"/>
  <c r="Q84" i="1" s="1"/>
  <c r="O83" i="1"/>
  <c r="Q83" i="1" s="1"/>
  <c r="O82" i="1"/>
  <c r="Q82" i="1" s="1"/>
  <c r="O81" i="1"/>
  <c r="Q81" i="1" s="1"/>
  <c r="O80" i="1"/>
  <c r="Q80" i="1" s="1"/>
  <c r="O79" i="1"/>
  <c r="Q79" i="1" s="1"/>
  <c r="O76" i="1"/>
  <c r="Q76" i="1" s="1"/>
  <c r="O75" i="1"/>
  <c r="Q75" i="1" s="1"/>
  <c r="O74" i="1"/>
  <c r="Q74" i="1" s="1"/>
  <c r="O71" i="1"/>
  <c r="Q71" i="1" s="1"/>
  <c r="O70" i="1"/>
  <c r="Q70" i="1" s="1"/>
  <c r="O69" i="1"/>
  <c r="Q69" i="1" s="1"/>
  <c r="O66" i="1"/>
  <c r="Q66" i="1" s="1"/>
  <c r="O65" i="1"/>
  <c r="Q65" i="1" s="1"/>
  <c r="O64" i="1"/>
  <c r="Q64" i="1" s="1"/>
  <c r="O63" i="1"/>
  <c r="Q63" i="1" s="1"/>
  <c r="O62" i="1"/>
  <c r="Q62" i="1" s="1"/>
  <c r="O59" i="1"/>
  <c r="Q59" i="1" s="1"/>
  <c r="O58" i="1"/>
  <c r="Q58" i="1" s="1"/>
  <c r="O54" i="1"/>
  <c r="Q54" i="1" s="1"/>
  <c r="O53" i="1"/>
  <c r="Q53" i="1" s="1"/>
  <c r="O49" i="1"/>
  <c r="Q49" i="1" s="1"/>
  <c r="O48" i="1"/>
  <c r="Q48" i="1" s="1"/>
  <c r="O45" i="1"/>
  <c r="Q45" i="1" s="1"/>
  <c r="O44" i="1"/>
  <c r="Q44" i="1" s="1"/>
  <c r="O41" i="1"/>
  <c r="Q41" i="1" s="1"/>
  <c r="O40" i="1"/>
  <c r="Q40" i="1" s="1"/>
  <c r="O39" i="1"/>
  <c r="Q39" i="1" s="1"/>
  <c r="O38" i="1"/>
  <c r="Q38" i="1" s="1"/>
  <c r="O35" i="1"/>
  <c r="Q35" i="1" s="1"/>
  <c r="O32" i="1"/>
  <c r="Q32" i="1" s="1"/>
  <c r="O31" i="1"/>
  <c r="Q31" i="1" s="1"/>
  <c r="O30" i="1"/>
  <c r="Q30" i="1" s="1"/>
  <c r="O29" i="1"/>
  <c r="Q29" i="1" s="1"/>
  <c r="O28" i="1"/>
  <c r="Q28" i="1" s="1"/>
  <c r="O26" i="1"/>
  <c r="Q26" i="1" s="1"/>
  <c r="O25" i="1"/>
  <c r="Q25" i="1" s="1"/>
  <c r="O23" i="1"/>
  <c r="Q23" i="1" s="1"/>
  <c r="O22" i="1"/>
  <c r="Q22" i="1" s="1"/>
  <c r="O18" i="1"/>
  <c r="Q18" i="1" s="1"/>
  <c r="O17" i="1"/>
  <c r="Q17" i="1" s="1"/>
  <c r="O16" i="1"/>
  <c r="Q16" i="1" s="1"/>
  <c r="O15" i="1"/>
  <c r="Q15" i="1" s="1"/>
  <c r="O12" i="1"/>
  <c r="Q12" i="1" s="1"/>
  <c r="O9" i="1"/>
  <c r="Q9" i="1" s="1"/>
  <c r="O8" i="1"/>
  <c r="Q8" i="1" s="1"/>
  <c r="R109" i="1" l="1"/>
  <c r="W131" i="1"/>
  <c r="R131" i="1" s="1"/>
  <c r="W130" i="1"/>
  <c r="R128" i="1"/>
  <c r="W126" i="1"/>
  <c r="R126" i="1" s="1"/>
  <c r="W125" i="1"/>
  <c r="W124" i="1"/>
  <c r="W123" i="1"/>
  <c r="R123" i="1" s="1"/>
  <c r="W122" i="1"/>
  <c r="R122" i="1" s="1"/>
  <c r="W121" i="1"/>
  <c r="R121" i="1" s="1"/>
  <c r="W120" i="1"/>
  <c r="R120" i="1" s="1"/>
  <c r="W119" i="1"/>
  <c r="R119" i="1" s="1"/>
  <c r="W118" i="1"/>
  <c r="R118" i="1" s="1"/>
  <c r="W117" i="1"/>
  <c r="R117" i="1" s="1"/>
  <c r="W116" i="1"/>
  <c r="W115" i="1"/>
  <c r="W114" i="1"/>
  <c r="R114" i="1" s="1"/>
  <c r="W113" i="1"/>
  <c r="W112" i="1"/>
  <c r="W108" i="1"/>
  <c r="R108" i="1" s="1"/>
  <c r="W107" i="1"/>
  <c r="R107" i="1" s="1"/>
  <c r="W106" i="1"/>
  <c r="R106" i="1" s="1"/>
  <c r="W105" i="1"/>
  <c r="R105" i="1" s="1"/>
  <c r="W104" i="1"/>
  <c r="R104" i="1" s="1"/>
  <c r="W103" i="1"/>
  <c r="R103" i="1" s="1"/>
  <c r="W102" i="1"/>
  <c r="R102" i="1" s="1"/>
  <c r="W101" i="1"/>
  <c r="W100" i="1"/>
  <c r="W99" i="1"/>
  <c r="R99" i="1" s="1"/>
  <c r="W98" i="1"/>
  <c r="R98" i="1" s="1"/>
  <c r="W97" i="1"/>
  <c r="W96" i="1"/>
  <c r="W95" i="1"/>
  <c r="R95" i="1" s="1"/>
  <c r="W94" i="1"/>
  <c r="R94" i="1" s="1"/>
  <c r="W93" i="1"/>
  <c r="W92" i="1"/>
  <c r="W91" i="1"/>
  <c r="R91" i="1" s="1"/>
  <c r="W90" i="1"/>
  <c r="R90" i="1" s="1"/>
  <c r="W89" i="1"/>
  <c r="W88" i="1"/>
  <c r="R88" i="1" s="1"/>
  <c r="W87" i="1"/>
  <c r="W86" i="1"/>
  <c r="W85" i="1"/>
  <c r="R85" i="1" s="1"/>
  <c r="W84" i="1"/>
  <c r="R84" i="1" s="1"/>
  <c r="W83" i="1"/>
  <c r="R83" i="1" s="1"/>
  <c r="W82" i="1"/>
  <c r="W81" i="1"/>
  <c r="R81" i="1" s="1"/>
  <c r="W80" i="1"/>
  <c r="R80" i="1" s="1"/>
  <c r="W79" i="1"/>
  <c r="R79" i="1" s="1"/>
  <c r="W78" i="1"/>
  <c r="W77" i="1"/>
  <c r="W76" i="1"/>
  <c r="R76" i="1" s="1"/>
  <c r="W75" i="1"/>
  <c r="R75" i="1" s="1"/>
  <c r="W74" i="1"/>
  <c r="R74" i="1" s="1"/>
  <c r="W73" i="1"/>
  <c r="W72" i="1"/>
  <c r="W71" i="1"/>
  <c r="R71" i="1" s="1"/>
  <c r="W70" i="1"/>
  <c r="R70" i="1" s="1"/>
  <c r="W69" i="1"/>
  <c r="R69" i="1" s="1"/>
  <c r="W68" i="1"/>
  <c r="W67" i="1"/>
  <c r="W66" i="1"/>
  <c r="R66" i="1" s="1"/>
  <c r="W65" i="1"/>
  <c r="R65" i="1" s="1"/>
  <c r="W64" i="1"/>
  <c r="R64" i="1" s="1"/>
  <c r="W63" i="1"/>
  <c r="R63" i="1" s="1"/>
  <c r="W62" i="1"/>
  <c r="R62" i="1" s="1"/>
  <c r="W61" i="1"/>
  <c r="W60" i="1"/>
  <c r="W59" i="1"/>
  <c r="R59" i="1" s="1"/>
  <c r="W58" i="1"/>
  <c r="R58" i="1" s="1"/>
  <c r="S28" i="1" l="1"/>
  <c r="S99" i="1"/>
  <c r="S95" i="1"/>
  <c r="S94" i="1"/>
  <c r="S83" i="1"/>
  <c r="S79" i="1"/>
  <c r="S54" i="1"/>
  <c r="S49" i="1"/>
  <c r="S45" i="1"/>
  <c r="S41" i="1"/>
  <c r="S39" i="1"/>
  <c r="S132" i="1"/>
  <c r="D44" i="9" s="1"/>
  <c r="S115" i="1"/>
  <c r="D38" i="9" s="1"/>
  <c r="S98" i="1"/>
  <c r="S84" i="1"/>
  <c r="S85" i="1"/>
  <c r="S76" i="1"/>
  <c r="S75" i="1"/>
  <c r="S74" i="1"/>
  <c r="S72" i="1"/>
  <c r="S60" i="1"/>
  <c r="S53" i="1"/>
  <c r="S48" i="1"/>
  <c r="S50" i="1" s="1"/>
  <c r="D26" i="9" s="1"/>
  <c r="S44" i="1"/>
  <c r="S40" i="1"/>
  <c r="S38" i="1"/>
  <c r="I39" i="9" l="1"/>
  <c r="H39" i="9"/>
  <c r="F39" i="9"/>
  <c r="G39" i="9"/>
  <c r="I45" i="9"/>
  <c r="H45" i="9"/>
  <c r="G45" i="9"/>
  <c r="F45" i="9"/>
  <c r="S86" i="1"/>
  <c r="F27" i="9"/>
  <c r="G27" i="9"/>
  <c r="I27" i="9"/>
  <c r="H27" i="9"/>
  <c r="S67" i="1"/>
  <c r="S77" i="1"/>
  <c r="S112" i="1"/>
  <c r="S96" i="1"/>
  <c r="D32" i="9" s="1"/>
  <c r="S124" i="1"/>
  <c r="D40" i="9" s="1"/>
  <c r="S100" i="1"/>
  <c r="D34" i="9" s="1"/>
  <c r="S129" i="1"/>
  <c r="D42" i="9" s="1"/>
  <c r="S46" i="1"/>
  <c r="D24" i="9" s="1"/>
  <c r="S42" i="1"/>
  <c r="D22" i="9" s="1"/>
  <c r="S55" i="1"/>
  <c r="D28" i="9" s="1"/>
  <c r="S35" i="1"/>
  <c r="S36" i="1" s="1"/>
  <c r="D20" i="9" s="1"/>
  <c r="S32" i="1"/>
  <c r="S31" i="1"/>
  <c r="S30" i="1"/>
  <c r="S29" i="1"/>
  <c r="S26" i="1"/>
  <c r="S25" i="1"/>
  <c r="S23" i="1"/>
  <c r="S22" i="1"/>
  <c r="S18" i="1"/>
  <c r="S17" i="1"/>
  <c r="S16" i="1"/>
  <c r="S15" i="1"/>
  <c r="S12" i="1"/>
  <c r="S13" i="1" s="1"/>
  <c r="D14" i="9" s="1"/>
  <c r="S9" i="1"/>
  <c r="S8" i="1"/>
  <c r="K39" i="9" l="1"/>
  <c r="L39" i="9" s="1"/>
  <c r="K45" i="9"/>
  <c r="L45" i="9" s="1"/>
  <c r="G25" i="9"/>
  <c r="I25" i="9"/>
  <c r="H25" i="9"/>
  <c r="F25" i="9"/>
  <c r="I33" i="9"/>
  <c r="G33" i="9"/>
  <c r="F33" i="9"/>
  <c r="H33" i="9"/>
  <c r="H15" i="9"/>
  <c r="G15" i="9"/>
  <c r="F15" i="9"/>
  <c r="I15" i="9"/>
  <c r="G21" i="9"/>
  <c r="I21" i="9"/>
  <c r="H21" i="9"/>
  <c r="F21" i="9"/>
  <c r="F29" i="9"/>
  <c r="G29" i="9"/>
  <c r="I29" i="9"/>
  <c r="H29" i="9"/>
  <c r="H35" i="9"/>
  <c r="F35" i="9"/>
  <c r="G35" i="9"/>
  <c r="I35" i="9"/>
  <c r="G23" i="9"/>
  <c r="I23" i="9"/>
  <c r="H23" i="9"/>
  <c r="F23" i="9"/>
  <c r="I41" i="9"/>
  <c r="H41" i="9"/>
  <c r="G41" i="9"/>
  <c r="F41" i="9"/>
  <c r="G43" i="9"/>
  <c r="F43" i="9"/>
  <c r="I43" i="9"/>
  <c r="H43" i="9"/>
  <c r="D36" i="9"/>
  <c r="S19" i="1"/>
  <c r="D16" i="9" s="1"/>
  <c r="F17" i="9" s="1"/>
  <c r="S33" i="1"/>
  <c r="D18" i="9" s="1"/>
  <c r="S10" i="1"/>
  <c r="D12" i="9" s="1"/>
  <c r="E36" i="5"/>
  <c r="B34" i="5"/>
  <c r="B33" i="5"/>
  <c r="B32" i="5"/>
  <c r="B31" i="5"/>
  <c r="B30" i="5"/>
  <c r="B29" i="5"/>
  <c r="B28" i="5"/>
  <c r="B27" i="5"/>
  <c r="B26" i="5"/>
  <c r="B25" i="5"/>
  <c r="B24" i="5"/>
  <c r="B23" i="5"/>
  <c r="B22" i="5"/>
  <c r="B21" i="5"/>
  <c r="B20" i="5"/>
  <c r="B19" i="5"/>
  <c r="B18" i="5"/>
  <c r="T10" i="1"/>
  <c r="T11" i="1"/>
  <c r="T13" i="1"/>
  <c r="T14" i="1"/>
  <c r="T19" i="1"/>
  <c r="T20" i="1"/>
  <c r="T21" i="1"/>
  <c r="T24" i="1"/>
  <c r="T27" i="1"/>
  <c r="T52" i="1"/>
  <c r="T57" i="1"/>
  <c r="T90" i="1"/>
  <c r="T91" i="1"/>
  <c r="T132" i="1"/>
  <c r="T133" i="1"/>
  <c r="F478" i="6"/>
  <c r="G478" i="6" s="1"/>
  <c r="F477" i="6"/>
  <c r="G477" i="6" s="1"/>
  <c r="F476" i="6"/>
  <c r="G476" i="6" s="1"/>
  <c r="F475" i="6"/>
  <c r="G475" i="6" s="1"/>
  <c r="F474" i="6"/>
  <c r="F751" i="6"/>
  <c r="F348" i="6"/>
  <c r="G348" i="6" s="1"/>
  <c r="F347" i="6"/>
  <c r="G347" i="6" s="1"/>
  <c r="G351" i="6"/>
  <c r="G349" i="6"/>
  <c r="F286" i="6"/>
  <c r="G286" i="6" s="1"/>
  <c r="G294" i="6"/>
  <c r="G293" i="6"/>
  <c r="G292" i="6"/>
  <c r="F287" i="6"/>
  <c r="G287" i="6" s="1"/>
  <c r="G288" i="6"/>
  <c r="G289" i="6"/>
  <c r="G291" i="6"/>
  <c r="F285" i="6"/>
  <c r="G285" i="6" s="1"/>
  <c r="F284" i="6"/>
  <c r="G284" i="6" s="1"/>
  <c r="F283" i="6"/>
  <c r="G283" i="6" s="1"/>
  <c r="G290" i="6"/>
  <c r="G74" i="6"/>
  <c r="F73" i="6"/>
  <c r="G73" i="6" s="1"/>
  <c r="K33" i="9" l="1"/>
  <c r="K35" i="9"/>
  <c r="K41" i="9"/>
  <c r="L41" i="9" s="1"/>
  <c r="G13" i="9"/>
  <c r="I13" i="9"/>
  <c r="H13" i="9"/>
  <c r="F13" i="9"/>
  <c r="G19" i="9"/>
  <c r="I19" i="9"/>
  <c r="H19" i="9"/>
  <c r="F19" i="9"/>
  <c r="K43" i="9"/>
  <c r="L43" i="9" s="1"/>
  <c r="I37" i="9"/>
  <c r="G37" i="9"/>
  <c r="F37" i="9"/>
  <c r="H37" i="9"/>
  <c r="G480" i="6"/>
  <c r="G482" i="6"/>
  <c r="T85" i="1" s="1"/>
  <c r="G353" i="6"/>
  <c r="G296" i="6"/>
  <c r="G298" i="6"/>
  <c r="T54" i="1" s="1"/>
  <c r="G78" i="6"/>
  <c r="T18" i="1" s="1"/>
  <c r="G76" i="6"/>
  <c r="K37" i="9" l="1"/>
  <c r="L37" i="9" s="1"/>
  <c r="G481" i="6"/>
  <c r="G352" i="6"/>
  <c r="T65" i="1"/>
  <c r="G297" i="6"/>
  <c r="G77" i="6"/>
  <c r="G751" i="6" l="1"/>
  <c r="F739" i="6"/>
  <c r="G739" i="6" s="1"/>
  <c r="F738" i="6"/>
  <c r="G738" i="6" s="1"/>
  <c r="F728" i="6"/>
  <c r="F727" i="6"/>
  <c r="F695" i="6"/>
  <c r="G695" i="6" s="1"/>
  <c r="F694" i="6"/>
  <c r="G694" i="6" s="1"/>
  <c r="F684" i="6"/>
  <c r="G684" i="6" s="1"/>
  <c r="F683" i="6"/>
  <c r="G683" i="6" s="1"/>
  <c r="F675" i="6"/>
  <c r="G675" i="6" s="1"/>
  <c r="F674" i="6"/>
  <c r="G674" i="6" s="1"/>
  <c r="F665" i="6"/>
  <c r="G665" i="6" s="1"/>
  <c r="F664" i="6"/>
  <c r="F655" i="6"/>
  <c r="G655" i="6" s="1"/>
  <c r="F654" i="6"/>
  <c r="G654" i="6" s="1"/>
  <c r="F646" i="6"/>
  <c r="G646" i="6" s="1"/>
  <c r="F645" i="6"/>
  <c r="G645" i="6" s="1"/>
  <c r="F637" i="6"/>
  <c r="G637" i="6" s="1"/>
  <c r="F636" i="6"/>
  <c r="G636" i="6" s="1"/>
  <c r="F626" i="6"/>
  <c r="G626" i="6" s="1"/>
  <c r="F625" i="6"/>
  <c r="G625" i="6" s="1"/>
  <c r="F617" i="6"/>
  <c r="G617" i="6" s="1"/>
  <c r="F616" i="6"/>
  <c r="G616" i="6" s="1"/>
  <c r="F603" i="6"/>
  <c r="G603" i="6" s="1"/>
  <c r="F602" i="6"/>
  <c r="F593" i="6"/>
  <c r="G593" i="6" s="1"/>
  <c r="F592" i="6"/>
  <c r="G592" i="6" s="1"/>
  <c r="F582" i="6"/>
  <c r="G582" i="6" s="1"/>
  <c r="G587" i="6" s="1"/>
  <c r="F571" i="6"/>
  <c r="G571" i="6" s="1"/>
  <c r="F570" i="6"/>
  <c r="G570" i="6" s="1"/>
  <c r="F559" i="6"/>
  <c r="G559" i="6" s="1"/>
  <c r="F558" i="6"/>
  <c r="G558" i="6" s="1"/>
  <c r="F549" i="6"/>
  <c r="F548" i="6"/>
  <c r="G548" i="6" s="1"/>
  <c r="F539" i="6"/>
  <c r="G539" i="6" s="1"/>
  <c r="F538" i="6"/>
  <c r="G538" i="6" s="1"/>
  <c r="F529" i="6"/>
  <c r="G529" i="6" s="1"/>
  <c r="F528" i="6"/>
  <c r="G528" i="6" s="1"/>
  <c r="F520" i="6"/>
  <c r="G520" i="6" s="1"/>
  <c r="F519" i="6"/>
  <c r="G519" i="6" s="1"/>
  <c r="F511" i="6"/>
  <c r="F510" i="6"/>
  <c r="G510" i="6" s="1"/>
  <c r="F502" i="6"/>
  <c r="F501" i="6"/>
  <c r="G501" i="6" s="1"/>
  <c r="F467" i="6"/>
  <c r="G467" i="6" s="1"/>
  <c r="F466" i="6"/>
  <c r="G466" i="6" s="1"/>
  <c r="F457" i="6"/>
  <c r="G457" i="6" s="1"/>
  <c r="F456" i="6"/>
  <c r="G456" i="6" s="1"/>
  <c r="F448" i="6"/>
  <c r="F447" i="6"/>
  <c r="G447" i="6" s="1"/>
  <c r="F439" i="6"/>
  <c r="F431" i="6"/>
  <c r="G431" i="6" s="1"/>
  <c r="F423" i="6"/>
  <c r="G423" i="6" s="1"/>
  <c r="F422" i="6"/>
  <c r="G422" i="6" s="1"/>
  <c r="F414" i="6"/>
  <c r="G414" i="6" s="1"/>
  <c r="F413" i="6"/>
  <c r="G413" i="6" s="1"/>
  <c r="F405" i="6"/>
  <c r="F404" i="6"/>
  <c r="G404" i="6" s="1"/>
  <c r="F396" i="6"/>
  <c r="G396" i="6" s="1"/>
  <c r="F395" i="6"/>
  <c r="G395" i="6" s="1"/>
  <c r="F386" i="6"/>
  <c r="G386" i="6" s="1"/>
  <c r="F385" i="6"/>
  <c r="G385" i="6" s="1"/>
  <c r="F376" i="6"/>
  <c r="G376" i="6" s="1"/>
  <c r="F375" i="6"/>
  <c r="G375" i="6" s="1"/>
  <c r="F366" i="6"/>
  <c r="G366" i="6" s="1"/>
  <c r="F365" i="6"/>
  <c r="G365" i="6" s="1"/>
  <c r="F357" i="6"/>
  <c r="G357" i="6" s="1"/>
  <c r="F356" i="6"/>
  <c r="G356" i="6" s="1"/>
  <c r="F339" i="6"/>
  <c r="G339" i="6" s="1"/>
  <c r="F338" i="6"/>
  <c r="G338" i="6" s="1"/>
  <c r="F330" i="6"/>
  <c r="F329" i="6"/>
  <c r="G329" i="6" s="1"/>
  <c r="F312" i="6"/>
  <c r="F311" i="6"/>
  <c r="G311" i="6" s="1"/>
  <c r="F302" i="6"/>
  <c r="G302" i="6" s="1"/>
  <c r="F301" i="6"/>
  <c r="G301" i="6" s="1"/>
  <c r="F274" i="6"/>
  <c r="G274" i="6" s="1"/>
  <c r="F273" i="6"/>
  <c r="G273" i="6" s="1"/>
  <c r="F265" i="6"/>
  <c r="F264" i="6"/>
  <c r="G264" i="6" s="1"/>
  <c r="F255" i="6"/>
  <c r="F254" i="6"/>
  <c r="G254" i="6" s="1"/>
  <c r="F245" i="6"/>
  <c r="G245" i="6" s="1"/>
  <c r="F244" i="6"/>
  <c r="G244" i="6" s="1"/>
  <c r="F233" i="6"/>
  <c r="G233" i="6" s="1"/>
  <c r="F225" i="6"/>
  <c r="G225" i="6" s="1"/>
  <c r="F224" i="6"/>
  <c r="G224" i="6" s="1"/>
  <c r="F213" i="6"/>
  <c r="G213" i="6" s="1"/>
  <c r="F212" i="6"/>
  <c r="F211" i="6"/>
  <c r="G211" i="6" s="1"/>
  <c r="F210" i="6"/>
  <c r="F201" i="6"/>
  <c r="G201" i="6" s="1"/>
  <c r="F200" i="6"/>
  <c r="G200" i="6" s="1"/>
  <c r="F191" i="6"/>
  <c r="G191" i="6" s="1"/>
  <c r="F190" i="6"/>
  <c r="F181" i="6"/>
  <c r="G181" i="6" s="1"/>
  <c r="F180" i="6"/>
  <c r="F168" i="6"/>
  <c r="F167" i="6"/>
  <c r="F166" i="6"/>
  <c r="G166" i="6" s="1"/>
  <c r="F154" i="6"/>
  <c r="F153" i="6"/>
  <c r="G153" i="6" s="1"/>
  <c r="F124" i="6"/>
  <c r="F115" i="6"/>
  <c r="G115" i="6" s="1"/>
  <c r="F114" i="6"/>
  <c r="F105" i="6"/>
  <c r="G105" i="6" s="1"/>
  <c r="F104" i="6"/>
  <c r="F94" i="6"/>
  <c r="G94" i="6" s="1"/>
  <c r="F93" i="6"/>
  <c r="G93" i="6" s="1"/>
  <c r="F82" i="6"/>
  <c r="G82" i="6" s="1"/>
  <c r="F81" i="6"/>
  <c r="F66" i="6"/>
  <c r="G66" i="6" s="1"/>
  <c r="F59" i="6"/>
  <c r="F52" i="6"/>
  <c r="G52" i="6" s="1"/>
  <c r="F43" i="6"/>
  <c r="F42" i="6"/>
  <c r="G42" i="6" s="1"/>
  <c r="F41" i="6"/>
  <c r="G41" i="6" s="1"/>
  <c r="F29" i="6"/>
  <c r="G29" i="6" s="1"/>
  <c r="F28" i="6"/>
  <c r="F17" i="6"/>
  <c r="G17" i="6" s="1"/>
  <c r="F16" i="6"/>
  <c r="F719" i="6"/>
  <c r="G719" i="6" s="1"/>
  <c r="F720" i="6"/>
  <c r="G720" i="6" s="1"/>
  <c r="F718" i="6"/>
  <c r="G718" i="6" s="1"/>
  <c r="F717" i="6"/>
  <c r="G717" i="6" s="1"/>
  <c r="F716" i="6"/>
  <c r="G716" i="6" s="1"/>
  <c r="G714" i="6"/>
  <c r="G715" i="6"/>
  <c r="G713" i="6"/>
  <c r="G712" i="6"/>
  <c r="G711" i="6"/>
  <c r="G710" i="6"/>
  <c r="G708" i="6"/>
  <c r="G709" i="6"/>
  <c r="G707" i="6"/>
  <c r="G706" i="6"/>
  <c r="F752" i="6"/>
  <c r="G752" i="6" s="1"/>
  <c r="F750" i="6"/>
  <c r="F744" i="6"/>
  <c r="G744" i="6" s="1"/>
  <c r="F743" i="6"/>
  <c r="G743" i="6" s="1"/>
  <c r="F742" i="6"/>
  <c r="G742" i="6" s="1"/>
  <c r="F741" i="6"/>
  <c r="G741" i="6" s="1"/>
  <c r="F740" i="6"/>
  <c r="G740" i="6" s="1"/>
  <c r="F737" i="6"/>
  <c r="F731" i="6"/>
  <c r="G731" i="6" s="1"/>
  <c r="F730" i="6"/>
  <c r="G730" i="6" s="1"/>
  <c r="F729" i="6"/>
  <c r="G729" i="6" s="1"/>
  <c r="G728" i="6"/>
  <c r="G727" i="6"/>
  <c r="F726" i="6"/>
  <c r="F698" i="6"/>
  <c r="G698" i="6" s="1"/>
  <c r="F697" i="6"/>
  <c r="G697" i="6" s="1"/>
  <c r="F696" i="6"/>
  <c r="G696" i="6" s="1"/>
  <c r="F693" i="6"/>
  <c r="F687" i="6"/>
  <c r="G687" i="6" s="1"/>
  <c r="F686" i="6"/>
  <c r="G686" i="6" s="1"/>
  <c r="F685" i="6"/>
  <c r="G685" i="6" s="1"/>
  <c r="F676" i="6"/>
  <c r="G676" i="6" s="1"/>
  <c r="F667" i="6"/>
  <c r="G667" i="6" s="1"/>
  <c r="F666" i="6"/>
  <c r="G666" i="6" s="1"/>
  <c r="G664" i="6"/>
  <c r="F657" i="6"/>
  <c r="G657" i="6" s="1"/>
  <c r="F656" i="6"/>
  <c r="G656" i="6" s="1"/>
  <c r="F647" i="6"/>
  <c r="G647" i="6" s="1"/>
  <c r="F638" i="6"/>
  <c r="G638" i="6" s="1"/>
  <c r="F628" i="6"/>
  <c r="G628" i="6" s="1"/>
  <c r="F627" i="6"/>
  <c r="G627" i="6" s="1"/>
  <c r="F615" i="6"/>
  <c r="G615" i="6" s="1"/>
  <c r="F608" i="6"/>
  <c r="G608" i="6" s="1"/>
  <c r="F607" i="6"/>
  <c r="G607" i="6" s="1"/>
  <c r="F606" i="6"/>
  <c r="G606" i="6" s="1"/>
  <c r="F605" i="6"/>
  <c r="G605" i="6" s="1"/>
  <c r="F604" i="6"/>
  <c r="G604" i="6" s="1"/>
  <c r="G602" i="6"/>
  <c r="G595" i="6"/>
  <c r="F594" i="6"/>
  <c r="G594" i="6" s="1"/>
  <c r="F585" i="6"/>
  <c r="G585" i="6" s="1"/>
  <c r="F584" i="6"/>
  <c r="G584" i="6" s="1"/>
  <c r="F583" i="6"/>
  <c r="G583" i="6" s="1"/>
  <c r="F581" i="6"/>
  <c r="G581" i="6" s="1"/>
  <c r="F580" i="6"/>
  <c r="G580" i="6" s="1"/>
  <c r="F573" i="6"/>
  <c r="G573" i="6" s="1"/>
  <c r="F572" i="6"/>
  <c r="G572" i="6" s="1"/>
  <c r="F569" i="6"/>
  <c r="G569" i="6" s="1"/>
  <c r="F562" i="6"/>
  <c r="G562" i="6" s="1"/>
  <c r="F561" i="6"/>
  <c r="G561" i="6" s="1"/>
  <c r="F560" i="6"/>
  <c r="G560" i="6" s="1"/>
  <c r="G551" i="6"/>
  <c r="F550" i="6"/>
  <c r="G550" i="6" s="1"/>
  <c r="G549" i="6"/>
  <c r="F547" i="6"/>
  <c r="G547" i="6" s="1"/>
  <c r="F540" i="6"/>
  <c r="G540" i="6" s="1"/>
  <c r="F537" i="6"/>
  <c r="G537" i="6" s="1"/>
  <c r="F527" i="6"/>
  <c r="G527" i="6" s="1"/>
  <c r="F518" i="6"/>
  <c r="G518" i="6" s="1"/>
  <c r="G511" i="6"/>
  <c r="F509" i="6"/>
  <c r="G509" i="6" s="1"/>
  <c r="F508" i="6"/>
  <c r="G502" i="6"/>
  <c r="F500" i="6"/>
  <c r="G500" i="6" s="1"/>
  <c r="G495" i="6"/>
  <c r="G493" i="6"/>
  <c r="G497" i="6" s="1"/>
  <c r="G486" i="6"/>
  <c r="F468" i="6"/>
  <c r="G468" i="6" s="1"/>
  <c r="F465" i="6"/>
  <c r="F459" i="6"/>
  <c r="G459" i="6" s="1"/>
  <c r="F458" i="6"/>
  <c r="G458" i="6" s="1"/>
  <c r="F455" i="6"/>
  <c r="F449" i="6"/>
  <c r="G449" i="6" s="1"/>
  <c r="G448" i="6"/>
  <c r="F446" i="6"/>
  <c r="F440" i="6"/>
  <c r="G440" i="6" s="1"/>
  <c r="G439" i="6"/>
  <c r="F438" i="6"/>
  <c r="F432" i="6"/>
  <c r="G432" i="6" s="1"/>
  <c r="F430" i="6"/>
  <c r="G424" i="6"/>
  <c r="F421" i="6"/>
  <c r="F415" i="6"/>
  <c r="G415" i="6" s="1"/>
  <c r="F412" i="6"/>
  <c r="F406" i="6"/>
  <c r="G406" i="6" s="1"/>
  <c r="G405" i="6"/>
  <c r="F403" i="6"/>
  <c r="F397" i="6"/>
  <c r="G397" i="6" s="1"/>
  <c r="F394" i="6"/>
  <c r="F388" i="6"/>
  <c r="G388" i="6" s="1"/>
  <c r="F387" i="6"/>
  <c r="G387" i="6" s="1"/>
  <c r="F384" i="6"/>
  <c r="F378" i="6"/>
  <c r="G378" i="6" s="1"/>
  <c r="F377" i="6"/>
  <c r="G377" i="6" s="1"/>
  <c r="F374" i="6"/>
  <c r="F368" i="6"/>
  <c r="G368" i="6" s="1"/>
  <c r="F367" i="6"/>
  <c r="G367" i="6" s="1"/>
  <c r="F364" i="6"/>
  <c r="G360" i="6"/>
  <c r="G358" i="6"/>
  <c r="F340" i="6"/>
  <c r="G340" i="6" s="1"/>
  <c r="F337" i="6"/>
  <c r="G331" i="6"/>
  <c r="G330" i="6"/>
  <c r="F321" i="6"/>
  <c r="G321" i="6" s="1"/>
  <c r="F320" i="6"/>
  <c r="G320" i="6" s="1"/>
  <c r="G322" i="6"/>
  <c r="G313" i="6"/>
  <c r="G312" i="6"/>
  <c r="G304" i="6"/>
  <c r="G303" i="6"/>
  <c r="G276" i="6"/>
  <c r="F275" i="6"/>
  <c r="G275" i="6" s="1"/>
  <c r="F266" i="6"/>
  <c r="G266" i="6" s="1"/>
  <c r="G265" i="6"/>
  <c r="F263" i="6"/>
  <c r="G263" i="6" s="1"/>
  <c r="G256" i="6"/>
  <c r="G255" i="6"/>
  <c r="F247" i="6"/>
  <c r="G247" i="6" s="1"/>
  <c r="F246" i="6"/>
  <c r="G246" i="6" s="1"/>
  <c r="G235" i="6"/>
  <c r="G236" i="6"/>
  <c r="G237" i="6"/>
  <c r="F234" i="6"/>
  <c r="G234" i="6" s="1"/>
  <c r="F223" i="6"/>
  <c r="G223" i="6" s="1"/>
  <c r="F226" i="6"/>
  <c r="G226" i="6" s="1"/>
  <c r="F222" i="6"/>
  <c r="F216" i="6"/>
  <c r="G216" i="6" s="1"/>
  <c r="F215" i="6"/>
  <c r="G215" i="6" s="1"/>
  <c r="F214" i="6"/>
  <c r="G214" i="6" s="1"/>
  <c r="G212" i="6"/>
  <c r="G210" i="6"/>
  <c r="F209" i="6"/>
  <c r="G209" i="6" s="1"/>
  <c r="G202" i="6"/>
  <c r="F199" i="6"/>
  <c r="G199" i="6" s="1"/>
  <c r="F192" i="6"/>
  <c r="G192" i="6" s="1"/>
  <c r="G190" i="6"/>
  <c r="F189" i="6"/>
  <c r="G189" i="6" s="1"/>
  <c r="F182" i="6"/>
  <c r="G182" i="6" s="1"/>
  <c r="G180" i="6"/>
  <c r="F179" i="6"/>
  <c r="F173" i="6"/>
  <c r="G173" i="6" s="1"/>
  <c r="F172" i="6"/>
  <c r="G172" i="6" s="1"/>
  <c r="F171" i="6"/>
  <c r="G171" i="6" s="1"/>
  <c r="F170" i="6"/>
  <c r="G170" i="6" s="1"/>
  <c r="F169" i="6"/>
  <c r="G169" i="6" s="1"/>
  <c r="G168" i="6"/>
  <c r="G167" i="6"/>
  <c r="F165" i="6"/>
  <c r="G165" i="6" s="1"/>
  <c r="F158" i="6"/>
  <c r="G158" i="6" s="1"/>
  <c r="F157" i="6"/>
  <c r="G157" i="6" s="1"/>
  <c r="F156" i="6"/>
  <c r="G156" i="6" s="1"/>
  <c r="F155" i="6"/>
  <c r="G155" i="6" s="1"/>
  <c r="G154" i="6"/>
  <c r="F145" i="6"/>
  <c r="G145" i="6" s="1"/>
  <c r="F144" i="6"/>
  <c r="G144" i="6" s="1"/>
  <c r="G146" i="6"/>
  <c r="F136" i="6"/>
  <c r="G136" i="6" s="1"/>
  <c r="F135" i="6"/>
  <c r="G135" i="6" s="1"/>
  <c r="G137" i="6"/>
  <c r="F128" i="6"/>
  <c r="G128" i="6" s="1"/>
  <c r="F127" i="6"/>
  <c r="G127" i="6" s="1"/>
  <c r="F126" i="6"/>
  <c r="G126" i="6" s="1"/>
  <c r="F125" i="6"/>
  <c r="G125" i="6" s="1"/>
  <c r="G124" i="6"/>
  <c r="G104" i="6"/>
  <c r="G114" i="6"/>
  <c r="G117" i="6"/>
  <c r="G116" i="6"/>
  <c r="G107" i="6"/>
  <c r="G106" i="6"/>
  <c r="F97" i="6"/>
  <c r="G97" i="6" s="1"/>
  <c r="F96" i="6"/>
  <c r="G96" i="6" s="1"/>
  <c r="F95" i="6"/>
  <c r="G95" i="6" s="1"/>
  <c r="F92" i="6"/>
  <c r="F86" i="6"/>
  <c r="G86" i="6" s="1"/>
  <c r="F85" i="6"/>
  <c r="G85" i="6" s="1"/>
  <c r="F84" i="6"/>
  <c r="G84" i="6" s="1"/>
  <c r="F83" i="6"/>
  <c r="G83" i="6" s="1"/>
  <c r="G81" i="6"/>
  <c r="F80" i="6"/>
  <c r="F65" i="6"/>
  <c r="G59" i="6"/>
  <c r="F45" i="6"/>
  <c r="G45" i="6" s="1"/>
  <c r="F44" i="6"/>
  <c r="G44" i="6" s="1"/>
  <c r="G43" i="6"/>
  <c r="F40" i="6"/>
  <c r="G40" i="6" s="1"/>
  <c r="F39" i="6"/>
  <c r="F33" i="6"/>
  <c r="G33" i="6" s="1"/>
  <c r="F32" i="6"/>
  <c r="G32" i="6" s="1"/>
  <c r="F31" i="6"/>
  <c r="G31" i="6" s="1"/>
  <c r="F30" i="6"/>
  <c r="G30" i="6" s="1"/>
  <c r="G28" i="6"/>
  <c r="F27" i="6"/>
  <c r="F21" i="6"/>
  <c r="G21" i="6" s="1"/>
  <c r="F20" i="6"/>
  <c r="G20" i="6" s="1"/>
  <c r="F19" i="6"/>
  <c r="G19" i="6" s="1"/>
  <c r="F18" i="6"/>
  <c r="G18" i="6" s="1"/>
  <c r="G16" i="6"/>
  <c r="F15" i="6"/>
  <c r="G15" i="6" s="1"/>
  <c r="G722" i="6" l="1"/>
  <c r="G724" i="6"/>
  <c r="T126" i="1" s="1"/>
  <c r="G756" i="6"/>
  <c r="T131" i="1" s="1"/>
  <c r="G754" i="6"/>
  <c r="G748" i="6"/>
  <c r="T128" i="1" s="1"/>
  <c r="G746" i="6"/>
  <c r="G735" i="6"/>
  <c r="T127" i="1" s="1"/>
  <c r="G733" i="6"/>
  <c r="G702" i="6"/>
  <c r="T123" i="1" s="1"/>
  <c r="G700" i="6"/>
  <c r="G691" i="6"/>
  <c r="T122" i="1" s="1"/>
  <c r="G689" i="6"/>
  <c r="G680" i="6"/>
  <c r="T121" i="1" s="1"/>
  <c r="G678" i="6"/>
  <c r="G671" i="6"/>
  <c r="T120" i="1" s="1"/>
  <c r="G669" i="6"/>
  <c r="G661" i="6"/>
  <c r="T119" i="1" s="1"/>
  <c r="G659" i="6"/>
  <c r="G651" i="6"/>
  <c r="T118" i="1" s="1"/>
  <c r="G649" i="6"/>
  <c r="G642" i="6"/>
  <c r="T117" i="1" s="1"/>
  <c r="G640" i="6"/>
  <c r="G632" i="6"/>
  <c r="T114" i="1" s="1"/>
  <c r="G630" i="6"/>
  <c r="G621" i="6"/>
  <c r="T109" i="1" s="1"/>
  <c r="G619" i="6"/>
  <c r="G612" i="6"/>
  <c r="T108" i="1" s="1"/>
  <c r="G610" i="6"/>
  <c r="G553" i="6"/>
  <c r="G513" i="6"/>
  <c r="G531" i="6"/>
  <c r="G555" i="6"/>
  <c r="T103" i="1" s="1"/>
  <c r="G506" i="6"/>
  <c r="T94" i="1" s="1"/>
  <c r="G504" i="6"/>
  <c r="G522" i="6"/>
  <c r="G542" i="6"/>
  <c r="G575" i="6"/>
  <c r="G599" i="6"/>
  <c r="T107" i="1" s="1"/>
  <c r="G597" i="6"/>
  <c r="G589" i="6"/>
  <c r="G577" i="6"/>
  <c r="T105" i="1" s="1"/>
  <c r="G566" i="6"/>
  <c r="T104" i="1" s="1"/>
  <c r="G564" i="6"/>
  <c r="G544" i="6"/>
  <c r="T102" i="1" s="1"/>
  <c r="G533" i="6"/>
  <c r="T99" i="1" s="1"/>
  <c r="G524" i="6"/>
  <c r="T98" i="1" s="1"/>
  <c r="G515" i="6"/>
  <c r="T95" i="1" s="1"/>
  <c r="G496" i="6"/>
  <c r="G490" i="6"/>
  <c r="T88" i="1" s="1"/>
  <c r="G488" i="6"/>
  <c r="G472" i="6"/>
  <c r="T84" i="1" s="1"/>
  <c r="G470" i="6"/>
  <c r="G463" i="6"/>
  <c r="T83" i="1" s="1"/>
  <c r="G461" i="6"/>
  <c r="G453" i="6"/>
  <c r="T82" i="1" s="1"/>
  <c r="G451" i="6"/>
  <c r="G444" i="6"/>
  <c r="T81" i="1" s="1"/>
  <c r="G442" i="6"/>
  <c r="G436" i="6"/>
  <c r="T80" i="1" s="1"/>
  <c r="G434" i="6"/>
  <c r="G428" i="6"/>
  <c r="T79" i="1" s="1"/>
  <c r="G426" i="6"/>
  <c r="G419" i="6"/>
  <c r="T76" i="1" s="1"/>
  <c r="G417" i="6"/>
  <c r="G410" i="6"/>
  <c r="T75" i="1" s="1"/>
  <c r="G408" i="6"/>
  <c r="G401" i="6"/>
  <c r="T74" i="1" s="1"/>
  <c r="G399" i="6"/>
  <c r="G392" i="6"/>
  <c r="T71" i="1" s="1"/>
  <c r="G390" i="6"/>
  <c r="G382" i="6"/>
  <c r="T70" i="1" s="1"/>
  <c r="G380" i="6"/>
  <c r="G372" i="6"/>
  <c r="T69" i="1" s="1"/>
  <c r="G370" i="6"/>
  <c r="G362" i="6"/>
  <c r="G344" i="6"/>
  <c r="T64" i="1" s="1"/>
  <c r="G342" i="6"/>
  <c r="G335" i="6"/>
  <c r="T63" i="1" s="1"/>
  <c r="G333" i="6"/>
  <c r="G268" i="6"/>
  <c r="G270" i="6"/>
  <c r="T49" i="1" s="1"/>
  <c r="G326" i="6"/>
  <c r="T62" i="1" s="1"/>
  <c r="G324" i="6"/>
  <c r="G317" i="6"/>
  <c r="T59" i="1" s="1"/>
  <c r="G315" i="6"/>
  <c r="G308" i="6"/>
  <c r="T58" i="1" s="1"/>
  <c r="G306" i="6"/>
  <c r="G280" i="6"/>
  <c r="T53" i="1" s="1"/>
  <c r="G278" i="6"/>
  <c r="G260" i="6"/>
  <c r="T48" i="1" s="1"/>
  <c r="G258" i="6"/>
  <c r="G251" i="6"/>
  <c r="T45" i="1" s="1"/>
  <c r="G249" i="6"/>
  <c r="G239" i="6"/>
  <c r="G204" i="6"/>
  <c r="G218" i="6"/>
  <c r="G230" i="6"/>
  <c r="T41" i="1" s="1"/>
  <c r="G228" i="6"/>
  <c r="G241" i="6"/>
  <c r="T44" i="1" s="1"/>
  <c r="G220" i="6"/>
  <c r="T40" i="1" s="1"/>
  <c r="G206" i="6"/>
  <c r="T39" i="1" s="1"/>
  <c r="G119" i="6"/>
  <c r="G194" i="6"/>
  <c r="G175" i="6"/>
  <c r="G196" i="6"/>
  <c r="T38" i="1" s="1"/>
  <c r="G186" i="6"/>
  <c r="T35" i="1" s="1"/>
  <c r="G184" i="6"/>
  <c r="G177" i="6"/>
  <c r="T32" i="1" s="1"/>
  <c r="G162" i="6"/>
  <c r="T31" i="1" s="1"/>
  <c r="G160" i="6"/>
  <c r="G150" i="6"/>
  <c r="T30" i="1" s="1"/>
  <c r="G148" i="6"/>
  <c r="G47" i="6"/>
  <c r="G49" i="6"/>
  <c r="T12" i="1" s="1"/>
  <c r="G141" i="6"/>
  <c r="T29" i="1" s="1"/>
  <c r="G139" i="6"/>
  <c r="G132" i="6"/>
  <c r="T28" i="1" s="1"/>
  <c r="G130" i="6"/>
  <c r="G121" i="6"/>
  <c r="T26" i="1" s="1"/>
  <c r="G111" i="6"/>
  <c r="T25" i="1" s="1"/>
  <c r="G109" i="6"/>
  <c r="G101" i="6"/>
  <c r="T23" i="1" s="1"/>
  <c r="G99" i="6"/>
  <c r="G90" i="6"/>
  <c r="T22" i="1" s="1"/>
  <c r="G88" i="6"/>
  <c r="G70" i="6"/>
  <c r="T17" i="1" s="1"/>
  <c r="G68" i="6"/>
  <c r="G61" i="6"/>
  <c r="G63" i="6"/>
  <c r="T16" i="1" s="1"/>
  <c r="G56" i="6"/>
  <c r="T15" i="1" s="1"/>
  <c r="G54" i="6"/>
  <c r="G23" i="6"/>
  <c r="G37" i="6"/>
  <c r="T9" i="1" s="1"/>
  <c r="G35" i="6"/>
  <c r="G25" i="6"/>
  <c r="T8" i="1" s="1"/>
  <c r="G588" i="6" l="1"/>
  <c r="T106" i="1"/>
  <c r="G361" i="6"/>
  <c r="T66" i="1"/>
  <c r="G723" i="6"/>
  <c r="G620" i="6"/>
  <c r="G755" i="6"/>
  <c r="G747" i="6"/>
  <c r="G734" i="6"/>
  <c r="G701" i="6"/>
  <c r="G690" i="6"/>
  <c r="G679" i="6"/>
  <c r="G670" i="6"/>
  <c r="G660" i="6"/>
  <c r="G650" i="6"/>
  <c r="G641" i="6"/>
  <c r="G631" i="6"/>
  <c r="G611" i="6"/>
  <c r="G505" i="6"/>
  <c r="G554" i="6"/>
  <c r="G514" i="6"/>
  <c r="G532" i="6"/>
  <c r="G543" i="6"/>
  <c r="G576" i="6"/>
  <c r="G523" i="6"/>
  <c r="G598" i="6"/>
  <c r="G565" i="6"/>
  <c r="G489" i="6"/>
  <c r="G471" i="6"/>
  <c r="G462" i="6"/>
  <c r="G452" i="6"/>
  <c r="G443" i="6"/>
  <c r="G435" i="6"/>
  <c r="G427" i="6"/>
  <c r="G418" i="6"/>
  <c r="G409" i="6"/>
  <c r="G400" i="6"/>
  <c r="G391" i="6"/>
  <c r="G381" i="6"/>
  <c r="G371" i="6"/>
  <c r="G343" i="6"/>
  <c r="G334" i="6"/>
  <c r="G269" i="6"/>
  <c r="G325" i="6"/>
  <c r="G316" i="6"/>
  <c r="G307" i="6"/>
  <c r="G279" i="6"/>
  <c r="G259" i="6"/>
  <c r="G250" i="6"/>
  <c r="G205" i="6"/>
  <c r="G240" i="6"/>
  <c r="G219" i="6"/>
  <c r="G229" i="6"/>
  <c r="G48" i="6"/>
  <c r="G195" i="6"/>
  <c r="G120" i="6"/>
  <c r="G176" i="6"/>
  <c r="G185" i="6"/>
  <c r="G161" i="6"/>
  <c r="G149" i="6"/>
  <c r="G140" i="6"/>
  <c r="G131" i="6"/>
  <c r="G110" i="6"/>
  <c r="G100" i="6"/>
  <c r="G89" i="6"/>
  <c r="G69" i="6"/>
  <c r="G62" i="6"/>
  <c r="G55" i="6"/>
  <c r="G24" i="6"/>
  <c r="G36" i="6"/>
  <c r="C38" i="2" l="1"/>
  <c r="G29" i="2"/>
  <c r="F29" i="2"/>
  <c r="G27" i="2"/>
  <c r="G28" i="2"/>
  <c r="G26" i="2"/>
  <c r="F27" i="2"/>
  <c r="F28" i="2"/>
  <c r="F26" i="2"/>
  <c r="H28" i="2" s="1"/>
  <c r="H10" i="2"/>
  <c r="H11" i="2"/>
  <c r="H12" i="2"/>
  <c r="H13" i="2"/>
  <c r="H14" i="2" s="1"/>
  <c r="H9" i="2"/>
  <c r="O13" i="2"/>
  <c r="O15" i="2" s="1"/>
  <c r="C22" i="2" s="1"/>
  <c r="I5" i="2"/>
  <c r="I6" i="2"/>
  <c r="O5" i="2"/>
  <c r="M15" i="2"/>
  <c r="M9" i="2"/>
  <c r="M3" i="2"/>
  <c r="M17" i="2" s="1"/>
  <c r="C2" i="2"/>
  <c r="C21" i="2"/>
  <c r="H24" i="2"/>
  <c r="C16" i="2"/>
  <c r="C15" i="2"/>
  <c r="C14" i="2"/>
  <c r="F10" i="2"/>
  <c r="F11" i="2"/>
  <c r="F12" i="2"/>
  <c r="F13" i="2"/>
  <c r="F9" i="2"/>
  <c r="C8" i="2"/>
  <c r="K28" i="2"/>
  <c r="C6" i="2"/>
  <c r="C17" i="2" s="1"/>
  <c r="C5" i="2"/>
  <c r="G10" i="2"/>
  <c r="H90" i="1" l="1"/>
  <c r="N90" i="1" s="1"/>
  <c r="P90" i="1"/>
  <c r="N71" i="1"/>
  <c r="P71" i="1"/>
  <c r="N99" i="1"/>
  <c r="P99" i="1"/>
  <c r="N18" i="1"/>
  <c r="P18" i="1"/>
  <c r="H31" i="1"/>
  <c r="N31" i="1" s="1"/>
  <c r="P31" i="1"/>
  <c r="N54" i="1"/>
  <c r="P54" i="1"/>
  <c r="H76" i="1"/>
  <c r="N76" i="1" s="1"/>
  <c r="P76" i="1"/>
  <c r="H126" i="1"/>
  <c r="N126" i="1" s="1"/>
  <c r="P126" i="1"/>
  <c r="N103" i="1"/>
  <c r="P103" i="1"/>
  <c r="N120" i="1"/>
  <c r="P120" i="1"/>
  <c r="N94" i="1"/>
  <c r="P94" i="1"/>
  <c r="H74" i="1"/>
  <c r="N74" i="1" s="1"/>
  <c r="P74" i="1"/>
  <c r="N95" i="1"/>
  <c r="P95" i="1"/>
  <c r="H8" i="1"/>
  <c r="N8" i="1" s="1"/>
  <c r="P8" i="1"/>
  <c r="N16" i="1"/>
  <c r="P16" i="1"/>
  <c r="H23" i="1"/>
  <c r="N23" i="1" s="1"/>
  <c r="P23" i="1"/>
  <c r="N29" i="1"/>
  <c r="P29" i="1"/>
  <c r="H35" i="1"/>
  <c r="N35" i="1" s="1"/>
  <c r="N36" i="1" s="1"/>
  <c r="P35" i="1"/>
  <c r="P36" i="1" s="1"/>
  <c r="N41" i="1"/>
  <c r="P41" i="1"/>
  <c r="H49" i="1"/>
  <c r="N49" i="1" s="1"/>
  <c r="P49" i="1"/>
  <c r="N59" i="1"/>
  <c r="P59" i="1"/>
  <c r="N65" i="1"/>
  <c r="P65" i="1"/>
  <c r="H85" i="1"/>
  <c r="N85" i="1" s="1"/>
  <c r="P85" i="1"/>
  <c r="H81" i="1"/>
  <c r="N81" i="1" s="1"/>
  <c r="P81" i="1"/>
  <c r="N114" i="1"/>
  <c r="N115" i="1" s="1"/>
  <c r="P114" i="1"/>
  <c r="P115" i="1" s="1"/>
  <c r="N109" i="1"/>
  <c r="P109" i="1"/>
  <c r="H105" i="1"/>
  <c r="N105" i="1" s="1"/>
  <c r="P105" i="1"/>
  <c r="N122" i="1"/>
  <c r="P122" i="1"/>
  <c r="N118" i="1"/>
  <c r="P118" i="1"/>
  <c r="N88" i="1"/>
  <c r="P88" i="1"/>
  <c r="L12" i="1"/>
  <c r="L13" i="1" s="1"/>
  <c r="P12" i="1"/>
  <c r="P13" i="1" s="1"/>
  <c r="N26" i="1"/>
  <c r="P26" i="1"/>
  <c r="N39" i="1"/>
  <c r="P39" i="1"/>
  <c r="N45" i="1"/>
  <c r="P45" i="1"/>
  <c r="H63" i="1"/>
  <c r="N63" i="1" s="1"/>
  <c r="P63" i="1"/>
  <c r="H83" i="1"/>
  <c r="N83" i="1" s="1"/>
  <c r="P83" i="1"/>
  <c r="H107" i="1"/>
  <c r="N107" i="1" s="1"/>
  <c r="P107" i="1"/>
  <c r="H127" i="1"/>
  <c r="N127" i="1" s="1"/>
  <c r="P127" i="1"/>
  <c r="H70" i="1"/>
  <c r="N70" i="1" s="1"/>
  <c r="P70" i="1"/>
  <c r="H102" i="1"/>
  <c r="N102" i="1" s="1"/>
  <c r="P102" i="1"/>
  <c r="N15" i="1"/>
  <c r="P15" i="1"/>
  <c r="H22" i="1"/>
  <c r="N22" i="1" s="1"/>
  <c r="P22" i="1"/>
  <c r="N28" i="1"/>
  <c r="P28" i="1"/>
  <c r="N32" i="1"/>
  <c r="P32" i="1"/>
  <c r="N40" i="1"/>
  <c r="P40" i="1"/>
  <c r="H48" i="1"/>
  <c r="N48" i="1" s="1"/>
  <c r="P48" i="1"/>
  <c r="N58" i="1"/>
  <c r="N60" i="1" s="1"/>
  <c r="P58" i="1"/>
  <c r="P60" i="1" s="1"/>
  <c r="N64" i="1"/>
  <c r="P64" i="1"/>
  <c r="N75" i="1"/>
  <c r="P75" i="1"/>
  <c r="H82" i="1"/>
  <c r="N82" i="1" s="1"/>
  <c r="P82" i="1"/>
  <c r="H89" i="1"/>
  <c r="N89" i="1" s="1"/>
  <c r="P89" i="1"/>
  <c r="N131" i="1"/>
  <c r="N132" i="1" s="1"/>
  <c r="P131" i="1"/>
  <c r="P132" i="1" s="1"/>
  <c r="N106" i="1"/>
  <c r="P106" i="1"/>
  <c r="N123" i="1"/>
  <c r="P123" i="1"/>
  <c r="N119" i="1"/>
  <c r="P119" i="1"/>
  <c r="N69" i="1"/>
  <c r="N72" i="1" s="1"/>
  <c r="P69" i="1"/>
  <c r="H79" i="1"/>
  <c r="N79" i="1" s="1"/>
  <c r="P79" i="1"/>
  <c r="H98" i="1"/>
  <c r="N98" i="1" s="1"/>
  <c r="N100" i="1" s="1"/>
  <c r="P98" i="1"/>
  <c r="H9" i="1"/>
  <c r="N9" i="1" s="1"/>
  <c r="P9" i="1"/>
  <c r="H17" i="1"/>
  <c r="N17" i="1" s="1"/>
  <c r="P17" i="1"/>
  <c r="H25" i="1"/>
  <c r="N25" i="1" s="1"/>
  <c r="P25" i="1"/>
  <c r="N30" i="1"/>
  <c r="P30" i="1"/>
  <c r="H38" i="1"/>
  <c r="N38" i="1" s="1"/>
  <c r="N42" i="1" s="1"/>
  <c r="P38" i="1"/>
  <c r="H44" i="1"/>
  <c r="N44" i="1" s="1"/>
  <c r="P44" i="1"/>
  <c r="N53" i="1"/>
  <c r="N55" i="1" s="1"/>
  <c r="P53" i="1"/>
  <c r="H62" i="1"/>
  <c r="N62" i="1" s="1"/>
  <c r="P62" i="1"/>
  <c r="N66" i="1"/>
  <c r="P66" i="1"/>
  <c r="H84" i="1"/>
  <c r="N84" i="1" s="1"/>
  <c r="P84" i="1"/>
  <c r="N80" i="1"/>
  <c r="P80" i="1"/>
  <c r="N117" i="1"/>
  <c r="P117" i="1"/>
  <c r="H108" i="1"/>
  <c r="N108" i="1" s="1"/>
  <c r="P108" i="1"/>
  <c r="N104" i="1"/>
  <c r="P104" i="1"/>
  <c r="H121" i="1"/>
  <c r="N121" i="1" s="1"/>
  <c r="P121" i="1"/>
  <c r="H128" i="1"/>
  <c r="N128" i="1" s="1"/>
  <c r="N129" i="1" s="1"/>
  <c r="P128" i="1"/>
  <c r="J16" i="1"/>
  <c r="J104" i="1"/>
  <c r="J85" i="1"/>
  <c r="L99" i="1"/>
  <c r="J54" i="1"/>
  <c r="J90" i="1"/>
  <c r="J102" i="1"/>
  <c r="J64" i="1"/>
  <c r="H13" i="1"/>
  <c r="D19" i="5" s="1"/>
  <c r="I19" i="5" s="1"/>
  <c r="H55" i="1"/>
  <c r="D26" i="5" s="1"/>
  <c r="G30" i="2"/>
  <c r="C18" i="2"/>
  <c r="C4" i="2"/>
  <c r="N46" i="1" l="1"/>
  <c r="P46" i="1"/>
  <c r="J44" i="1"/>
  <c r="P42" i="1"/>
  <c r="N10" i="1"/>
  <c r="J107" i="1"/>
  <c r="J69" i="1"/>
  <c r="N50" i="1"/>
  <c r="P55" i="1"/>
  <c r="P50" i="1"/>
  <c r="N112" i="1"/>
  <c r="N96" i="1"/>
  <c r="H19" i="1"/>
  <c r="D20" i="5" s="1"/>
  <c r="G20" i="5" s="1"/>
  <c r="J131" i="1"/>
  <c r="J132" i="1" s="1"/>
  <c r="L120" i="1"/>
  <c r="L76" i="1"/>
  <c r="J71" i="1"/>
  <c r="J84" i="1"/>
  <c r="J65" i="1"/>
  <c r="N67" i="1"/>
  <c r="H115" i="1"/>
  <c r="D31" i="5" s="1"/>
  <c r="M31" i="5" s="1"/>
  <c r="J32" i="1"/>
  <c r="L90" i="1"/>
  <c r="J31" i="1"/>
  <c r="J8" i="1"/>
  <c r="J17" i="1"/>
  <c r="H77" i="1"/>
  <c r="J123" i="1"/>
  <c r="J48" i="1"/>
  <c r="J94" i="1"/>
  <c r="J126" i="1"/>
  <c r="J63" i="1"/>
  <c r="L18" i="1"/>
  <c r="J105" i="1"/>
  <c r="J128" i="1"/>
  <c r="J62" i="1"/>
  <c r="J98" i="1"/>
  <c r="J35" i="1"/>
  <c r="J36" i="1" s="1"/>
  <c r="H42" i="1"/>
  <c r="D23" i="5" s="1"/>
  <c r="I23" i="5" s="1"/>
  <c r="D33" i="5"/>
  <c r="G33" i="5" s="1"/>
  <c r="J82" i="1"/>
  <c r="J22" i="1"/>
  <c r="L103" i="1"/>
  <c r="J39" i="1"/>
  <c r="J88" i="1"/>
  <c r="J41" i="1"/>
  <c r="J117" i="1"/>
  <c r="J30" i="1"/>
  <c r="J109" i="1"/>
  <c r="J70" i="1"/>
  <c r="N124" i="1"/>
  <c r="N33" i="1"/>
  <c r="H36" i="1"/>
  <c r="D22" i="5" s="1"/>
  <c r="M22" i="5" s="1"/>
  <c r="H96" i="1"/>
  <c r="D28" i="5" s="1"/>
  <c r="K28" i="5" s="1"/>
  <c r="H132" i="1"/>
  <c r="D34" i="5" s="1"/>
  <c r="I34" i="5" s="1"/>
  <c r="J119" i="1"/>
  <c r="J89" i="1"/>
  <c r="J58" i="1"/>
  <c r="J28" i="1"/>
  <c r="L94" i="1"/>
  <c r="J120" i="1"/>
  <c r="L126" i="1"/>
  <c r="J83" i="1"/>
  <c r="L54" i="1"/>
  <c r="L31" i="1"/>
  <c r="J18" i="1"/>
  <c r="L71" i="1"/>
  <c r="J114" i="1"/>
  <c r="J115" i="1" s="1"/>
  <c r="J29" i="1"/>
  <c r="J121" i="1"/>
  <c r="J80" i="1"/>
  <c r="J53" i="1"/>
  <c r="J55" i="1" s="1"/>
  <c r="J25" i="1"/>
  <c r="J79" i="1"/>
  <c r="J81" i="1"/>
  <c r="J23" i="1"/>
  <c r="D25" i="5"/>
  <c r="G25" i="5" s="1"/>
  <c r="H91" i="1"/>
  <c r="H10" i="1"/>
  <c r="D18" i="5" s="1"/>
  <c r="I18" i="5" s="1"/>
  <c r="J106" i="1"/>
  <c r="J75" i="1"/>
  <c r="J77" i="1" s="1"/>
  <c r="J40" i="1"/>
  <c r="J15" i="1"/>
  <c r="J127" i="1"/>
  <c r="J103" i="1"/>
  <c r="J76" i="1"/>
  <c r="J45" i="1"/>
  <c r="J46" i="1" s="1"/>
  <c r="J26" i="1"/>
  <c r="J99" i="1"/>
  <c r="J122" i="1"/>
  <c r="J59" i="1"/>
  <c r="J74" i="1"/>
  <c r="J108" i="1"/>
  <c r="J66" i="1"/>
  <c r="J38" i="1"/>
  <c r="J9" i="1"/>
  <c r="J10" i="1" s="1"/>
  <c r="J118" i="1"/>
  <c r="J49" i="1"/>
  <c r="J95" i="1"/>
  <c r="N12" i="1"/>
  <c r="N13" i="1" s="1"/>
  <c r="P67" i="1"/>
  <c r="N19" i="1"/>
  <c r="N77" i="1"/>
  <c r="D21" i="5"/>
  <c r="M21" i="5" s="1"/>
  <c r="H67" i="1"/>
  <c r="H112" i="1"/>
  <c r="D30" i="5" s="1"/>
  <c r="M30" i="5" s="1"/>
  <c r="D32" i="5"/>
  <c r="I32" i="5" s="1"/>
  <c r="J12" i="1"/>
  <c r="J13" i="1" s="1"/>
  <c r="L123" i="1"/>
  <c r="L131" i="1"/>
  <c r="L132" i="1" s="1"/>
  <c r="L82" i="1"/>
  <c r="L64" i="1"/>
  <c r="L48" i="1"/>
  <c r="L32" i="1"/>
  <c r="L22" i="1"/>
  <c r="L102" i="1"/>
  <c r="L127" i="1"/>
  <c r="L83" i="1"/>
  <c r="L63" i="1"/>
  <c r="L45" i="1"/>
  <c r="L88" i="1"/>
  <c r="L122" i="1"/>
  <c r="L114" i="1"/>
  <c r="L115" i="1" s="1"/>
  <c r="L59" i="1"/>
  <c r="L29" i="1"/>
  <c r="L74" i="1"/>
  <c r="L121" i="1"/>
  <c r="L108" i="1"/>
  <c r="L80" i="1"/>
  <c r="L66" i="1"/>
  <c r="L53" i="1"/>
  <c r="L38" i="1"/>
  <c r="L25" i="1"/>
  <c r="L9" i="1"/>
  <c r="L79" i="1"/>
  <c r="L118" i="1"/>
  <c r="L81" i="1"/>
  <c r="L49" i="1"/>
  <c r="L23" i="1"/>
  <c r="L95" i="1"/>
  <c r="L96" i="1" s="1"/>
  <c r="H46" i="1"/>
  <c r="D24" i="5" s="1"/>
  <c r="I24" i="5" s="1"/>
  <c r="H100" i="1"/>
  <c r="D29" i="5" s="1"/>
  <c r="M29" i="5" s="1"/>
  <c r="H86" i="1"/>
  <c r="H72" i="1"/>
  <c r="L119" i="1"/>
  <c r="L106" i="1"/>
  <c r="L89" i="1"/>
  <c r="L75" i="1"/>
  <c r="L58" i="1"/>
  <c r="L40" i="1"/>
  <c r="L28" i="1"/>
  <c r="L15" i="1"/>
  <c r="L107" i="1"/>
  <c r="L39" i="1"/>
  <c r="L26" i="1"/>
  <c r="L105" i="1"/>
  <c r="L85" i="1"/>
  <c r="L41" i="1"/>
  <c r="L8" i="1"/>
  <c r="L128" i="1"/>
  <c r="L104" i="1"/>
  <c r="L117" i="1"/>
  <c r="L84" i="1"/>
  <c r="L62" i="1"/>
  <c r="L44" i="1"/>
  <c r="L30" i="1"/>
  <c r="L17" i="1"/>
  <c r="L98" i="1"/>
  <c r="L100" i="1" s="1"/>
  <c r="L69" i="1"/>
  <c r="L109" i="1"/>
  <c r="L65" i="1"/>
  <c r="L35" i="1"/>
  <c r="L36" i="1" s="1"/>
  <c r="L16" i="1"/>
  <c r="L70" i="1"/>
  <c r="P124" i="1"/>
  <c r="P100" i="1"/>
  <c r="P72" i="1"/>
  <c r="P86" i="1"/>
  <c r="P19" i="1"/>
  <c r="P96" i="1"/>
  <c r="N86" i="1"/>
  <c r="P33" i="1"/>
  <c r="P112" i="1"/>
  <c r="P91" i="1"/>
  <c r="P10" i="1"/>
  <c r="P77" i="1"/>
  <c r="P129" i="1"/>
  <c r="N91" i="1"/>
  <c r="J129" i="1"/>
  <c r="J60" i="1"/>
  <c r="G19" i="5"/>
  <c r="K19" i="5"/>
  <c r="M19" i="5"/>
  <c r="M28" i="5"/>
  <c r="I28" i="5"/>
  <c r="K34" i="5"/>
  <c r="M26" i="5"/>
  <c r="K26" i="5"/>
  <c r="I26" i="5"/>
  <c r="G26" i="5"/>
  <c r="K22" i="5"/>
  <c r="M20" i="5"/>
  <c r="K20" i="5"/>
  <c r="M23" i="5"/>
  <c r="G23" i="5"/>
  <c r="D74" i="2"/>
  <c r="L46" i="1" l="1"/>
  <c r="K24" i="5"/>
  <c r="I20" i="5"/>
  <c r="N20" i="5" s="1"/>
  <c r="K18" i="5"/>
  <c r="L10" i="1"/>
  <c r="M33" i="5"/>
  <c r="L129" i="1"/>
  <c r="J124" i="1"/>
  <c r="I30" i="5"/>
  <c r="G30" i="5"/>
  <c r="J91" i="1"/>
  <c r="J67" i="1"/>
  <c r="L60" i="1"/>
  <c r="I33" i="5"/>
  <c r="G32" i="5"/>
  <c r="J72" i="1"/>
  <c r="L55" i="1"/>
  <c r="K33" i="5"/>
  <c r="N33" i="5" s="1"/>
  <c r="K31" i="5"/>
  <c r="G31" i="5"/>
  <c r="I31" i="5"/>
  <c r="J112" i="1"/>
  <c r="I29" i="5"/>
  <c r="G29" i="5"/>
  <c r="G28" i="5"/>
  <c r="J96" i="1"/>
  <c r="J19" i="1"/>
  <c r="K21" i="5"/>
  <c r="I21" i="5"/>
  <c r="J42" i="1"/>
  <c r="I25" i="5"/>
  <c r="L67" i="1"/>
  <c r="L19" i="1"/>
  <c r="J33" i="1"/>
  <c r="L112" i="1"/>
  <c r="L86" i="1"/>
  <c r="N92" i="1"/>
  <c r="N134" i="1" s="1"/>
  <c r="J100" i="1"/>
  <c r="L42" i="1"/>
  <c r="J86" i="1"/>
  <c r="K25" i="5"/>
  <c r="K23" i="5"/>
  <c r="N23" i="5" s="1"/>
  <c r="G34" i="5"/>
  <c r="J50" i="1"/>
  <c r="G18" i="5"/>
  <c r="G24" i="5"/>
  <c r="I22" i="5"/>
  <c r="K32" i="5"/>
  <c r="M18" i="5"/>
  <c r="N18" i="5" s="1"/>
  <c r="M25" i="5"/>
  <c r="M24" i="5"/>
  <c r="G22" i="5"/>
  <c r="M32" i="5"/>
  <c r="M34" i="5"/>
  <c r="L72" i="1"/>
  <c r="L33" i="1"/>
  <c r="L91" i="1"/>
  <c r="D27" i="5"/>
  <c r="L77" i="1"/>
  <c r="L124" i="1"/>
  <c r="K29" i="5"/>
  <c r="G21" i="5"/>
  <c r="K30" i="5"/>
  <c r="N30" i="5" s="1"/>
  <c r="L50" i="1"/>
  <c r="P92" i="1"/>
  <c r="P134" i="1" s="1"/>
  <c r="N19" i="5"/>
  <c r="N26" i="5"/>
  <c r="N28" i="5"/>
  <c r="N22" i="5" l="1"/>
  <c r="N21" i="5"/>
  <c r="N25" i="5"/>
  <c r="N24" i="5"/>
  <c r="N32" i="5"/>
  <c r="J92" i="1"/>
  <c r="J134" i="1" s="1"/>
  <c r="N31" i="5"/>
  <c r="H134" i="1"/>
  <c r="N29" i="5"/>
  <c r="L92" i="1"/>
  <c r="L134" i="1" s="1"/>
  <c r="N34" i="5"/>
  <c r="M27" i="5"/>
  <c r="M35" i="5" s="1"/>
  <c r="K27" i="5"/>
  <c r="K35" i="5" s="1"/>
  <c r="I27" i="5"/>
  <c r="I35" i="5" s="1"/>
  <c r="G27" i="5"/>
  <c r="D36" i="5"/>
  <c r="N27" i="5" l="1"/>
  <c r="N36" i="5" s="1"/>
  <c r="G35" i="5"/>
  <c r="H35" i="5"/>
  <c r="G36" i="5" l="1"/>
  <c r="I36" i="5" s="1"/>
  <c r="K36" i="5" s="1"/>
  <c r="M36" i="5" s="1"/>
  <c r="F35" i="5"/>
  <c r="H36" i="5" s="1"/>
  <c r="S91" i="1"/>
  <c r="S92" i="1" s="1"/>
  <c r="T89" i="1"/>
  <c r="T134" i="1" s="1"/>
  <c r="D30" i="9" l="1"/>
  <c r="I31" i="9" l="1"/>
  <c r="I47" i="9" s="1"/>
  <c r="G31" i="9"/>
  <c r="H31" i="9"/>
  <c r="H47" i="9" s="1"/>
  <c r="F31" i="9"/>
  <c r="F47" i="9" s="1"/>
  <c r="D47" i="9"/>
  <c r="X110" i="1" s="1"/>
  <c r="Y110" i="1" l="1"/>
  <c r="X82" i="1"/>
  <c r="F53" i="9"/>
  <c r="F52" i="9"/>
  <c r="H53" i="9"/>
  <c r="H52" i="9"/>
  <c r="I53" i="9"/>
  <c r="I52" i="9"/>
  <c r="K31" i="9"/>
  <c r="L31" i="9" s="1"/>
  <c r="E20" i="9"/>
  <c r="E14" i="9"/>
  <c r="E40" i="9"/>
  <c r="E12" i="9"/>
  <c r="E34" i="9"/>
  <c r="E32" i="9"/>
  <c r="E24" i="9"/>
  <c r="E22" i="9"/>
  <c r="E38" i="9"/>
  <c r="E26" i="9"/>
  <c r="E18" i="9"/>
  <c r="E28" i="9"/>
  <c r="I48" i="9"/>
  <c r="E16" i="9"/>
  <c r="G17" i="9" s="1"/>
  <c r="E36" i="9"/>
  <c r="F48" i="9"/>
  <c r="E30" i="9"/>
  <c r="H48" i="9"/>
  <c r="H54" i="9" l="1"/>
  <c r="I54" i="9"/>
  <c r="F54" i="9"/>
  <c r="F49" i="9"/>
  <c r="G47" i="9"/>
  <c r="G48" i="9" l="1"/>
  <c r="K48" i="9" s="1"/>
  <c r="G53" i="9"/>
  <c r="G52" i="9"/>
  <c r="K47" i="9"/>
  <c r="G49" i="9" l="1"/>
  <c r="H49" i="9" s="1"/>
  <c r="I49" i="9" s="1"/>
  <c r="G54" i="9"/>
</calcChain>
</file>

<file path=xl/sharedStrings.xml><?xml version="1.0" encoding="utf-8"?>
<sst xmlns="http://schemas.openxmlformats.org/spreadsheetml/2006/main" count="1933" uniqueCount="582">
  <si>
    <t>ITEM</t>
  </si>
  <si>
    <t>DESCRIÇÃO</t>
  </si>
  <si>
    <t>QUANTIDADE</t>
  </si>
  <si>
    <t>UNIDADE</t>
  </si>
  <si>
    <t>PREÇO UNITÁRIO</t>
  </si>
  <si>
    <t>TOTAL</t>
  </si>
  <si>
    <t>PLANILHA ORÇAMENTÁRIA DE CUSTOS</t>
  </si>
  <si>
    <t>m²</t>
  </si>
  <si>
    <t>m³</t>
  </si>
  <si>
    <t>CÓDIGO</t>
  </si>
  <si>
    <t>74077/001</t>
  </si>
  <si>
    <t>m</t>
  </si>
  <si>
    <t>Posto de Sáude Medidas</t>
  </si>
  <si>
    <t>Unid.</t>
  </si>
  <si>
    <t>Área Construída</t>
  </si>
  <si>
    <t>Perímetro</t>
  </si>
  <si>
    <t>Área Piso</t>
  </si>
  <si>
    <t>Metragem Linear Paredes</t>
  </si>
  <si>
    <t>Pé Direito</t>
  </si>
  <si>
    <t>Área com o Beiral</t>
  </si>
  <si>
    <t>Nº Portas 80x210</t>
  </si>
  <si>
    <t>Janela J2</t>
  </si>
  <si>
    <t>Janela J3</t>
  </si>
  <si>
    <t>Janela J4</t>
  </si>
  <si>
    <t>Janela J6</t>
  </si>
  <si>
    <t>Calha - Água Furtada</t>
  </si>
  <si>
    <t>Área Azulejo</t>
  </si>
  <si>
    <t>Área Calçada Externa 1 m</t>
  </si>
  <si>
    <t>Área Paredes Alvenaria</t>
  </si>
  <si>
    <t>Área Baldrame</t>
  </si>
  <si>
    <t xml:space="preserve">Viga Respaldo </t>
  </si>
  <si>
    <t>Pilar</t>
  </si>
  <si>
    <t>Estrutura</t>
  </si>
  <si>
    <t>Parede Externa</t>
  </si>
  <si>
    <t>Área Paredes Pintura Total</t>
  </si>
  <si>
    <t>73924/001</t>
  </si>
  <si>
    <t>73953/006</t>
  </si>
  <si>
    <t>74130/001</t>
  </si>
  <si>
    <t>74254/002</t>
  </si>
  <si>
    <t>73972/002</t>
  </si>
  <si>
    <t>74209/001</t>
  </si>
  <si>
    <t>PINTURA</t>
  </si>
  <si>
    <t>VIDROS</t>
  </si>
  <si>
    <t>ALVENARIA</t>
  </si>
  <si>
    <t>FUNDAÇÃO</t>
  </si>
  <si>
    <t>SIMPL.%</t>
  </si>
  <si>
    <t>%</t>
  </si>
  <si>
    <t>DE SERVIÇOS</t>
  </si>
  <si>
    <t>EXECUTADO</t>
  </si>
  <si>
    <t>VALOR DOS  SERVIÇOS</t>
  </si>
  <si>
    <t xml:space="preserve">DISCRIMINAÇÃO  </t>
  </si>
  <si>
    <t>CRONOGRAMA</t>
  </si>
  <si>
    <t>Endereço</t>
  </si>
  <si>
    <t>Obra</t>
  </si>
  <si>
    <t>Prefeitura Municipal de Corguinho</t>
  </si>
  <si>
    <t>Proprietário</t>
  </si>
  <si>
    <t>H</t>
  </si>
  <si>
    <t>M</t>
  </si>
  <si>
    <t>PLANILHA ORÇAMENTÁRIA - COMPOSIÇÃO DE CUSTO UNITÁRIO</t>
  </si>
  <si>
    <t>ESTRUTURAL CONSTRUTORA LTDA - ME</t>
  </si>
  <si>
    <t>Avenida Tiradentes nº 697 - Bairro: Vila Bandeirantes CEP: 79090-000</t>
  </si>
  <si>
    <t>CNPJ: 05.556.275.0001-20    Telefone.: (67) 3026-5365 Fax: (67) 3025-3054</t>
  </si>
  <si>
    <t>e-mail:estrutural.eng@terra.com.br</t>
  </si>
  <si>
    <t>Estrutural Construtora Ltda - ME</t>
  </si>
  <si>
    <t>CNPJ: 05.556.275.0001-20</t>
  </si>
  <si>
    <t>Robergini de Mello Lomba Azevedo</t>
  </si>
  <si>
    <t>CPF: 706.081.801-49</t>
  </si>
  <si>
    <t>M2</t>
  </si>
  <si>
    <t>M3</t>
  </si>
  <si>
    <t>KG</t>
  </si>
  <si>
    <r>
      <t>OBRA</t>
    </r>
    <r>
      <rPr>
        <sz val="10"/>
        <rFont val="Arial"/>
        <family val="2"/>
      </rPr>
      <t>: CONSTRUÇÃO DA BIBLIOTECA NA E. M. FREI OTÁVIO SIMIONATO</t>
    </r>
  </si>
  <si>
    <r>
      <t>VALIDADE</t>
    </r>
    <r>
      <rPr>
        <sz val="10"/>
        <rFont val="Arial"/>
        <family val="2"/>
      </rPr>
      <t>: 60 dias</t>
    </r>
  </si>
  <si>
    <t>QTDE.</t>
  </si>
  <si>
    <t>CUSTO UNITÁRIO</t>
  </si>
  <si>
    <t>01.01</t>
  </si>
  <si>
    <t>SERVIÇOS GERAIS DE CANTEIRO</t>
  </si>
  <si>
    <t>Placa de obra em chapa de aço galvanizado</t>
  </si>
  <si>
    <t>Locação convencional de obra, através de
gabarito de tábuas corridas pontaletadas, sem
reaproveitamento</t>
  </si>
  <si>
    <t>74007/001</t>
  </si>
  <si>
    <t>01.02</t>
  </si>
  <si>
    <t xml:space="preserve">TOTAL </t>
  </si>
  <si>
    <t>02.01</t>
  </si>
  <si>
    <t>74156/001</t>
  </si>
  <si>
    <t>Estaca a trado(broca) d=25cm c/concreto
74156/001 fck=15mpa+20kg aço/m3 mo ld.inloco</t>
  </si>
  <si>
    <t>SERVIÇOS EM TERRA</t>
  </si>
  <si>
    <t>Escavação manual de vala em material de 1a categoria até 1,5m excluindo esgotamento /escoramento</t>
  </si>
  <si>
    <t>Regularizacao e compactação manual de terreno com soquete</t>
  </si>
  <si>
    <t>Reaterro de valas / cavas, compactada a maço, em camadas de até 30 cm.</t>
  </si>
  <si>
    <t>Aterro em camadas de 20 cm, umidecidas e fortemente apiloadas, com aquisição de terra</t>
  </si>
  <si>
    <t>73965/010</t>
  </si>
  <si>
    <t>73964/004</t>
  </si>
  <si>
    <t>03.01</t>
  </si>
  <si>
    <t>03.02</t>
  </si>
  <si>
    <t>03.03</t>
  </si>
  <si>
    <t>03.04</t>
  </si>
  <si>
    <t>ESTRUTURA DE CONCRETO/FORMAS</t>
  </si>
  <si>
    <t>04.01</t>
  </si>
  <si>
    <t>Formas c/tábuas 3a (2,5x30,0cm) p/m2 p/fundacoes,incl montagem e desmontagem (c/reapr. 2x)</t>
  </si>
  <si>
    <t>Forma em tábua de cedrinho, com utilização de 3 vezes (pilares, vigas e lajes maciças)</t>
  </si>
  <si>
    <t>FORMAS</t>
  </si>
  <si>
    <t>04.01.01</t>
  </si>
  <si>
    <t>04.01.02</t>
  </si>
  <si>
    <t>04.02</t>
  </si>
  <si>
    <t>FERRAGEM</t>
  </si>
  <si>
    <t>04.02.02</t>
  </si>
  <si>
    <t>Armação de aço CA-60 diam. 3,4 a 6,0mm.- fornecimento / corte (c/perda de 10%) / dobra/ colocação.</t>
  </si>
  <si>
    <t>04.02.03</t>
  </si>
  <si>
    <t>Armação aço ca-50, diam. 6,3 (1/4) à 12,5mm(1/2) -fornecimento/ corte( perda de 10%) / dobra / colocação.</t>
  </si>
  <si>
    <t>04.03</t>
  </si>
  <si>
    <t>CONCRETO</t>
  </si>
  <si>
    <t>04.03.01</t>
  </si>
  <si>
    <t>Concreto não estrutural, preparo c/ betoneira consumo cimento=210kg/m3 para lastros, contrapisos, calçadas, etc...</t>
  </si>
  <si>
    <t>Lancamento/Aplicação manual de concreto em fundacoes</t>
  </si>
  <si>
    <t>Lancamento/Aplicação manual de concreto  em estruturas</t>
  </si>
  <si>
    <t>Concreto estrutural fck=20mpa, virado em  betoneira, na obra, sem lançamento</t>
  </si>
  <si>
    <t>Laje pré-fabricada comum, espessura 16 cm, com capeamento de 4 cm com consumo de 0,065m³/m² de concreto controle tipo B</t>
  </si>
  <si>
    <t>73942/002</t>
  </si>
  <si>
    <t>04.03.02</t>
  </si>
  <si>
    <t>04.03.03</t>
  </si>
  <si>
    <t>04.03.04</t>
  </si>
  <si>
    <t>04.03.05</t>
  </si>
  <si>
    <t>74157/004</t>
  </si>
  <si>
    <t>74157/003</t>
  </si>
  <si>
    <t>IMPERMEABILIZAÇÃO</t>
  </si>
  <si>
    <t>05.01</t>
  </si>
  <si>
    <t>Impermeabilizacao com revestimento semi-flexivel consumo de 2kg/m2</t>
  </si>
  <si>
    <t>06.01</t>
  </si>
  <si>
    <t>Alvenaria em tijolo cerâmico maciço 5x10x20cm 1/2 vez (espessura 10cm) ,
assentado com argamassa traço 1:2:8 (cimento, cal e areia), e=1cm</t>
  </si>
  <si>
    <t>Alvenaria em tijolo cerâmico furado 10x20x20cm, 1/2 vez, assentado em
argamassa traço 1:4 (cimento e areia),e=1cm</t>
  </si>
  <si>
    <t>Verga 10x10cm em concreto pré-moldado fck=20mpa (preparo com betoneira ) aço ca60, bitola fina, inclusive formas tábua 3a.</t>
  </si>
  <si>
    <t>Encunhamento (aperto) de alvenaria 1/2 vez com argamassa traço 1:0,5:8</t>
  </si>
  <si>
    <t>06.02</t>
  </si>
  <si>
    <t>06.03</t>
  </si>
  <si>
    <t>06.04</t>
  </si>
  <si>
    <t>73935/001</t>
  </si>
  <si>
    <t>74200/001</t>
  </si>
  <si>
    <t>73988/002</t>
  </si>
  <si>
    <t>ESTRUTURA DE COBERTURA</t>
  </si>
  <si>
    <t>07.01</t>
  </si>
  <si>
    <t>07.02</t>
  </si>
  <si>
    <t>Estrutura de madeira de lei 1a serrada não aparelhada, para telhas cermicas, vaos até 7m</t>
  </si>
  <si>
    <t>Beiral em tábua de cedrinho aparelhada, nas dimensões:- (30 x 2,5) C</t>
  </si>
  <si>
    <t>COBERTURA</t>
  </si>
  <si>
    <t>08.01</t>
  </si>
  <si>
    <t>08.02</t>
  </si>
  <si>
    <t>Cobertura com telhas cerâmicas, no(s) tipo(s):- romana</t>
  </si>
  <si>
    <t>Cumeeira para telha cerâmica, empregando argamassa mista de cimento, cal e areia no traço 1:2:9 para telha(s):- tipo romana</t>
  </si>
  <si>
    <t>ESQUADRIAS E FERRAGENS</t>
  </si>
  <si>
    <t>09.01</t>
  </si>
  <si>
    <t>09.02</t>
  </si>
  <si>
    <t>FERRO</t>
  </si>
  <si>
    <t>09.01.01</t>
  </si>
  <si>
    <t>Janela basculante em chapa de aço</t>
  </si>
  <si>
    <t>Porta em chapa vincada, inclusive acabamento e ferragens - anexo A-045</t>
  </si>
  <si>
    <t>INSTALAÇÕES ELÉTRICAS</t>
  </si>
  <si>
    <t>10.01</t>
  </si>
  <si>
    <t>LUMINÁRIAS E ACESSÓRIOS</t>
  </si>
  <si>
    <t>10.01.01</t>
  </si>
  <si>
    <t>10.01.02</t>
  </si>
  <si>
    <t>Tipo tartaruga com grade, inclusive lampada incandescente de 60w</t>
  </si>
  <si>
    <t>UND</t>
  </si>
  <si>
    <t>10.02</t>
  </si>
  <si>
    <t>10.02.02</t>
  </si>
  <si>
    <t>10.02.03</t>
  </si>
  <si>
    <t>INTERRUPTORES E TOMADAS</t>
  </si>
  <si>
    <t>Interruptor simples - 1 tecla - fornecimento e instalação</t>
  </si>
  <si>
    <t>Interruptor, na(s) especificacao(oes):- 3 teclas simples</t>
  </si>
  <si>
    <t>Tomadas, na(s) especificação(ões):- 2P + T - 10A - padrão brasileiro (ref. 0543 43)</t>
  </si>
  <si>
    <t>10.02.04</t>
  </si>
  <si>
    <t>10.02.05</t>
  </si>
  <si>
    <t>10.02.01</t>
  </si>
  <si>
    <t>Tomada para logica rj-45 (femea)</t>
  </si>
  <si>
    <t>Tomada para telefone RJ-11</t>
  </si>
  <si>
    <t>10.03</t>
  </si>
  <si>
    <t>FIOS DE COBRE</t>
  </si>
  <si>
    <t>10.03.01</t>
  </si>
  <si>
    <t>10.03.02</t>
  </si>
  <si>
    <t>10.03.03</t>
  </si>
  <si>
    <t>Fio de cobre, isolamento para 750 v, tipo pirastic antiflan da Pirelliou similar, na bitola:- 2,5 mm2</t>
  </si>
  <si>
    <t>Fio de cobre, isolamento para 750 v, tipo pirastic antiflan da Pirelliou similar, na bitola:- 4,0 mm2</t>
  </si>
  <si>
    <t>Cabo de cobre, isolado para 1000 v (1 kv), na(s) bitola(s):- 16,0 mm2</t>
  </si>
  <si>
    <t>10.04</t>
  </si>
  <si>
    <t>ELÉTRODUTOS</t>
  </si>
  <si>
    <t>10.04.01</t>
  </si>
  <si>
    <t>10.04.02</t>
  </si>
  <si>
    <t>10.04.03</t>
  </si>
  <si>
    <t>Eletroduto de pvc rigido roscavel, inclusive conexoes, na(s) bitola(s):- 3/4"</t>
  </si>
  <si>
    <t>Eletroduto de pvc rigido roscavel, inclusive conexoes, na(s) bitola(s):- 1"</t>
  </si>
  <si>
    <t>Eletroduto de pvc rigido roscavel, inclusive conexoes, na(s) bitola(s):- 1 1/4"</t>
  </si>
  <si>
    <t>10.05</t>
  </si>
  <si>
    <t>10.05.01</t>
  </si>
  <si>
    <t>QUADROS, DISJUNTORES E CAIXAS</t>
  </si>
  <si>
    <t>Quadro de distribuicao de energia em chapa metalica, de sobrepor, com porta, para 18 disjuntores termomagneticos monopolares,sem dispositiv o para chave geral, com barramento trifasico e neutro, fornecimento e instalação</t>
  </si>
  <si>
    <t>74131/004</t>
  </si>
  <si>
    <t>10.05.02</t>
  </si>
  <si>
    <t>Disjuntor termomagnético monopolar padrão nema (americano) 10 a 30A 240V, fornecimento e instalação</t>
  </si>
  <si>
    <t>10.05.03</t>
  </si>
  <si>
    <t>10.05.04</t>
  </si>
  <si>
    <t>10.05.05</t>
  </si>
  <si>
    <t>10.05.06</t>
  </si>
  <si>
    <t>10.05.07</t>
  </si>
  <si>
    <t>74130/003</t>
  </si>
  <si>
    <t>74130/004</t>
  </si>
  <si>
    <t>Disjuntor termomagnético bipolar padrão nema (americano) 10 a 50A 240V , fornecimento e instalação</t>
  </si>
  <si>
    <t>Disjuntor termomagnetico tripolar padrão nema (americano) 10 a 50A 240V,
fornecimento e instalação</t>
  </si>
  <si>
    <t>Caixa em chapa de ferro estampado, na(s) dimensão(ões):- (4 x 2) pol. - retangular</t>
  </si>
  <si>
    <t>Caixa em chapa de ferro estampado, na(s) dimensão(ões):- (4 x 4 x 4) pol. - octogonal</t>
  </si>
  <si>
    <t>Caixa metálica com tampa de:- (15 x 15 x 10)cm</t>
  </si>
  <si>
    <t>10.06</t>
  </si>
  <si>
    <t>DIVERSOS</t>
  </si>
  <si>
    <t>10.06.01</t>
  </si>
  <si>
    <t>10.06.02</t>
  </si>
  <si>
    <t>10.06.03</t>
  </si>
  <si>
    <t>Fita isolante</t>
  </si>
  <si>
    <t>Arame galvanizado N° 14 BWG</t>
  </si>
  <si>
    <t>Conjunto ARSTOP, com tomada para ar condicionado e disjuntor bipolar 20 a, na(s)especificação(ões):- de sobrepor, REF 8679 da PIAL ou similar</t>
  </si>
  <si>
    <t>CJ</t>
  </si>
  <si>
    <t>TOTAL GERAL INSTALAÇÕES ELÉTRICAS</t>
  </si>
  <si>
    <t>11.01</t>
  </si>
  <si>
    <t>11.02</t>
  </si>
  <si>
    <t>REVESTIMENTO DE PAREDES</t>
  </si>
  <si>
    <t xml:space="preserve"> 73928/002</t>
  </si>
  <si>
    <t>Chapisco traço 1:3 (cimento e areia), espessura 0,5cm, preparo manual</t>
  </si>
  <si>
    <t>Emboco paulista (massa unica) traço 1:2:9 (cimento, cal e areia), espe ssura 2,0cm, preparo manual</t>
  </si>
  <si>
    <t>73927/007</t>
  </si>
  <si>
    <t>12.01</t>
  </si>
  <si>
    <t>12.02</t>
  </si>
  <si>
    <t>REVESTIMENTO DE FORROS</t>
  </si>
  <si>
    <t>Chapisco em tetos traço 1:3 (cimento e areia), espessura 0,5cm, prepar o mecânico</t>
  </si>
  <si>
    <t>Emboço para forro, empregando argamassa mista de cimento, cal e areia no traço 1:2:9 espessura de 2 cm</t>
  </si>
  <si>
    <t>REVESTIMENTO DE PISOS</t>
  </si>
  <si>
    <t>13.01</t>
  </si>
  <si>
    <t>13.02</t>
  </si>
  <si>
    <t>Lastro de concreto fck=13,5MPa, com pedrisco e brita 1 no traço 1:3:3 para piso de granilite, espessura de 5 cm</t>
  </si>
  <si>
    <t>Piso com granilite, espessura 10 mm, com junta plástica (9 x 4) mm, formando quadros de (1,00 x 1,00)m, com 0,7 de grana preta e 0,3 de grana branca, polido (3 vezes)</t>
  </si>
  <si>
    <t>13.03</t>
  </si>
  <si>
    <t>13.04</t>
  </si>
  <si>
    <t>13.05</t>
  </si>
  <si>
    <t>13.06</t>
  </si>
  <si>
    <t>13.07</t>
  </si>
  <si>
    <t>13.08</t>
  </si>
  <si>
    <t>Rodapé de granilite com 10 cm de altura (tipo hospital)</t>
  </si>
  <si>
    <t>Soleira de granilite (15 cm)</t>
  </si>
  <si>
    <t>Aplicacao de resina acrilica em duas demaos, sobre superficie de granilite</t>
  </si>
  <si>
    <t>Peitoril de granilite pré-moldado de 15 cm de largura, assentados com argamassa de cimento e areia no traço 1:4</t>
  </si>
  <si>
    <t>Piso de concreto desempenado para calcada,  fck=9,0 mpa, na(s) espessura(s):- 6 cm</t>
  </si>
  <si>
    <t>Rodapé cimentado, altura 10 C</t>
  </si>
  <si>
    <t>14.01</t>
  </si>
  <si>
    <t>15.01</t>
  </si>
  <si>
    <t>15.02</t>
  </si>
  <si>
    <t>15.03</t>
  </si>
  <si>
    <t>15.04</t>
  </si>
  <si>
    <t>15.05</t>
  </si>
  <si>
    <t>15.06</t>
  </si>
  <si>
    <t>15.07</t>
  </si>
  <si>
    <t>Fundo selador acrílico ambientes internos/externos, uma demão</t>
  </si>
  <si>
    <t>74064/002</t>
  </si>
  <si>
    <t>Pintura fundo oxido de ferro/zarcao, uma demão, para ferro</t>
  </si>
  <si>
    <t>Emassamento com massa acrilica para ambientes internos/externos, duas demãos</t>
  </si>
  <si>
    <t>Pintura látex pva em paredes e teto interna em 2(duas) demãos</t>
  </si>
  <si>
    <t>Pintura latex acrilica ambientes internos/externos, duas demãos</t>
  </si>
  <si>
    <t>Pintura esmalte em paredes internas/externas aparelhadas em 2(duas) demãos</t>
  </si>
  <si>
    <t>Pintura esmalte brilhante, duas demãos, para ferro</t>
  </si>
  <si>
    <t>16.01</t>
  </si>
  <si>
    <t>16.02</t>
  </si>
  <si>
    <t>16.03</t>
  </si>
  <si>
    <t>SERVIÇOS COMPLEMENTARES</t>
  </si>
  <si>
    <t>Quadro negro (4,00 x 1,34)m em argamassa -  anexo A-095 (s.c.)</t>
  </si>
  <si>
    <t>Caixa de concreto pré-moldada com grade para ar de 10.000BTU a 18.000BTU</t>
  </si>
  <si>
    <t>Balcão em granito cinza andorinha, L=0,40m, conforme detalhe de projeto</t>
  </si>
  <si>
    <t>LIMPEZA</t>
  </si>
  <si>
    <t>17.01</t>
  </si>
  <si>
    <t>Limpeza final da obra</t>
  </si>
  <si>
    <t>TOTAL GERAL</t>
  </si>
  <si>
    <t>CANT</t>
  </si>
  <si>
    <t>PLACA DE OBRA EM CHAPA DE ACO GALVANIZADO</t>
  </si>
  <si>
    <t/>
  </si>
  <si>
    <t>COMPOSICAO</t>
  </si>
  <si>
    <t>CONCRETO NAO ESTRUTURAL, CONSUMO 150KG/M3, PREPARO COM BETONEIRA, SEM LANCAMENTO</t>
  </si>
  <si>
    <t>CARPINTEIRO DE FORMAS COM ENCARGOS COMPLEMENTARES</t>
  </si>
  <si>
    <t>SERVENTE COM ENCARGOS COMPLEMENTARES</t>
  </si>
  <si>
    <t>INSUMO</t>
  </si>
  <si>
    <t>PECA DE MADEIRA DE LEI *2,5 X 7,5* CM (1" X 3"),  NÃO APARELHADA, (P/TELHADO)</t>
  </si>
  <si>
    <t>PECA DE MADEIRA NATIVA / REGIONAL 7,5 X 7,5CM (3X3) NAO APARELHADA (P/FORMA)</t>
  </si>
  <si>
    <t>PLACA DE OBRA (PARA CONSTRUCAO CIVIL) EM CHAPA GALVANIZADA *Nº 22*, DE *2,0 X 1,125* M</t>
  </si>
  <si>
    <t>PREGO DE ACO POLIDO COM CABECA 18 X 30 (2 3/4 X 10)</t>
  </si>
  <si>
    <t xml:space="preserve">Valo M.O. </t>
  </si>
  <si>
    <t xml:space="preserve">Valor Material </t>
  </si>
  <si>
    <t xml:space="preserve">Valor Geral </t>
  </si>
  <si>
    <t>SERT</t>
  </si>
  <si>
    <t>LOCACAO CONVENCIONAL DE OBRA, ATRAVÉS DE GABARITO DE TABUAS CORRIDAS PONTALETADAS, SEM REAPROVEITAMENTO</t>
  </si>
  <si>
    <t>ARAME RECOZIDO 18 BWG, 1,25 MM (0,01 KG/M)</t>
  </si>
  <si>
    <t>PREGO DE ACO POLIDO COM CABECA 18 X 27 (2 1/2 X 10)</t>
  </si>
  <si>
    <t>TABUA MADEIRA 3A QUALIDADE 2,5 X 23,0CM (1 X 9") NAO APARELHADA</t>
  </si>
  <si>
    <t xml:space="preserve">Total M.O. </t>
  </si>
  <si>
    <t xml:space="preserve">Total Material </t>
  </si>
  <si>
    <t>Total Geral</t>
  </si>
  <si>
    <t>FUES</t>
  </si>
  <si>
    <t>ESTACA A TRADO(BROCA) D=25CM C/CONCRETO FCK=15MPA+20KG ACO/M3       MOLD.IN-LOCO</t>
  </si>
  <si>
    <t>CONCRETO FCK=15MPA, PREPARO COM BETONEIRA, SEM LANCAMENTO</t>
  </si>
  <si>
    <t>ARMADOR COM ENCARGOS COMPLEMENTARES</t>
  </si>
  <si>
    <t>PEDREIRO COM ENCARGOS COMPLEMENTARES</t>
  </si>
  <si>
    <t>ACO CA-50, 8,0 MM, VERGALHAO</t>
  </si>
  <si>
    <t>MOVT</t>
  </si>
  <si>
    <t>ESCAVACAO MANUAL DE VALA EM  MATERIAL DE 1A CATEGORIA ATE 1,5M EXCLUINDO ESGOTAMENTO / ESCORAMENTO</t>
  </si>
  <si>
    <t>REGULARIZACAO E COMPACTACAO MANUAL DE TERRENO COM SOQUETE</t>
  </si>
  <si>
    <t>REATERRO DE VALAS / CAVAS, COMPACTADA A MAÇO, EM CAMADAS DE ATÉ 30 CM.</t>
  </si>
  <si>
    <t>FORMA TABUA PARA CONCRETO EM FUNDACAO, C/ REAPROVEITAMENTO 2X.</t>
  </si>
  <si>
    <t>AJUDANTE DE CARPINTEIRO COM ENCARGOS COMPLEMENTARES</t>
  </si>
  <si>
    <t>!EM PROCESSO DE DESATIVACAO! PECA DE MADEIRANATIVA/REGIONAL 2,5 X 10CM (1X4") NAO APARELHADA (SARRAFO-P/FORMA)</t>
  </si>
  <si>
    <t>TABUA MADEIRA 2A QUALIDADE 2,5 X 30,0CM (1 X 12") NAO APARELHADA</t>
  </si>
  <si>
    <t>74076/001</t>
  </si>
  <si>
    <t>FORMA TABUA P/ CONCRETO EM FUNDACAO RADIER C/ REAPROVEITAMENTO 3X.</t>
  </si>
  <si>
    <t>AJUDANTE DE ARMADOR COM ENCARGOS COMPLEMENTARES</t>
  </si>
  <si>
    <t>UN</t>
  </si>
  <si>
    <t>ARMACAO DE ACO CA-60 DIAM. 3,4 A 6,0MM.- FORNECIMENTO / CORTE (C/PERDA DE 10%) / DOBRA / COLOCAÇÃO.</t>
  </si>
  <si>
    <t>ACO CA-60, 5,0 MM, VERGALHAO</t>
  </si>
  <si>
    <t>73254/002</t>
  </si>
  <si>
    <t>ARMACAO ACO CA-50, DIAM. 6,3 (1/4) À 12,5MM(1/2) -FORNECIMENTO/
CORTE(PERDA DE 10%) / DOBRA / COLOCAÇÃO.</t>
  </si>
  <si>
    <t>ACO CA-50, 10,0 MM, VERGALHAO</t>
  </si>
  <si>
    <t>CONCRETO NAO ESTRUTURAL, CONSUMO 210KG/M3, PREPARO COM BETONEIRA, SEM LANCAMENTO</t>
  </si>
  <si>
    <t>BETONEIRA CAPACIDADE NOMINAL DE 400 L, CAPACIDADE DE MISTURA 310 L, MOTOR ELÉTRICO TRIFÁSICO POTÊNCIA DE 2 HP, SEM CARREGADOR - CHP DIURNO. AF_10/2014</t>
  </si>
  <si>
    <t>CHP</t>
  </si>
  <si>
    <t>AREIA GROSSA - POSTO JAZIDA/FORNECEDOR (SEM FRETE)</t>
  </si>
  <si>
    <t>CIMENTO PORTLAND COMPOSTO CP II-32</t>
  </si>
  <si>
    <t>PEDRA BRITADA N. 2 (19 A 38 MM) POSTO PEDREIRA/FORNECEDOR, SEM FRETE</t>
  </si>
  <si>
    <t>CHI</t>
  </si>
  <si>
    <t>LANCAMENTO/APLICACAO MANUAL DE CONCRETO EM ESTRUTURAS</t>
  </si>
  <si>
    <t>VIBRADOR DE IMERSAO C/ MOTOR ELETRICO 2HP MONOFASICO QUALQUER DIAM C/ MANGOTE</t>
  </si>
  <si>
    <t>CONCRETO FCK=20MPA, VIRADO EM BETONEIRA, SEM LANCAMENTO</t>
  </si>
  <si>
    <t>OPERADOR DE MÁQUINAS E EQUIPAMENTOS COM ENCARGOS COMPLEMENTARES</t>
  </si>
  <si>
    <t>BETONEIRA CAPACIDADE NOMINAL DE 600 L, CAPACIDADE DE MISTURA 440 L, MOTOR A DIESEL POTÊNCIA 10 HP, COM CARREGADOR - CHI DIURNO. AF_11/2014</t>
  </si>
  <si>
    <t>AREIA MEDIA - POSTO JAZIDA/FORNECEDOR (SEM FRETE)</t>
  </si>
  <si>
    <t>PEDRA BRITADA N. 1 (9,5 a 19 MM) POSTO PEDREIRA/FORNECEDOR, SEM FRETE</t>
  </si>
  <si>
    <t>74141/003</t>
  </si>
  <si>
    <t>LAJE PRE-MOLD BETA 16 P/3,5KN/M2 VAO 5,2M INCL VIGOTAS TIJOLOS ARMADU-RA NEGATIVA CAPEAMENTO 3CM CONCRETO 15MPA ESCORAMENTO MATERIAL E MAO  DE OBRA.</t>
  </si>
  <si>
    <t>LANÇAMENTO COM USO DE BOMBA, ADENSAMENTO E ACABAMENTO DE CONCRETO EM ESTRUTURAS. AF_12/2015</t>
  </si>
  <si>
    <t>LAJE PRE-MOLDADA DE PISO CONVENCIONAL SOBRECARGA 350KG/M2 VAO ATE 5,00M</t>
  </si>
  <si>
    <t>IMPE</t>
  </si>
  <si>
    <t>IMPERMEABILIZACAO DE SUPERFICIE COM REVESTIMENTO BICOMPONENTE SEMI FLEXIVEL.</t>
  </si>
  <si>
    <t>!EM PROCESSO DE DESATIVACAO! REVESTIMENTO IMPERMEABILIZANTE SEMI-FLEXIVEL BI-COMPONENTE</t>
  </si>
  <si>
    <t>PARE</t>
  </si>
  <si>
    <t>ALVENARIA EM TIJOLO CERAMICO MACICO 5X10X20CM 1 VEZ (ESPESSURA 20CM), ASSENTADO COM ARGAMASSA TRACO 1:2:8 (CIMENTO, CAL E AREIA)</t>
  </si>
  <si>
    <t>ARGAMASSA TRAÇO 1:2:8 (CIMENTO, CAL E AREIA MÉDIA) PARA EMBOÇO/MASSA ÚNICA/ASSENTAMENTO DE ALVENARIA DE VEDAÇÃO, PREPARO MECÂNICO COM MISTURADOR DE EIXO HORIZONTAL DE 300 KG. AF_06/2014</t>
  </si>
  <si>
    <t>TIJOLO CERAMICO MACICO *5 X 10 X 20* CM</t>
  </si>
  <si>
    <t>73935/002</t>
  </si>
  <si>
    <t>ALVENARIA EM TIJOLO CERAMICO FURADO 9X19X19CM, 1 VEZ (ESPESSURA 19 CM), ASSENTADO EM ARGAMASSA TRACO 1:4 (CIMENTO E AREIA MEDIA NAO PENEIRADA), PREPARO MANUAL, JUNTA1 CM</t>
  </si>
  <si>
    <t>ARGAMASSA TRAÇO 1:4 (CIMENTO E AREIA MÉDIA) PARA CONTRAPISO, PREPARO MANUAL. AF_06/2014</t>
  </si>
  <si>
    <t>BLOCO CERAMICO (ALVENARIA DE VEDACAO), 8 FUROS, DE 9 X 19 X 19 CM</t>
  </si>
  <si>
    <t>VERGA 10X10CM EM CONCRETO PRÉ-MOLDADO FCK=20MPA (PREPARO COM BETONEIRA) AÇO CA60, BITOLA FINA, INCLUSIVE FORMAS TABUA 3A.</t>
  </si>
  <si>
    <t>ARMAÇÃO DE FUNDAÇÕES E ESTRUTURAS DE CONCRETO ARMADO, EXCETO VIGAS, PILARES E LAJES (DE EDIFÍCIOS DE MÚLTIPLOS PAVIMENTOS, EDIFICAÇÃO TÉRREA OU SOBRADO), UTILIZANDO AÇO CA-60 DE 5.0 MM - MONTAGEM. AF_12/2015</t>
  </si>
  <si>
    <t>PREGO DE ACO POLIDO COM CABECA 17 X 27 (2 1/2 X 11)</t>
  </si>
  <si>
    <t>ENCUNHAMENTO (APERTO DE ALVENARIA) EM TIJOLOS CERAMICOS MACICO 5,7X9X19CM 1/2 VEZ (ESPESSURA 9CM) COM ARGAMASSA TRACO 1:2:8 (CIMENTO, CAL E AREIA)</t>
  </si>
  <si>
    <t>ARGAMASSA TRAÇO 1:2:8 (CIMENTO, CAL E AREIA MÉDIA) PARA EMBOÇO/MASSA ÚNICA/ASSENTAMENTO DE ALVENARIA DE VEDAÇÃO, PREPARO MANUAL. AF_06/2014</t>
  </si>
  <si>
    <t>ESTRUTURA DE MADEIRA DE LEI, PRIMEIRA QUALIDADE, SERRADA, NÃO APARELHADA, PARA TELHAS CERAMICAS, VAOS DE ATE 7M</t>
  </si>
  <si>
    <t>PREGO POLIDO COM CABECA 18 X 27</t>
  </si>
  <si>
    <t>ESTRIBO COM PARAFUSO EM CHAPA DE FERRO FUNDIDO DE 2" X 3/16" X 35 CM, SECAO "U", PARA MADEIRAMENTO DE TELHADO</t>
  </si>
  <si>
    <t>PECA DE MADEIRA DE LEI NATIVA/REGIONAL *4 X 30* CM, NAO APARELHADA</t>
  </si>
  <si>
    <t>REVE</t>
  </si>
  <si>
    <t>TABEIRA DE MADEIRA LEI, 1A QUALIDADE, 2,5X30,0CM PARA BEIRAL DE TELHADO</t>
  </si>
  <si>
    <t>TABUA MADEIRA LEI  2,5 X 30,0CM (1 X 12") APARELHADA</t>
  </si>
  <si>
    <t>PREGO DE ACO POLIDO COM CABECA 12 X 12</t>
  </si>
  <si>
    <t>COBE</t>
  </si>
  <si>
    <t>TELHADISTA COM ENCARGOS COMPLEMENTARES</t>
  </si>
  <si>
    <t>TELHA CERAMICA TIPO ROMANA, COMPRIMENTO DE *41* CM, RENDIMENTO DE *16* TELHAS/M2</t>
  </si>
  <si>
    <t>COBERTURA EM TELHA CERAMICA TIPO ROMANA, COMPRIMENTO DE *41* CM, RENDIMENTO DE *16*</t>
  </si>
  <si>
    <t>CUMEEIRA COM TELHA CERAMICA EMBOCADA COM ARGAMASSA TRACO 1:2:8 (CIMENTO, CAL E AREIA)</t>
  </si>
  <si>
    <t>CUMEEIRA PARA TELHA CERAMICA, COMPRIMENTO DE *41* CM, RENDIMENTO DE *3* TELHAS/M</t>
  </si>
  <si>
    <t>ESQV</t>
  </si>
  <si>
    <t>JANELA BASCULANTE EM CHAPA DOBRADA DE ACO</t>
  </si>
  <si>
    <t>ARGAMASSA TRAÇO 1:0,5:4,5 (CIMENTO, CAL E AREIA MÉDIA), PREPARO MECÂNICO COM BETONEIRA 400 L. AF_08/2014</t>
  </si>
  <si>
    <t>JANELA BASCULANTE, ACO, COM BATENTE/REQUADRO, 60 X 80 CM.</t>
  </si>
  <si>
    <t>INEL</t>
  </si>
  <si>
    <t>AUXILIAR DE ELETRICISTA COM ENCARGOS COMPLEMENTARES</t>
  </si>
  <si>
    <t>ELETRICISTA COM ENCARGOS COMPLEMENTARES</t>
  </si>
  <si>
    <t>LAMPADA INCANDESCENTE 60W</t>
  </si>
  <si>
    <t>LUMINARIA TIPO CALHA, DE SOBREPOR, COM REATOR DE PARTIDA RAPIDA E LAMPADA FLUORESCENTE 2X40W, COMPLETA, FORNECIMENTO E INSTALACAO</t>
  </si>
  <si>
    <t>LUMINARIA CALHA SOBREPOR EM CHAPA ACO C/ 2 LAMPADAS FLUORESCENTES 40W (COMPLETA, INCL REATOR PART RAPIDA E LAMPADAS)</t>
  </si>
  <si>
    <t>INTERRUPTOR SIMPLES DE EMBUTIR 10A/250V 1 TECLA, SEM PLACA -
FORNECIMENTO E INSTALACAO</t>
  </si>
  <si>
    <t>INTERRUPTOR SIMPLES EMBUTIR 10A/250V S/PLACA, TIPO SILENTOQUE PIAL OU EQUIV</t>
  </si>
  <si>
    <t>TOMADA 3P+T 30A/440V SEM PLACA - FORNECIMENTO E INSTALACAO</t>
  </si>
  <si>
    <t>TOMADA EMBUTIR 3P + T 30A/440V REF 56403 USO INDUSTRIAL SEM PLACA, PIAL OU EQUIV</t>
  </si>
  <si>
    <t>TOMADA BAIXA DE EMBUTIR (1 MÓDULO), 2P+T 10 A, SEM SUPORTE E SEM PLACA - FORNECIMENTO E INSTALAÇÃO. AF_12/2015</t>
  </si>
  <si>
    <t>TOMADA 2P+T 10A, 250V  (APENAS MODULO) *COLETADO CAIXA*</t>
  </si>
  <si>
    <t>INES</t>
  </si>
  <si>
    <t>TOMADA PARA TELEFONE DE 4 POLOS PADRAO TELEBRAS - FORNECIMENTO E INSTALACAO</t>
  </si>
  <si>
    <t>!EM PROCESSO DE DESATIVACAO! TOMADA TELEFONE 4P TELEBRAS S/PLACA PIAL OU SIMILAR</t>
  </si>
  <si>
    <t>FITA ISOLANTE ADESIVA ANTICHAMA, USO ATE 750 V, EM ROLO DE 19 MM X 5 M</t>
  </si>
  <si>
    <t>CABO DE COBRE FLEXÍVEL ISOLADO, 2,5 MM², ANTI-CHAMA 450/750 V, PARA CIRCUITOS TERMINAIS - FORNECIMENTO E INSTALAÇÃO. AF_12/2015</t>
  </si>
  <si>
    <t>CABO DE COBRE ISOLAMENTO ANTI-CHAMA 450/750V 2,5MM2, TP PIRASTIC PIRELLI OU EQUIV</t>
  </si>
  <si>
    <t>CABO DE COBRE FLEXÍVEL ISOLADO, 4 MM², ANTI-CHAMA 450/750 V, PARA CIRCUITOS TERMINAIS - FORNECIMENTO E INSTALAÇÃO. AF_12/2015</t>
  </si>
  <si>
    <t>CABO DE COBRE ISOLAMENTO ANTI-CHAMA 450/750V 4MM2, TP PIRASTIC PIRELLI OU EQUIV</t>
  </si>
  <si>
    <t>CABO DE COBRE FLEXÍVEL ISOLADO, 16 MM², ANTI-CHAMA 0,6/1,0 KV, PARA CIRCUITOS TERMINAIS - FORNECIMENTO E INSTALAÇÃO. AF_12/2015</t>
  </si>
  <si>
    <t>CABO DE COBRE ISOLAMENTO ANTI-CHAMA 0,6/1KV 16MM2 (1 CONDUTOR) TP SINTENAX PIRELLI OU EQUIV</t>
  </si>
  <si>
    <t>ELETRODUTO RÍGIDO ROSCÁVEL, PVC, DN 25 MM (3/4"), PARA CIRCUITOS TERMINAIS, INSTALADO EM FORRO - FORNECIMENTO E INSTALAÇÃO. AF_12/2015</t>
  </si>
  <si>
    <t>ELETRODUTO DE PVC ROSCÁVEL DE 3/4, SEM LUVA</t>
  </si>
  <si>
    <t>ELETRODUTO RÍGIDO ROSCÁVEL, PVC, DN 32 MM (1"), PARA CIRCUITOS TERMINAIS, INSTALADO EM FORRO - FORNECIMENTO E INSTALAÇÃO. AF_12/2015</t>
  </si>
  <si>
    <t>ELETRODUTO DE PVC ROSCÁVEL DE 1, SEM LUVA</t>
  </si>
  <si>
    <t>ELETRODUTO RÍGIDO ROSCÁVEL, PVC, DN 40 MM (1 1/4"), PARA CIRCUITOS TERMINAIS, INSTALADO EM FORRO - FORNECIMENTO E INSTALAÇÃO. AF_12/2015</t>
  </si>
  <si>
    <t>ELETRODUTO DE PVC ROSCÁVEL DE 1 1/4, SEM LUVA</t>
  </si>
  <si>
    <t>QUADRO DE DISTRIBUICAO DE ENERGIA DE EMBUTIR, EM CHAPA METALICA, PARA 18 DISJUNTORES TERMOMAGNETICOS MONOPOLARES, COM BARRAMENTO TRIFASICO E NEUTRO, FORNECIMENTO E INSTALACAO</t>
  </si>
  <si>
    <t>QUADRO DE DISTRIBUICAO DE SOBREPOR C/ BARRAMENTO TRIFASICO P/ 18 DISJUNTORES UNIPOLARES, EM CHAPA DE ACO GALV</t>
  </si>
  <si>
    <t>DISJUNTOR TERMOMAGNETICO MONOPOLAR PADRAO NEMA (AMERICANO) 10 A 30A 240V, FORNECIMENTO E INSTALACAO</t>
  </si>
  <si>
    <t>DISJUNTOR TIPO NEMA, MONOPOLAR 10 ATE 30A</t>
  </si>
  <si>
    <t>DISJUNTOR TERMOMAGNETICO BIPOLAR PADRAO NEMA (AMERICANO) 10 A 50A 240V, FORNECIMENTO E INSTALACAO</t>
  </si>
  <si>
    <t>DISJUNTOR TIPO NEMA, BIPOLAR 10  ATE  50A</t>
  </si>
  <si>
    <t>DISJUNTOR TERMOMAGNETICO TRIPOLAR PADRAO NEMA (AMERICANO) 10 A 50A 240V, FORNECIMENTO E INSTALACAO</t>
  </si>
  <si>
    <t>DISJUNTOR TIPO NEMA, TRIPOLAR 10  ATE  50A</t>
  </si>
  <si>
    <t>CAIXA RETANGULAR 4" X 2" BAIXA (0,30 M DO PISO), METÁLICA, INSTALADA EM PAREDE - FORNECIMENTO E INSTALAÇÃO. AF_12/2015</t>
  </si>
  <si>
    <t>ARGAMASSA TRAÇO 1:3 (CIMENTO E AREIA MÉDIA), PREPARO MANUAL. AF_08/2014</t>
  </si>
  <si>
    <t>CAIXA DE PASSAGEM 4" X 2" EM FERRO GALV"</t>
  </si>
  <si>
    <t>CAIXA OCTOGONAL 4" X 4", METÁLICA, INSTALADA EM LAJE - FORNECIMENTO E INSTALAÇÃO. AF_12/2015</t>
  </si>
  <si>
    <t>CAIXA DE PASSAGEM OCTOGONAL 4" X 4" FUNDO MOVEL, EM CHAPA GALVANIZADA"</t>
  </si>
  <si>
    <t>FITA ISOLANTE ADESIVA ANTI-CHAMA EM ROLOS 19MM X 10M</t>
  </si>
  <si>
    <t>ARAME GALVANIZADO 14 BWG, D = 2,11 MM (0,026 KG/M)</t>
  </si>
  <si>
    <t>CHAPISCO APLICADO SOMENTE EM PILARES E VIGAS DAS PAREDES INTERNAS, COM COLHER DE PEDREIRO. ARGAMASSA TRAÇO 1:3 COM PREPARO MANUAL. AF_06/2014</t>
  </si>
  <si>
    <t>ARGAMASSA TRAÇO 1:3 (CIMENTO E AREIA GROSSA) PARA CHAPISCO CONVENCIONAL, PREPARO MANUAL. AF_06/2014</t>
  </si>
  <si>
    <t>MASSA ÚNICA, PARA RECEBIMENTO DE PINTURA, EM ARGAMASSA TRAÇO 1:2:8, PREPARO MECÂNICO COM BETONEIRA 400L, APLICADA MANUALMENTE EM FACES INTERNAS DE PAREDES DE AMBIENTES COM ÁREA MENOR QUE 10M2, ESPESSURA DE 20MM, COM EXECUÇÃO DE TALISCAS. AF_06/2014</t>
  </si>
  <si>
    <t>ARGAMASSA TRAÇO 1:2:8 (CIMENTO, CAL E AREIA MÉDIA) PARA EMBOÇO/MASSA ÚNICA/ASSENTAMENTO DE ALVENARIA DE VEDAÇÃO, PREPARO MECÂNICO COM BETONEIRA 400 L. AF_06/2014</t>
  </si>
  <si>
    <t>CHAPISCO APLICADO NO TETO, COM ROLO PARA TEXTURA ACRÍLICA. ARGAMASSA TRAÇO 1:4 E EMULSÃO POLIMÉRICA (ADESIVO) COM PREPARO EM MISTURADOR 300 KG. AF_06/2014</t>
  </si>
  <si>
    <t>ARGAMASSA TRAÇO 1:4 (CIMENTO E AREIA GROSSA) COM ADIÇÃO DE EMULSÃO POLIMÉRICA PARA CHAPISCO ROLADO, PREPARO MECÂNICO COM MISTURADOR DE EIXO HORIZONTAL DE 300 KG. AF_06/2014</t>
  </si>
  <si>
    <t>MASSA ÚNICA, PARA RECEBIMENTO DE PINTURA OU CERÂMICA, EM ARGAMASSA INDUSTRIALIZADA, APLICADO COM EQUIPAMENTO DE MISTURA E PROJEÇÃO DE 1,5 M3/H, EM FACES INTERNAS DE PAREDES DE AMBIENTES COM ÁREA MAIOR QUE 10M2, ESPESSURA 5MM, SEM TALISCAS. AF_06/2014</t>
  </si>
  <si>
    <t>ARGAMASSA INDUSTRIALIZADA PARA REVESTIMENTOS, MISTURA E PROJEÇÃO DE 1,5 M³/H DE ARGAMASSA. AF_06/2014</t>
  </si>
  <si>
    <t>PISO</t>
  </si>
  <si>
    <t>74048/007</t>
  </si>
  <si>
    <t>LASTRO DE CONCRETO, ESPESSURA 3 CM, PREPARO MECANICO, INCLUSO ADITIVO IMPERMEABILIZANTE</t>
  </si>
  <si>
    <t>ADITIVO IMPERMEABILIZANTE DE PEGA NORMAL PARA ARGAMASSAS E  CONCRETOS SEM ARMACAO</t>
  </si>
  <si>
    <t>PISO EM GRANILITE, MARMORITE OU GRANITINA ESPESSURA 8 MM, INCLUSO JUNTAS DE DILATACAO PLASTICAS</t>
  </si>
  <si>
    <t>JUNTA PLASTICA DE DILATACAO PARA PISOS, COR CINZA, 17 X 3 MM (ALTURA X ESPESSURA)</t>
  </si>
  <si>
    <t>PISO EM GRANILITE, MARMORITE OU GRANITINA, AGREGADO COR PRETO, CINZA, PALHA OU BRANCO, E=  *8 MM</t>
  </si>
  <si>
    <t>73850/001</t>
  </si>
  <si>
    <t>RODAPE EM MARMORITE, ALTURA 10CM</t>
  </si>
  <si>
    <t>!EM PROCESSO DE DESATIVACAO! GRANILHA DE MARMORE BRANCO</t>
  </si>
  <si>
    <t>74159/001</t>
  </si>
  <si>
    <t>CIMENTO BRANCO</t>
  </si>
  <si>
    <t>|EM PROCESSO DE DESATIVACAO| PEDRA ARDOSIA CINZA IRREGULAR</t>
  </si>
  <si>
    <t>SOLEIRA LARGURA 15CM ASSENTADA COM ARGAMASSA DE CIMENTO E AREIA TRACO 1:4 REJUNTE EM CIMENTO BRANCO</t>
  </si>
  <si>
    <t>PAVI</t>
  </si>
  <si>
    <t>SINALIZACAO HORIZONTAL COM TINTA RETRORREFLETIVA A BASE DE RESINA ACRILICA COM MICROESFERAS DE VIDRO</t>
  </si>
  <si>
    <t>CAMINHÃO TOCO, PBT 16.000 KG, CARGA ÚTIL MÁX. 10.685 KG, DIST. ENTRE EIXOS 4,8 M, POTÊNCIA 189 CV, INCLUSIVE CARROCERIA FIXA ABERTA DE MADEIRA P/ TRANSPORTE GERAL DE CARGA SECA, DIMEN. APROX. 2,5 X 7,00 X 0,50 M - CHP DIURNO. AF_06/2014</t>
  </si>
  <si>
    <t>MAQUINA DE DEMARCAR FAIXAS AUTOPROP. - CHP</t>
  </si>
  <si>
    <t>SOLVENTE DILUENTE A BASE DE AGUARRAS</t>
  </si>
  <si>
    <t>L</t>
  </si>
  <si>
    <t>TINTA ACRILICA PREMIUM PARA  PISO</t>
  </si>
  <si>
    <t>!EM PROCESSO DE DESATIVACAO! TINTA RETRORREFLETIVAS A BASE DE RESINA ACRÃLICA COM MICROESFERA DE VIDRO, DB-800 COR BRANCA N 9,5</t>
  </si>
  <si>
    <t>PEITORIL EM GRANILITE PREMOLDADO, COMPRIMENTO DE 13 A 20CM, ASSENTADO COM ARGAMASSA TRACO 1:3 (CIMENTO E AREIA MEDIA), PREPARO MANUAL DA ARGAMASSA</t>
  </si>
  <si>
    <t>PEITORIL PRE-MOLDADO EM GRANILITE, MARMORITE OU GRANITINA,  L = *15* CM</t>
  </si>
  <si>
    <t>PECA DE MADEIRA NATIVA/REGIONAL 1 X 7CM NAO APARELHADA (P/FORMA)</t>
  </si>
  <si>
    <t>RODAPE EM CONCRETO (CIMENTO, AREIA GROSSA E PEDRISCO), ALTURA 8CM</t>
  </si>
  <si>
    <t>74004/003</t>
  </si>
  <si>
    <t>CONCRETO GROUT, PREPARADO NO LOCAL, LANCADO E ADENSADO</t>
  </si>
  <si>
    <t>VIDRO LISO COMUM TRANSPARENTE, ESPESSURA 4MM</t>
  </si>
  <si>
    <t>VIDRACEIRO COM ENCARGOS COMPLEMENTARES</t>
  </si>
  <si>
    <t>VIDRO LISO INCOLOR 4MM - SEM COLOCACAO</t>
  </si>
  <si>
    <t>MASSA PARA VIDRO</t>
  </si>
  <si>
    <t>PINT</t>
  </si>
  <si>
    <t>APLICAÇÃO MANUAL DE FUNDO SELADOR ACRÍLICO EM PANOS COM PRESENÇA DE VÃOS DE EDIFÍCIOS DE MÚLTIPLOS PAVIMENTOS. AF_06/2014</t>
  </si>
  <si>
    <t>PINTOR COM ENCARGOS COMPLEMENTARES</t>
  </si>
  <si>
    <t>SELADOR ACRILICO</t>
  </si>
  <si>
    <t>FUNDO ANTICORROSIVO A BASE DE OXIDO DE FERRO (ZARCAO), UMA DEMAO</t>
  </si>
  <si>
    <t>FUNDO ANTICORROSIVO TIPO ZARCAO OU EQUIV</t>
  </si>
  <si>
    <t>LIXA EM FOLHA PARA PAREDE OU MADEIRA, NUMERO 120 (COR VERMELHA)</t>
  </si>
  <si>
    <t>MASSA ACRILICA PARA PAREDES INTERIOR/EXTERIOR</t>
  </si>
  <si>
    <t>GL</t>
  </si>
  <si>
    <t>EMASSAMENTO COM MASSA, 2 DEMAOS</t>
  </si>
  <si>
    <t>SEDI</t>
  </si>
  <si>
    <t>PINTURA PVA, TRES DEMAOS</t>
  </si>
  <si>
    <t>TINTA LATEX PVA PREMIUM, COR BRANCA</t>
  </si>
  <si>
    <t>74245/001</t>
  </si>
  <si>
    <t>PINTURA ACRILICA EM PISO CIMENTADO DUAS DEMAOS</t>
  </si>
  <si>
    <t>73739/001</t>
  </si>
  <si>
    <t>PINTURA ESMALTE ACETINADO EM MADEIRA, DUAS DEMAOS</t>
  </si>
  <si>
    <t>TINTA ESMALTE SINTETICO ACETINADO</t>
  </si>
  <si>
    <t>PINTURA ESMALTE ALTO BRILHO, DUAS DEMAOS, SOBRE SUPERFICIE METALICA</t>
  </si>
  <si>
    <t>LIXA EM FOLHA PARA FERRO, NUMERO 150</t>
  </si>
  <si>
    <t>TINTA ESMALTE SINTETICO ALTO BRILHO</t>
  </si>
  <si>
    <t>FORNECIMENTO E INSTALACAO CAIXA PRE MOLDADA EM CONCRETO PARA AR CONDICIONADO 18000 BTUS</t>
  </si>
  <si>
    <t>CAIXA DE CONCRETO PRE-MOLDADO PARA AR-CONDICIONADO DE JANELA, DE *80 X 54 X 76,5* CM (L X A X P)</t>
  </si>
  <si>
    <t>INHI</t>
  </si>
  <si>
    <t>MARMORISTA/GRANITEIRO COM ENCARGOS COMPLEMENTARES</t>
  </si>
  <si>
    <t>MASSA PLASTICA ADESIVA PARA MARMORE/GRANITO</t>
  </si>
  <si>
    <t>BUCHA NYLON S-10 C/ PARAFUSO ACO ZINC ROSCA SOBERBA CAB CHATA   5,5 X 65MM</t>
  </si>
  <si>
    <t>GRANITO CINZA POLIDO P/BANCADA E=2,5 CM</t>
  </si>
  <si>
    <t>REJUNTE EPOXI BRANCO</t>
  </si>
  <si>
    <t>SUPORTE MAO-FRANCESA EM ACO, ABAS IGUAIS 30 CM, CAPACIDADE MINIMA 60 KG, BRANCO</t>
  </si>
  <si>
    <t>LIMPEZA FINAL DA OBRA</t>
  </si>
  <si>
    <t>ACIDO MURIATICO (SOLUCAO ACIDA)</t>
  </si>
  <si>
    <t>PORTA GIZ</t>
  </si>
  <si>
    <t>CANTONEIRA FERRO GALVANIZADO DE ABAS IGUAIS, 1 X 1/8" (L X E) , 1,20KG/M</t>
  </si>
  <si>
    <t>MOLDURA DE CEDRINHO PARA QUADRO NEGRO</t>
  </si>
  <si>
    <t>BUCHA NYLON S-6 C/ PARAFUSO ACO ZINC CAB CHATA ROSCA SOBERBA 4,2 X 45MM</t>
  </si>
  <si>
    <t>!EM PROCESSO DE DESATIVACAO! TINTA ESMALTE SINTETICO FOSCO</t>
  </si>
  <si>
    <t>VERNIZ SINTETICO BRILHANTE</t>
  </si>
  <si>
    <t>CARPINTEIRO DE ESQUADRIA COM ENCARGOS COMPLEMENTARES</t>
  </si>
  <si>
    <t xml:space="preserve">PINTOR </t>
  </si>
  <si>
    <t xml:space="preserve">AJUDANTE DE ARMADOR </t>
  </si>
  <si>
    <t xml:space="preserve">AJUDANTE DE CARPINTEIRO </t>
  </si>
  <si>
    <t>CARPINTEIRO DE FORMAS</t>
  </si>
  <si>
    <t xml:space="preserve">ELETRICISTA </t>
  </si>
  <si>
    <t xml:space="preserve">AUXILIAR DE ELETRICISTA </t>
  </si>
  <si>
    <t>ARMADOR</t>
  </si>
  <si>
    <t xml:space="preserve">PEDREIROS </t>
  </si>
  <si>
    <t xml:space="preserve">SERVENTE </t>
  </si>
  <si>
    <t>OPERADOR DE MÁQUINAS</t>
  </si>
  <si>
    <t>TELHADISTA</t>
  </si>
  <si>
    <t>VIDRACEIRO</t>
  </si>
  <si>
    <t>MARMORISTA</t>
  </si>
  <si>
    <t>73904/001</t>
  </si>
  <si>
    <t>ATERRO APILOADO(MANUAL) EM CAMADAS DE 20 CM COM MATERIAL DE EMPRÉSTIMO.</t>
  </si>
  <si>
    <t>SAIBRO PARA ARGAMASSA (COLETADO NO COMERCIO)</t>
  </si>
  <si>
    <t>LANCAMENTO/APLICACAO MANUAL DE CONCRETO EM FUNDAÇÕES</t>
  </si>
  <si>
    <t>BATENTE EM CHAPA 18 150X32</t>
  </si>
  <si>
    <t>CHADEIRINHA CHAPA 18 850X30</t>
  </si>
  <si>
    <t>PERFIL T CHAPA 18 50X30</t>
  </si>
  <si>
    <t xml:space="preserve">FERRO CHATO LAMINADO </t>
  </si>
  <si>
    <t xml:space="preserve">CHAPA 18 </t>
  </si>
  <si>
    <t>BR</t>
  </si>
  <si>
    <t>DOBRADIÇA TIPO GONZO 7/8"</t>
  </si>
  <si>
    <t>FECHADURA MOD. INGLESA</t>
  </si>
  <si>
    <t>CAL HIDRATADA CH-I PARA ARGAMASSAS</t>
  </si>
  <si>
    <t>!EM PROCESSO DE DESATIVACAO! TOMADA PARA LOGICA RJ45 PIAL OU SIMILAR</t>
  </si>
  <si>
    <t>TOMADA PARA LOGICA RJ45 PIAL OU SIMILAR - FORNECIMENTO E INSTALACAO</t>
  </si>
  <si>
    <t xml:space="preserve">SERVIÇOS COMPLEMENTARES </t>
  </si>
  <si>
    <t>REVESTIMENTO DE PISO</t>
  </si>
  <si>
    <t xml:space="preserve">CAIXA RETANGULAR 15X15X10, METÁLICA,  FORNECIMENTO E INSTALAÇÃO. </t>
  </si>
  <si>
    <t>CAIXA DE PASSAGEM 15X15X10 EM FERRO GALV"</t>
  </si>
  <si>
    <t>FITA ISOLANTE</t>
  </si>
  <si>
    <t xml:space="preserve">PISO DE CONCRETO ACABAMENTO RÚSTICO ESPESSURA 7CM COM JUNTAS </t>
  </si>
  <si>
    <t xml:space="preserve">BANCADA DE GRANITO CINZA POLIDO - FORNECIMENTO E INSTALAÇÃO. </t>
  </si>
  <si>
    <t xml:space="preserve">TOTAL GERAL </t>
  </si>
  <si>
    <t>Campo Grande - MS 31 de Março de 2016</t>
  </si>
  <si>
    <t>CONSTRUÇÃO DA BIBLIOTECA NA E. M. FREI OTÁVIO SIMIONATO</t>
  </si>
  <si>
    <t>Erson Gomes de Azevedo</t>
  </si>
  <si>
    <t>CPF: 868.761.631-72</t>
  </si>
  <si>
    <t xml:space="preserve">Acumulado </t>
  </si>
  <si>
    <t>Executado no Mês</t>
  </si>
  <si>
    <t>Corguinho/MS</t>
  </si>
  <si>
    <t>Campo Grande - MS, 05 de Junho de 2017</t>
  </si>
  <si>
    <t xml:space="preserve">1ª MEDIÇÃO </t>
  </si>
  <si>
    <t>Percentual</t>
  </si>
  <si>
    <t>Valor</t>
  </si>
  <si>
    <t>SALDO</t>
  </si>
  <si>
    <t>P. UNITÁRIO</t>
  </si>
  <si>
    <t>C.UNIT.</t>
  </si>
  <si>
    <t xml:space="preserve">2ª MEDIÇÃO </t>
  </si>
  <si>
    <t xml:space="preserve">3ª MEDIÇÃO </t>
  </si>
  <si>
    <t>PLANILHA LICITADA</t>
  </si>
  <si>
    <t>OBRA: CONSTRUÇÃO DA BIBLIOTECA NA E. M. FREI OTÁVIO SIMIONATO</t>
  </si>
  <si>
    <t>SALDO CONTRATUAL</t>
  </si>
  <si>
    <t>BDI 28,82%</t>
  </si>
  <si>
    <t>73953/009</t>
  </si>
  <si>
    <t>LUMINARIA SOBREPOR TP CALHA C/REATOR PART CONVENC LAMP 1X20W E STARTERFIX EM LAJE OU FORRO - FORNECIMENTO E COLOCACAO</t>
  </si>
  <si>
    <t xml:space="preserve">92870 + </t>
  </si>
  <si>
    <t>73872/001</t>
  </si>
  <si>
    <t>ENCARGOS SOCIAIS DESONERADOS: 90,21%(HORA) 51,28%(MÊS) - ABRIL DE 2019</t>
  </si>
  <si>
    <t>74133/002</t>
  </si>
  <si>
    <t>79494/001 + 96127</t>
  </si>
  <si>
    <t>Qdade</t>
  </si>
  <si>
    <t>Corguinho - MS 18/06/2019</t>
  </si>
  <si>
    <t>Engº Thiago Sanches Alves Corrêa</t>
  </si>
  <si>
    <t>Crea 11.027/D-MS</t>
  </si>
  <si>
    <t>13.09</t>
  </si>
  <si>
    <t>13.10</t>
  </si>
  <si>
    <t>REVESTIMENTO CERÂMICO PARA PISO COM PLACAS TIPO ESMALTADA EXTRA DE DIMENSÕES 35X35 CM APLICADA EM EM AMBIENTES DE ÁREA MAIOR QUE 10 M2.</t>
  </si>
  <si>
    <t>RODAPÉ CERÂMICO DE 7CM DE ALTURA COM PLACAS TIPO ESMALTADA EXTRA DE DIMENSÕES 35X35CM.</t>
  </si>
  <si>
    <t>Vidro liso comum transparente, espessura 3mm</t>
  </si>
  <si>
    <r>
      <t>Município</t>
    </r>
    <r>
      <rPr>
        <sz val="10"/>
        <rFont val="Arial"/>
        <family val="2"/>
      </rPr>
      <t>: Corguinho/MS</t>
    </r>
  </si>
  <si>
    <r>
      <t>Endereço</t>
    </r>
    <r>
      <rPr>
        <sz val="10"/>
        <rFont val="Arial"/>
        <family val="2"/>
      </rPr>
      <t xml:space="preserve">: </t>
    </r>
  </si>
  <si>
    <t>PLANEJAMENTO</t>
  </si>
  <si>
    <t>DESCRIÇÃO DOS SERVIÇOS</t>
  </si>
  <si>
    <t>VALOR (R$)</t>
  </si>
  <si>
    <t>% ITEM</t>
  </si>
  <si>
    <t>Valores totais</t>
  </si>
  <si>
    <t>Obra: Construção da Biblioteca na E. M. Frei Otávio Simionato</t>
  </si>
  <si>
    <t>CONCEDENTE</t>
  </si>
  <si>
    <t>PROPONENTE</t>
  </si>
  <si>
    <t>CONVÊNIO</t>
  </si>
  <si>
    <t>PAGO FNDE</t>
  </si>
  <si>
    <t>MÊS 01</t>
  </si>
  <si>
    <t>MÊS 02</t>
  </si>
  <si>
    <t>MÊS 04</t>
  </si>
  <si>
    <t>MÊS 03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</si>
</sst>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quot;R$&quot;\ * #,##0.00_-;\-&quot;R$&quot;\ * #,##0.00_-;_-&quot;R$&quot;\ * &quot;-&quot;??_-;_-@_-"/>
    <numFmt numFmtId="165" formatCode="&quot;R$&quot;#,##0.00_);[Red]\(&quot;R$&quot;#,##0.00\)"/>
    <numFmt numFmtId="166" formatCode="&quot;R$&quot;\ #,##0.00"/>
    <numFmt numFmtId="167" formatCode="&quot;R$&quot;\ #,##0.00;[Red]&quot;R$&quot;\ #,##0.00"/>
    <numFmt numFmtId="168" formatCode="_(* #,##0.00_);_(* \(#,##0.00\);_(* &quot;-&quot;??_);_(@_)"/>
  </numFmts>
  <fonts count="24" x14ac:knownFonts="1">
    <font>
      <sz val="10"/>
      <name val="Arial"/>
    </font>
    <font>
      <sz val="10"/>
      <name val="Arial"/>
      <family val="2"/>
    </font>
    <font>
      <sz val="8"/>
      <name val="Arial"/>
      <family val="2"/>
    </font>
    <font>
      <b/>
      <sz val="10"/>
      <name val="Arial"/>
      <family val="2"/>
    </font>
    <font>
      <b/>
      <sz val="12"/>
      <name val="Arial"/>
      <family val="2"/>
    </font>
    <font>
      <b/>
      <sz val="9"/>
      <name val="Arial"/>
      <family val="2"/>
    </font>
    <font>
      <sz val="9"/>
      <name val="Arial"/>
      <family val="2"/>
    </font>
    <font>
      <b/>
      <sz val="11"/>
      <name val="Arial"/>
      <family val="2"/>
    </font>
    <font>
      <sz val="10"/>
      <name val="Arial"/>
      <family val="2"/>
    </font>
    <font>
      <b/>
      <sz val="8"/>
      <name val="Arial"/>
      <family val="2"/>
    </font>
    <font>
      <sz val="9"/>
      <color indexed="8"/>
      <name val="Arial"/>
      <family val="2"/>
    </font>
    <font>
      <sz val="6.5"/>
      <name val="MS Sans Serif"/>
      <family val="2"/>
    </font>
    <font>
      <b/>
      <sz val="25"/>
      <color indexed="56"/>
      <name val="Times New Roman"/>
      <family val="1"/>
    </font>
    <font>
      <b/>
      <sz val="15"/>
      <color indexed="8"/>
      <name val="Times New Roman"/>
      <family val="1"/>
    </font>
    <font>
      <b/>
      <sz val="12"/>
      <color indexed="8"/>
      <name val="Times New Roman"/>
      <family val="1"/>
    </font>
    <font>
      <b/>
      <u/>
      <sz val="13"/>
      <color indexed="56"/>
      <name val="Times New Roman"/>
      <family val="1"/>
    </font>
    <font>
      <b/>
      <sz val="11"/>
      <name val="Times New Roman"/>
      <family val="1"/>
    </font>
    <font>
      <b/>
      <sz val="12"/>
      <color indexed="8"/>
      <name val="Calibri"/>
      <family val="2"/>
    </font>
    <font>
      <sz val="11"/>
      <color indexed="8"/>
      <name val="Calibri"/>
      <family val="2"/>
    </font>
    <font>
      <sz val="10"/>
      <color indexed="8"/>
      <name val="Arial"/>
      <family val="2"/>
    </font>
    <font>
      <b/>
      <sz val="10"/>
      <color indexed="8"/>
      <name val="Arial"/>
      <family val="2"/>
    </font>
    <font>
      <sz val="10"/>
      <name val="Arial"/>
      <family val="2"/>
    </font>
    <font>
      <b/>
      <sz val="14"/>
      <name val="Arial"/>
      <family val="2"/>
    </font>
    <font>
      <sz val="10"/>
      <color theme="1"/>
      <name val="Arial"/>
      <family val="2"/>
    </font>
  </fonts>
  <fills count="13">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65"/>
        <bgColor indexed="64"/>
      </patternFill>
    </fill>
    <fill>
      <patternFill patternType="solid">
        <fgColor indexed="47"/>
        <bgColor indexed="64"/>
      </patternFill>
    </fill>
    <fill>
      <patternFill patternType="solid">
        <fgColor indexed="55"/>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C0C0C0"/>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18" fillId="0" borderId="0"/>
    <xf numFmtId="9" fontId="21" fillId="0" borderId="0" applyFont="0" applyFill="0" applyBorder="0" applyAlignment="0" applyProtection="0"/>
    <xf numFmtId="0" fontId="1" fillId="0" borderId="0"/>
    <xf numFmtId="9" fontId="1" fillId="0" borderId="0" applyFont="0" applyFill="0" applyBorder="0" applyAlignment="0" applyProtection="0"/>
    <xf numFmtId="168" fontId="1" fillId="0" borderId="0" applyFont="0" applyFill="0" applyBorder="0" applyAlignment="0" applyProtection="0"/>
  </cellStyleXfs>
  <cellXfs count="361">
    <xf numFmtId="0" fontId="0" fillId="0" borderId="0" xfId="0"/>
    <xf numFmtId="0" fontId="0" fillId="0" borderId="1" xfId="0" applyFill="1" applyBorder="1" applyAlignment="1">
      <alignment horizontal="center"/>
    </xf>
    <xf numFmtId="0" fontId="0" fillId="0" borderId="1" xfId="0" applyBorder="1" applyAlignment="1">
      <alignment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Border="1"/>
    <xf numFmtId="0" fontId="0" fillId="0" borderId="2" xfId="0" applyBorder="1"/>
    <xf numFmtId="0" fontId="0" fillId="0" borderId="3" xfId="0" applyBorder="1"/>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 fillId="0" borderId="0" xfId="0" applyFont="1"/>
    <xf numFmtId="0" fontId="0" fillId="3" borderId="0" xfId="0" applyFill="1"/>
    <xf numFmtId="0" fontId="1" fillId="3" borderId="0" xfId="0" applyFont="1" applyFill="1"/>
    <xf numFmtId="0" fontId="2" fillId="0" borderId="0" xfId="0" applyFont="1" applyAlignment="1"/>
    <xf numFmtId="2" fontId="0" fillId="0" borderId="0" xfId="0" applyNumberFormat="1" applyAlignment="1"/>
    <xf numFmtId="2" fontId="0" fillId="0" borderId="0" xfId="0" applyNumberFormat="1"/>
    <xf numFmtId="165" fontId="3" fillId="4" borderId="6" xfId="0" applyNumberFormat="1" applyFont="1" applyFill="1" applyBorder="1" applyAlignment="1">
      <alignment horizontal="center"/>
    </xf>
    <xf numFmtId="2" fontId="0" fillId="0" borderId="7" xfId="0" applyNumberFormat="1" applyBorder="1"/>
    <xf numFmtId="2" fontId="0" fillId="0" borderId="8" xfId="0" applyNumberFormat="1" applyBorder="1"/>
    <xf numFmtId="2" fontId="0" fillId="4" borderId="0" xfId="0" applyNumberFormat="1" applyFill="1" applyBorder="1"/>
    <xf numFmtId="2" fontId="0" fillId="4" borderId="0" xfId="0" applyNumberFormat="1" applyFill="1" applyBorder="1" applyProtection="1">
      <protection locked="0"/>
    </xf>
    <xf numFmtId="1" fontId="0" fillId="4" borderId="2" xfId="0" applyNumberFormat="1" applyFill="1" applyBorder="1" applyAlignment="1">
      <alignment horizontal="center"/>
    </xf>
    <xf numFmtId="2" fontId="10" fillId="5" borderId="1" xfId="0" applyNumberFormat="1" applyFont="1" applyFill="1" applyBorder="1" applyAlignment="1" applyProtection="1">
      <protection locked="0"/>
    </xf>
    <xf numFmtId="165" fontId="10" fillId="5" borderId="9" xfId="0" applyNumberFormat="1" applyFont="1" applyFill="1" applyBorder="1" applyAlignment="1">
      <alignment horizontal="right"/>
    </xf>
    <xf numFmtId="165" fontId="10" fillId="5" borderId="1" xfId="0" applyNumberFormat="1" applyFont="1" applyFill="1" applyBorder="1" applyAlignment="1">
      <alignment horizontal="right"/>
    </xf>
    <xf numFmtId="1" fontId="10" fillId="0" borderId="5" xfId="0" applyNumberFormat="1" applyFont="1" applyBorder="1" applyAlignment="1">
      <alignment horizontal="center"/>
    </xf>
    <xf numFmtId="0" fontId="11" fillId="0" borderId="9" xfId="0" applyFont="1" applyBorder="1" applyAlignment="1">
      <alignment horizontal="left"/>
    </xf>
    <xf numFmtId="0" fontId="11" fillId="0" borderId="10" xfId="0" applyFont="1" applyBorder="1" applyAlignment="1">
      <alignment horizontal="left"/>
    </xf>
    <xf numFmtId="2" fontId="10" fillId="5" borderId="12" xfId="0" applyNumberFormat="1" applyFont="1" applyFill="1" applyBorder="1" applyAlignment="1" applyProtection="1">
      <protection locked="0"/>
    </xf>
    <xf numFmtId="165" fontId="10" fillId="5" borderId="11" xfId="0" applyNumberFormat="1" applyFont="1" applyFill="1" applyBorder="1" applyAlignment="1">
      <alignment horizontal="right"/>
    </xf>
    <xf numFmtId="1" fontId="10" fillId="0" borderId="13" xfId="0" applyNumberFormat="1" applyFont="1" applyBorder="1" applyAlignment="1">
      <alignment horizontal="center"/>
    </xf>
    <xf numFmtId="2" fontId="9" fillId="0" borderId="11" xfId="0" applyNumberFormat="1" applyFont="1" applyBorder="1" applyAlignment="1">
      <alignment horizontal="centerContinuous"/>
    </xf>
    <xf numFmtId="2" fontId="9" fillId="0" borderId="12" xfId="0" applyNumberFormat="1" applyFont="1" applyBorder="1" applyAlignment="1">
      <alignment horizontal="centerContinuous"/>
    </xf>
    <xf numFmtId="2" fontId="9" fillId="0" borderId="14" xfId="0" applyNumberFormat="1" applyFont="1" applyBorder="1" applyAlignment="1">
      <alignment horizontal="center"/>
    </xf>
    <xf numFmtId="2" fontId="5" fillId="0" borderId="15" xfId="0" applyNumberFormat="1" applyFont="1" applyBorder="1" applyAlignment="1">
      <alignment horizontal="centerContinuous"/>
    </xf>
    <xf numFmtId="2" fontId="9" fillId="0" borderId="16" xfId="0" applyNumberFormat="1" applyFont="1" applyBorder="1" applyAlignment="1">
      <alignment horizontal="centerContinuous"/>
    </xf>
    <xf numFmtId="2" fontId="5" fillId="0" borderId="17" xfId="0" applyNumberFormat="1" applyFont="1" applyBorder="1" applyAlignment="1">
      <alignment horizontal="center"/>
    </xf>
    <xf numFmtId="0" fontId="9" fillId="0" borderId="18" xfId="0" applyNumberFormat="1" applyFont="1" applyBorder="1" applyAlignment="1" applyProtection="1">
      <alignment horizontal="right"/>
    </xf>
    <xf numFmtId="0" fontId="9" fillId="0" borderId="19" xfId="0" applyNumberFormat="1" applyFont="1" applyBorder="1" applyAlignment="1" applyProtection="1">
      <alignment horizontal="right"/>
    </xf>
    <xf numFmtId="2" fontId="9" fillId="0" borderId="19" xfId="0" applyNumberFormat="1" applyFont="1" applyBorder="1" applyAlignment="1">
      <alignment horizontal="center"/>
    </xf>
    <xf numFmtId="2" fontId="5" fillId="0" borderId="20" xfId="0" applyNumberFormat="1" applyFont="1" applyBorder="1" applyAlignment="1">
      <alignment horizontal="centerContinuous"/>
    </xf>
    <xf numFmtId="2" fontId="9" fillId="0" borderId="20" xfId="0" applyNumberFormat="1" applyFont="1" applyBorder="1" applyAlignment="1">
      <alignment horizontal="centerContinuous"/>
    </xf>
    <xf numFmtId="2" fontId="5" fillId="0" borderId="21" xfId="0" applyNumberFormat="1" applyFont="1" applyBorder="1" applyAlignment="1">
      <alignment horizontal="center"/>
    </xf>
    <xf numFmtId="2" fontId="0" fillId="0" borderId="0" xfId="0" applyNumberFormat="1" applyBorder="1" applyProtection="1"/>
    <xf numFmtId="2" fontId="0" fillId="0" borderId="0" xfId="0" applyNumberFormat="1" applyBorder="1" applyAlignment="1" applyProtection="1"/>
    <xf numFmtId="2" fontId="1" fillId="0" borderId="0" xfId="0" applyNumberFormat="1" applyFont="1" applyBorder="1" applyProtection="1"/>
    <xf numFmtId="2" fontId="1" fillId="0" borderId="0" xfId="0" applyNumberFormat="1" applyFont="1" applyBorder="1" applyAlignment="1" applyProtection="1"/>
    <xf numFmtId="0" fontId="1" fillId="0" borderId="0" xfId="0" applyFont="1" applyBorder="1" applyAlignment="1">
      <alignment horizontal="center"/>
    </xf>
    <xf numFmtId="0" fontId="2" fillId="0" borderId="0" xfId="0" applyFont="1" applyFill="1" applyBorder="1" applyProtection="1">
      <protection locked="0"/>
    </xf>
    <xf numFmtId="0" fontId="15" fillId="0" borderId="0" xfId="0" applyFont="1" applyBorder="1" applyAlignment="1">
      <alignment horizontal="center"/>
    </xf>
    <xf numFmtId="0" fontId="16" fillId="0" borderId="0" xfId="0" applyFont="1" applyFill="1" applyBorder="1" applyAlignment="1">
      <alignment horizontal="center" vertical="center" wrapText="1"/>
    </xf>
    <xf numFmtId="0" fontId="17" fillId="0" borderId="22" xfId="0" applyFont="1" applyBorder="1" applyAlignment="1">
      <alignment horizontal="center"/>
    </xf>
    <xf numFmtId="0" fontId="17" fillId="0" borderId="0" xfId="0" applyFont="1" applyAlignment="1">
      <alignment horizontal="center"/>
    </xf>
    <xf numFmtId="0" fontId="3" fillId="0" borderId="0" xfId="0" applyFont="1" applyBorder="1" applyAlignment="1"/>
    <xf numFmtId="0" fontId="1" fillId="0" borderId="0" xfId="0" applyFont="1" applyBorder="1" applyAlignment="1">
      <alignment horizontal="center"/>
    </xf>
    <xf numFmtId="0" fontId="0" fillId="0" borderId="0" xfId="0" applyBorder="1" applyAlignment="1">
      <alignment horizontal="center"/>
    </xf>
    <xf numFmtId="0" fontId="0" fillId="0" borderId="1" xfId="0" applyBorder="1" applyAlignment="1">
      <alignment horizontal="left"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 xfId="2" applyFont="1" applyBorder="1" applyAlignment="1">
      <alignment horizontal="center" vertical="center" wrapText="1"/>
    </xf>
    <xf numFmtId="0" fontId="19" fillId="0" borderId="1" xfId="2" applyFont="1" applyBorder="1" applyAlignment="1">
      <alignment horizontal="left" vertical="center" wrapText="1"/>
    </xf>
    <xf numFmtId="0" fontId="19" fillId="0" borderId="10" xfId="2" applyFont="1" applyBorder="1" applyAlignment="1">
      <alignment horizontal="center" vertical="center" wrapText="1"/>
    </xf>
    <xf numFmtId="0" fontId="19" fillId="7" borderId="1" xfId="2" applyFont="1" applyFill="1" applyBorder="1" applyAlignment="1">
      <alignment horizontal="center" wrapText="1"/>
    </xf>
    <xf numFmtId="166" fontId="19" fillId="0" borderId="9" xfId="2" applyNumberFormat="1" applyFont="1" applyBorder="1" applyAlignment="1">
      <alignment horizontal="center" vertical="center" wrapText="1"/>
    </xf>
    <xf numFmtId="0" fontId="19" fillId="0" borderId="1" xfId="2" applyFont="1" applyBorder="1" applyAlignment="1">
      <alignment horizontal="center" wrapText="1"/>
    </xf>
    <xf numFmtId="0" fontId="19" fillId="0" borderId="0" xfId="2" applyFont="1" applyAlignment="1">
      <alignment horizontal="center" vertical="center" wrapText="1"/>
    </xf>
    <xf numFmtId="0" fontId="20" fillId="0" borderId="1" xfId="2" applyFont="1" applyBorder="1" applyAlignment="1">
      <alignment horizontal="right" vertical="center" wrapText="1"/>
    </xf>
    <xf numFmtId="166" fontId="20" fillId="0" borderId="9" xfId="2" applyNumberFormat="1" applyFont="1" applyBorder="1" applyAlignment="1">
      <alignment horizontal="center" vertical="center" wrapText="1"/>
    </xf>
    <xf numFmtId="0" fontId="19" fillId="7" borderId="1" xfId="2" applyFont="1" applyFill="1" applyBorder="1" applyAlignment="1">
      <alignment horizontal="center" vertical="center" wrapText="1"/>
    </xf>
    <xf numFmtId="0" fontId="19" fillId="7" borderId="10" xfId="2" applyFont="1" applyFill="1" applyBorder="1" applyAlignment="1">
      <alignment horizontal="center" vertical="center" wrapText="1"/>
    </xf>
    <xf numFmtId="166" fontId="19" fillId="7" borderId="9" xfId="2" applyNumberFormat="1" applyFont="1" applyFill="1" applyBorder="1" applyAlignment="1">
      <alignment horizontal="center" vertical="center" wrapText="1"/>
    </xf>
    <xf numFmtId="0" fontId="20" fillId="7" borderId="1" xfId="2" applyFont="1" applyFill="1" applyBorder="1" applyAlignment="1">
      <alignment horizontal="center" vertical="center" wrapText="1"/>
    </xf>
    <xf numFmtId="0" fontId="20" fillId="7" borderId="1" xfId="2" applyFont="1" applyFill="1" applyBorder="1" applyAlignment="1">
      <alignment horizontal="left" vertical="center" wrapText="1"/>
    </xf>
    <xf numFmtId="0" fontId="20" fillId="7" borderId="10" xfId="2" applyFont="1" applyFill="1" applyBorder="1" applyAlignment="1">
      <alignment horizontal="center" vertical="center" wrapText="1"/>
    </xf>
    <xf numFmtId="0" fontId="20" fillId="7" borderId="1" xfId="2" applyFont="1" applyFill="1" applyBorder="1" applyAlignment="1">
      <alignment horizontal="center" wrapText="1"/>
    </xf>
    <xf numFmtId="166" fontId="20" fillId="7" borderId="9" xfId="2" applyNumberFormat="1" applyFont="1" applyFill="1" applyBorder="1" applyAlignment="1">
      <alignment horizontal="center" vertical="center" wrapText="1"/>
    </xf>
    <xf numFmtId="0" fontId="1" fillId="0" borderId="1" xfId="0" applyFont="1" applyBorder="1" applyAlignment="1">
      <alignment vertical="top" wrapText="1"/>
    </xf>
    <xf numFmtId="2" fontId="19" fillId="0" borderId="1" xfId="2" applyNumberFormat="1" applyFont="1" applyBorder="1" applyAlignment="1">
      <alignment horizontal="center" wrapText="1"/>
    </xf>
    <xf numFmtId="0" fontId="19" fillId="0" borderId="0" xfId="2" applyFont="1" applyBorder="1" applyAlignment="1">
      <alignment horizontal="center" vertical="center" wrapText="1"/>
    </xf>
    <xf numFmtId="0" fontId="20" fillId="0" borderId="0" xfId="2" applyFont="1" applyBorder="1" applyAlignment="1">
      <alignment horizontal="right" vertical="center" wrapText="1"/>
    </xf>
    <xf numFmtId="0" fontId="19" fillId="0" borderId="0" xfId="2" applyFont="1" applyBorder="1" applyAlignment="1">
      <alignment horizontal="center" wrapText="1"/>
    </xf>
    <xf numFmtId="166" fontId="20" fillId="0" borderId="0" xfId="2" applyNumberFormat="1" applyFont="1" applyBorder="1" applyAlignment="1">
      <alignment horizontal="center" vertical="center" wrapText="1"/>
    </xf>
    <xf numFmtId="0" fontId="1" fillId="0" borderId="0" xfId="0" applyFont="1" applyFill="1" applyBorder="1"/>
    <xf numFmtId="0" fontId="0" fillId="0" borderId="1" xfId="0" applyBorder="1"/>
    <xf numFmtId="17" fontId="0" fillId="0" borderId="0" xfId="0" applyNumberFormat="1"/>
    <xf numFmtId="0" fontId="6" fillId="0" borderId="1" xfId="0" applyFont="1" applyFill="1" applyBorder="1" applyAlignment="1">
      <alignment horizontal="center" vertical="center"/>
    </xf>
    <xf numFmtId="0" fontId="1" fillId="0" borderId="1" xfId="0" applyFont="1" applyFill="1" applyBorder="1" applyAlignment="1">
      <alignment wrapText="1"/>
    </xf>
    <xf numFmtId="10" fontId="0" fillId="0" borderId="0" xfId="0" applyNumberFormat="1" applyBorder="1"/>
    <xf numFmtId="10" fontId="1" fillId="0" borderId="0" xfId="0" applyNumberFormat="1" applyFont="1" applyBorder="1" applyAlignment="1" applyProtection="1"/>
    <xf numFmtId="10" fontId="0" fillId="0" borderId="0" xfId="0" applyNumberFormat="1"/>
    <xf numFmtId="10" fontId="0" fillId="0" borderId="0" xfId="0" applyNumberFormat="1" applyBorder="1" applyAlignment="1" applyProtection="1"/>
    <xf numFmtId="10" fontId="9" fillId="0" borderId="14" xfId="0" applyNumberFormat="1" applyFont="1" applyBorder="1" applyAlignment="1">
      <alignment horizontal="centerContinuous"/>
    </xf>
    <xf numFmtId="10" fontId="10" fillId="0" borderId="1" xfId="0" applyNumberFormat="1" applyFont="1" applyFill="1" applyBorder="1" applyAlignment="1" applyProtection="1">
      <protection locked="0"/>
    </xf>
    <xf numFmtId="10" fontId="10" fillId="0" borderId="12" xfId="0" applyNumberFormat="1" applyFont="1" applyFill="1" applyBorder="1" applyAlignment="1" applyProtection="1">
      <protection locked="0"/>
    </xf>
    <xf numFmtId="10" fontId="0" fillId="0" borderId="0" xfId="0" applyNumberFormat="1" applyAlignment="1"/>
    <xf numFmtId="167" fontId="0" fillId="0" borderId="1" xfId="0" applyNumberFormat="1" applyBorder="1"/>
    <xf numFmtId="0" fontId="9" fillId="0" borderId="1" xfId="0" applyNumberFormat="1" applyFont="1" applyBorder="1" applyAlignment="1" applyProtection="1">
      <alignment horizontal="right"/>
    </xf>
    <xf numFmtId="166" fontId="10" fillId="0" borderId="1" xfId="0" applyNumberFormat="1" applyFont="1" applyFill="1" applyBorder="1" applyAlignment="1" applyProtection="1">
      <protection locked="0"/>
    </xf>
    <xf numFmtId="165" fontId="3" fillId="4" borderId="28" xfId="0" applyNumberFormat="1" applyFont="1" applyFill="1" applyBorder="1" applyAlignment="1">
      <alignment horizontal="center"/>
    </xf>
    <xf numFmtId="166" fontId="10" fillId="0" borderId="12" xfId="0" applyNumberFormat="1" applyFont="1" applyFill="1" applyBorder="1" applyAlignment="1" applyProtection="1">
      <protection locked="0"/>
    </xf>
    <xf numFmtId="166" fontId="0" fillId="0" borderId="6" xfId="0" applyNumberFormat="1" applyFill="1" applyBorder="1" applyAlignment="1" applyProtection="1">
      <protection locked="0"/>
    </xf>
    <xf numFmtId="165" fontId="10" fillId="5" borderId="12" xfId="0" applyNumberFormat="1" applyFont="1" applyFill="1" applyBorder="1" applyAlignment="1">
      <alignment horizontal="right"/>
    </xf>
    <xf numFmtId="10" fontId="0" fillId="4" borderId="0" xfId="3" applyNumberFormat="1" applyFont="1" applyFill="1" applyBorder="1" applyAlignment="1" applyProtection="1">
      <protection locked="0"/>
    </xf>
    <xf numFmtId="10" fontId="0" fillId="4" borderId="6" xfId="3" applyNumberFormat="1" applyFont="1" applyFill="1" applyBorder="1" applyAlignment="1" applyProtection="1">
      <protection locked="0"/>
    </xf>
    <xf numFmtId="165" fontId="3" fillId="4" borderId="23" xfId="0" applyNumberFormat="1" applyFont="1" applyFill="1" applyBorder="1" applyAlignment="1"/>
    <xf numFmtId="10" fontId="3" fillId="4" borderId="6" xfId="3" applyNumberFormat="1" applyFont="1" applyFill="1" applyBorder="1" applyAlignment="1"/>
    <xf numFmtId="10" fontId="3" fillId="4" borderId="6" xfId="3" applyNumberFormat="1" applyFont="1" applyFill="1" applyBorder="1" applyAlignment="1">
      <alignment horizontal="center"/>
    </xf>
    <xf numFmtId="0" fontId="0" fillId="0" borderId="5" xfId="0" applyBorder="1"/>
    <xf numFmtId="0" fontId="7" fillId="2" borderId="5" xfId="0" applyFont="1" applyFill="1" applyBorder="1" applyAlignment="1">
      <alignment wrapText="1"/>
    </xf>
    <xf numFmtId="0" fontId="7" fillId="2" borderId="1" xfId="0" applyFont="1" applyFill="1" applyBorder="1" applyAlignment="1">
      <alignment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7" fillId="2" borderId="5" xfId="0" applyFont="1" applyFill="1" applyBorder="1" applyAlignment="1">
      <alignment horizontal="center" wrapText="1"/>
    </xf>
    <xf numFmtId="0" fontId="7" fillId="2" borderId="1" xfId="0" applyFont="1" applyFill="1" applyBorder="1" applyAlignment="1">
      <alignment horizontal="center" wrapText="1"/>
    </xf>
    <xf numFmtId="4" fontId="0" fillId="0" borderId="0" xfId="0" applyNumberFormat="1"/>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4" xfId="0" applyFont="1" applyBorder="1" applyAlignment="1">
      <alignment vertical="center"/>
    </xf>
    <xf numFmtId="0" fontId="1" fillId="0" borderId="1" xfId="0" applyFont="1" applyBorder="1" applyAlignment="1">
      <alignment horizontal="left" vertical="top" wrapText="1"/>
    </xf>
    <xf numFmtId="43" fontId="0" fillId="0" borderId="5" xfId="0" applyNumberFormat="1" applyBorder="1"/>
    <xf numFmtId="0" fontId="6" fillId="0" borderId="1" xfId="4" applyFont="1" applyBorder="1" applyAlignment="1">
      <alignment horizontal="center" vertical="center"/>
    </xf>
    <xf numFmtId="43" fontId="0" fillId="0" borderId="0" xfId="0" applyNumberFormat="1"/>
    <xf numFmtId="43" fontId="0" fillId="0" borderId="1" xfId="0" applyNumberFormat="1" applyBorder="1"/>
    <xf numFmtId="43" fontId="0" fillId="0" borderId="4" xfId="0" applyNumberFormat="1" applyBorder="1"/>
    <xf numFmtId="43" fontId="3" fillId="0" borderId="4" xfId="0" applyNumberFormat="1" applyFont="1" applyBorder="1" applyAlignment="1">
      <alignment vertical="center"/>
    </xf>
    <xf numFmtId="43" fontId="3" fillId="0" borderId="34" xfId="0" applyNumberFormat="1" applyFont="1" applyBorder="1" applyAlignment="1">
      <alignment horizontal="center" vertical="center"/>
    </xf>
    <xf numFmtId="43" fontId="3" fillId="0" borderId="35" xfId="0" applyNumberFormat="1" applyFont="1" applyBorder="1" applyAlignment="1">
      <alignment horizontal="center" vertical="center"/>
    </xf>
    <xf numFmtId="43" fontId="3" fillId="0" borderId="1" xfId="0" applyNumberFormat="1" applyFont="1" applyBorder="1" applyAlignment="1">
      <alignment horizontal="center" vertical="center"/>
    </xf>
    <xf numFmtId="43" fontId="3" fillId="0" borderId="33" xfId="0" applyNumberFormat="1" applyFont="1" applyBorder="1" applyAlignment="1">
      <alignment horizontal="center" vertical="center"/>
    </xf>
    <xf numFmtId="43" fontId="7" fillId="2" borderId="1" xfId="0" applyNumberFormat="1" applyFont="1" applyFill="1" applyBorder="1" applyAlignment="1">
      <alignment horizontal="center" wrapText="1"/>
    </xf>
    <xf numFmtId="43" fontId="0" fillId="10" borderId="4" xfId="0" applyNumberFormat="1" applyFill="1" applyBorder="1"/>
    <xf numFmtId="43" fontId="0" fillId="10" borderId="30" xfId="0" applyNumberFormat="1" applyFill="1" applyBorder="1"/>
    <xf numFmtId="43" fontId="0" fillId="10" borderId="31" xfId="0" applyNumberFormat="1" applyFill="1" applyBorder="1"/>
    <xf numFmtId="43" fontId="0" fillId="10" borderId="32" xfId="0" applyNumberFormat="1" applyFill="1" applyBorder="1"/>
    <xf numFmtId="43" fontId="0" fillId="0" borderId="1" xfId="0" applyNumberFormat="1" applyFill="1" applyBorder="1" applyAlignment="1">
      <alignment horizontal="center"/>
    </xf>
    <xf numFmtId="43" fontId="8" fillId="0" borderId="1" xfId="1" applyNumberFormat="1" applyFont="1" applyBorder="1" applyAlignment="1">
      <alignment horizontal="center" vertical="center"/>
    </xf>
    <xf numFmtId="43" fontId="8" fillId="0" borderId="4" xfId="1" applyNumberFormat="1" applyFont="1" applyBorder="1" applyAlignment="1">
      <alignment horizontal="center" vertical="center"/>
    </xf>
    <xf numFmtId="43" fontId="0" fillId="0" borderId="1" xfId="0" applyNumberFormat="1" applyFill="1" applyBorder="1" applyAlignment="1">
      <alignment horizontal="center" vertical="center"/>
    </xf>
    <xf numFmtId="43" fontId="3" fillId="0" borderId="4" xfId="1" applyNumberFormat="1" applyFont="1" applyBorder="1" applyAlignment="1">
      <alignment horizontal="center" vertical="center"/>
    </xf>
    <xf numFmtId="43" fontId="3" fillId="0" borderId="1" xfId="1" applyNumberFormat="1" applyFont="1" applyBorder="1" applyAlignment="1">
      <alignment horizontal="center" vertical="center"/>
    </xf>
    <xf numFmtId="43" fontId="3" fillId="10" borderId="4" xfId="0" applyNumberFormat="1" applyFont="1" applyFill="1" applyBorder="1"/>
    <xf numFmtId="43" fontId="0" fillId="10" borderId="5" xfId="0" applyNumberFormat="1" applyFill="1" applyBorder="1"/>
    <xf numFmtId="43" fontId="0" fillId="10" borderId="1" xfId="0" applyNumberFormat="1" applyFill="1" applyBorder="1"/>
    <xf numFmtId="43" fontId="7" fillId="2" borderId="4" xfId="0" applyNumberFormat="1" applyFont="1" applyFill="1" applyBorder="1" applyAlignment="1">
      <alignment horizontal="center" wrapText="1"/>
    </xf>
    <xf numFmtId="43" fontId="7" fillId="2" borderId="1" xfId="0" applyNumberFormat="1" applyFont="1" applyFill="1" applyBorder="1" applyAlignment="1">
      <alignment wrapText="1"/>
    </xf>
    <xf numFmtId="43" fontId="7" fillId="2" borderId="4" xfId="0" applyNumberFormat="1" applyFont="1" applyFill="1" applyBorder="1" applyAlignment="1">
      <alignment wrapText="1"/>
    </xf>
    <xf numFmtId="43" fontId="3" fillId="2" borderId="35" xfId="0" applyNumberFormat="1" applyFont="1" applyFill="1" applyBorder="1"/>
    <xf numFmtId="43" fontId="3" fillId="2" borderId="34" xfId="0" applyNumberFormat="1" applyFont="1" applyFill="1" applyBorder="1"/>
    <xf numFmtId="43" fontId="8" fillId="10" borderId="33" xfId="1" applyNumberFormat="1" applyFont="1" applyFill="1" applyBorder="1" applyAlignment="1">
      <alignment horizontal="center" vertical="center"/>
    </xf>
    <xf numFmtId="43" fontId="8" fillId="10" borderId="34" xfId="1" applyNumberFormat="1" applyFont="1" applyFill="1" applyBorder="1" applyAlignment="1">
      <alignment horizontal="center" vertical="center"/>
    </xf>
    <xf numFmtId="43" fontId="3" fillId="10" borderId="35" xfId="0" applyNumberFormat="1" applyFont="1" applyFill="1" applyBorder="1"/>
    <xf numFmtId="43" fontId="0" fillId="0" borderId="0" xfId="0" applyNumberFormat="1" applyBorder="1"/>
    <xf numFmtId="4" fontId="0" fillId="8" borderId="0" xfId="0" applyNumberFormat="1" applyFill="1"/>
    <xf numFmtId="0" fontId="16" fillId="0" borderId="0" xfId="0" applyFont="1" applyFill="1" applyBorder="1" applyAlignment="1">
      <alignment horizontal="center" vertical="center" wrapText="1"/>
    </xf>
    <xf numFmtId="0" fontId="3" fillId="0" borderId="5" xfId="0" applyFont="1" applyBorder="1" applyAlignment="1">
      <alignment horizontal="center" vertical="center"/>
    </xf>
    <xf numFmtId="43" fontId="3" fillId="0" borderId="33" xfId="0" applyNumberFormat="1" applyFont="1" applyBorder="1"/>
    <xf numFmtId="43" fontId="3" fillId="0" borderId="35" xfId="0" applyNumberFormat="1" applyFont="1" applyBorder="1"/>
    <xf numFmtId="43" fontId="7" fillId="2" borderId="30" xfId="0" applyNumberFormat="1" applyFont="1" applyFill="1" applyBorder="1" applyAlignment="1">
      <alignment horizontal="center" wrapText="1"/>
    </xf>
    <xf numFmtId="43" fontId="7" fillId="2" borderId="31" xfId="0" applyNumberFormat="1" applyFont="1" applyFill="1" applyBorder="1" applyAlignment="1">
      <alignment horizontal="center" wrapText="1"/>
    </xf>
    <xf numFmtId="43" fontId="7" fillId="2" borderId="32" xfId="0" applyNumberFormat="1" applyFont="1" applyFill="1" applyBorder="1" applyAlignment="1">
      <alignment horizontal="center" wrapText="1"/>
    </xf>
    <xf numFmtId="43" fontId="3" fillId="10" borderId="5" xfId="0" applyNumberFormat="1" applyFont="1" applyFill="1" applyBorder="1"/>
    <xf numFmtId="43" fontId="8" fillId="10" borderId="33" xfId="3" applyNumberFormat="1" applyFont="1" applyFill="1" applyBorder="1" applyAlignment="1">
      <alignment horizontal="center" vertical="center"/>
    </xf>
    <xf numFmtId="10" fontId="8" fillId="0" borderId="5" xfId="3" applyNumberFormat="1" applyFont="1" applyBorder="1" applyAlignment="1">
      <alignment horizontal="center" vertical="center"/>
    </xf>
    <xf numFmtId="10" fontId="3" fillId="0" borderId="5" xfId="1" applyNumberFormat="1" applyFont="1" applyBorder="1" applyAlignment="1">
      <alignment horizontal="center" vertical="center"/>
    </xf>
    <xf numFmtId="10" fontId="7" fillId="2" borderId="5" xfId="0" applyNumberFormat="1" applyFont="1" applyFill="1" applyBorder="1" applyAlignment="1">
      <alignment horizontal="center" wrapText="1"/>
    </xf>
    <xf numFmtId="10" fontId="7" fillId="2" borderId="5" xfId="0" applyNumberFormat="1" applyFont="1" applyFill="1" applyBorder="1" applyAlignment="1">
      <alignment wrapText="1"/>
    </xf>
    <xf numFmtId="10" fontId="3" fillId="0" borderId="5" xfId="3" applyNumberFormat="1" applyFont="1" applyBorder="1" applyAlignment="1">
      <alignment horizontal="center" vertical="center"/>
    </xf>
    <xf numFmtId="10" fontId="1" fillId="0" borderId="5" xfId="3" applyNumberFormat="1" applyFont="1" applyBorder="1" applyAlignment="1">
      <alignment horizontal="center" vertical="center"/>
    </xf>
    <xf numFmtId="10" fontId="1" fillId="0" borderId="5" xfId="1" applyNumberFormat="1" applyFont="1" applyBorder="1" applyAlignment="1">
      <alignment horizontal="center" vertical="center"/>
    </xf>
    <xf numFmtId="10" fontId="3" fillId="2" borderId="33" xfId="3" applyNumberFormat="1" applyFont="1" applyFill="1" applyBorder="1"/>
    <xf numFmtId="10" fontId="8" fillId="0" borderId="1" xfId="3" applyNumberFormat="1" applyFont="1" applyBorder="1" applyAlignment="1">
      <alignment horizontal="center" vertical="center"/>
    </xf>
    <xf numFmtId="10" fontId="3" fillId="0" borderId="1" xfId="1" applyNumberFormat="1" applyFont="1" applyBorder="1" applyAlignment="1">
      <alignment horizontal="center" vertical="center"/>
    </xf>
    <xf numFmtId="10" fontId="7" fillId="2" borderId="1" xfId="0" applyNumberFormat="1" applyFont="1" applyFill="1" applyBorder="1" applyAlignment="1">
      <alignment horizontal="center" wrapText="1"/>
    </xf>
    <xf numFmtId="10" fontId="1" fillId="0" borderId="1" xfId="1" applyNumberFormat="1" applyFont="1" applyBorder="1" applyAlignment="1">
      <alignment horizontal="center" vertical="center"/>
    </xf>
    <xf numFmtId="10" fontId="7" fillId="2" borderId="1" xfId="0" applyNumberFormat="1" applyFont="1" applyFill="1" applyBorder="1" applyAlignment="1">
      <alignment wrapText="1"/>
    </xf>
    <xf numFmtId="10" fontId="3" fillId="2" borderId="34" xfId="3" applyNumberFormat="1" applyFont="1" applyFill="1" applyBorder="1"/>
    <xf numFmtId="10" fontId="8" fillId="0" borderId="1" xfId="1" applyNumberFormat="1" applyFont="1" applyBorder="1" applyAlignment="1">
      <alignment horizontal="center" vertical="center"/>
    </xf>
    <xf numFmtId="43" fontId="1" fillId="0" borderId="5" xfId="0" applyNumberFormat="1" applyFont="1" applyBorder="1"/>
    <xf numFmtId="0" fontId="22" fillId="0" borderId="41" xfId="4" applyFont="1" applyBorder="1" applyAlignment="1">
      <alignment vertical="center"/>
    </xf>
    <xf numFmtId="0" fontId="22" fillId="0" borderId="18" xfId="4" applyFont="1" applyBorder="1" applyAlignment="1">
      <alignment vertical="center"/>
    </xf>
    <xf numFmtId="0" fontId="22" fillId="0" borderId="42" xfId="4" applyFont="1" applyBorder="1" applyAlignment="1">
      <alignment vertical="center"/>
    </xf>
    <xf numFmtId="0" fontId="1" fillId="0" borderId="0" xfId="4"/>
    <xf numFmtId="0" fontId="1" fillId="0" borderId="0" xfId="4" applyFont="1" applyAlignment="1">
      <alignment vertical="center"/>
    </xf>
    <xf numFmtId="0" fontId="1" fillId="0" borderId="0" xfId="4" applyFont="1" applyAlignment="1">
      <alignment horizontal="left" vertical="center"/>
    </xf>
    <xf numFmtId="0" fontId="1" fillId="0" borderId="0" xfId="4" applyFont="1" applyAlignment="1">
      <alignment horizontal="center" vertical="center"/>
    </xf>
    <xf numFmtId="168" fontId="1" fillId="0" borderId="0" xfId="6" applyFont="1" applyAlignment="1">
      <alignment horizontal="center" vertical="center"/>
    </xf>
    <xf numFmtId="0" fontId="3" fillId="0" borderId="41" xfId="4" applyFont="1" applyBorder="1" applyAlignment="1">
      <alignment vertical="center"/>
    </xf>
    <xf numFmtId="0" fontId="3" fillId="0" borderId="18" xfId="4" applyFont="1" applyBorder="1" applyAlignment="1">
      <alignment vertical="center"/>
    </xf>
    <xf numFmtId="0" fontId="1" fillId="0" borderId="18" xfId="4" applyFont="1" applyBorder="1" applyAlignment="1">
      <alignment horizontal="left" vertical="center"/>
    </xf>
    <xf numFmtId="0" fontId="1" fillId="0" borderId="18" xfId="4" applyFont="1" applyBorder="1" applyAlignment="1">
      <alignment horizontal="center" vertical="center"/>
    </xf>
    <xf numFmtId="168" fontId="1" fillId="0" borderId="18" xfId="6" applyFont="1" applyBorder="1" applyAlignment="1">
      <alignment horizontal="center" vertical="center"/>
    </xf>
    <xf numFmtId="0" fontId="1" fillId="0" borderId="18" xfId="4" applyFont="1" applyBorder="1" applyAlignment="1">
      <alignment vertical="center"/>
    </xf>
    <xf numFmtId="0" fontId="1" fillId="0" borderId="42" xfId="4" applyFont="1" applyBorder="1" applyAlignment="1">
      <alignment horizontal="center" vertical="center"/>
    </xf>
    <xf numFmtId="0" fontId="3" fillId="0" borderId="2" xfId="4" applyFont="1" applyBorder="1" applyAlignment="1">
      <alignment vertical="center"/>
    </xf>
    <xf numFmtId="0" fontId="3" fillId="0" borderId="0" xfId="4" applyFont="1" applyBorder="1" applyAlignment="1">
      <alignment vertical="center"/>
    </xf>
    <xf numFmtId="0" fontId="1" fillId="0" borderId="0" xfId="4" applyFont="1" applyBorder="1" applyAlignment="1">
      <alignment horizontal="left" vertical="center"/>
    </xf>
    <xf numFmtId="0" fontId="1" fillId="0" borderId="0" xfId="4" applyFont="1" applyBorder="1" applyAlignment="1">
      <alignment horizontal="center" vertical="center"/>
    </xf>
    <xf numFmtId="168" fontId="3" fillId="0" borderId="0" xfId="6" applyFont="1" applyBorder="1" applyAlignment="1">
      <alignment horizontal="center" vertical="center"/>
    </xf>
    <xf numFmtId="9" fontId="1" fillId="0" borderId="0" xfId="4" applyNumberFormat="1" applyFont="1" applyBorder="1" applyAlignment="1">
      <alignment vertical="center"/>
    </xf>
    <xf numFmtId="0" fontId="1" fillId="0" borderId="0" xfId="4" applyFont="1" applyBorder="1" applyAlignment="1">
      <alignment vertical="center"/>
    </xf>
    <xf numFmtId="0" fontId="1" fillId="0" borderId="3" xfId="4" applyFont="1" applyBorder="1" applyAlignment="1">
      <alignment horizontal="center" vertical="center"/>
    </xf>
    <xf numFmtId="0" fontId="3" fillId="0" borderId="43" xfId="4" applyFont="1" applyBorder="1" applyAlignment="1">
      <alignment vertical="center"/>
    </xf>
    <xf numFmtId="0" fontId="3" fillId="0" borderId="23" xfId="4" applyFont="1" applyBorder="1" applyAlignment="1">
      <alignment vertical="center"/>
    </xf>
    <xf numFmtId="0" fontId="1" fillId="0" borderId="23" xfId="4" applyFont="1" applyBorder="1" applyAlignment="1">
      <alignment horizontal="left" vertical="center"/>
    </xf>
    <xf numFmtId="0" fontId="1" fillId="0" borderId="23" xfId="4" applyFont="1" applyBorder="1" applyAlignment="1">
      <alignment horizontal="center" vertical="center"/>
    </xf>
    <xf numFmtId="168" fontId="3" fillId="0" borderId="23" xfId="6" applyFont="1" applyBorder="1" applyAlignment="1">
      <alignment horizontal="center" vertical="center"/>
    </xf>
    <xf numFmtId="0" fontId="1" fillId="0" borderId="23" xfId="4" applyFont="1" applyBorder="1" applyAlignment="1">
      <alignment vertical="center"/>
    </xf>
    <xf numFmtId="0" fontId="1" fillId="0" borderId="44" xfId="4" applyFont="1" applyBorder="1" applyAlignment="1">
      <alignment horizontal="center" vertical="center"/>
    </xf>
    <xf numFmtId="0" fontId="1" fillId="11" borderId="30" xfId="4" applyFill="1" applyBorder="1" applyAlignment="1">
      <alignment horizontal="center"/>
    </xf>
    <xf numFmtId="0" fontId="1" fillId="11" borderId="31" xfId="4" applyFill="1" applyBorder="1" applyAlignment="1">
      <alignment horizontal="center"/>
    </xf>
    <xf numFmtId="0" fontId="1" fillId="11" borderId="31" xfId="4" applyFill="1" applyBorder="1" applyAlignment="1">
      <alignment horizontal="right"/>
    </xf>
    <xf numFmtId="0" fontId="1" fillId="11" borderId="32" xfId="4" applyFill="1" applyBorder="1" applyAlignment="1">
      <alignment horizontal="center"/>
    </xf>
    <xf numFmtId="0" fontId="1" fillId="0" borderId="5" xfId="4" applyBorder="1"/>
    <xf numFmtId="0" fontId="1" fillId="0" borderId="1" xfId="4" applyBorder="1" applyAlignment="1">
      <alignment horizontal="right"/>
    </xf>
    <xf numFmtId="0" fontId="1" fillId="0" borderId="1" xfId="4" applyBorder="1"/>
    <xf numFmtId="0" fontId="1" fillId="0" borderId="5" xfId="4" applyBorder="1" applyAlignment="1">
      <alignment horizontal="center"/>
    </xf>
    <xf numFmtId="168" fontId="0" fillId="0" borderId="1" xfId="6" applyFont="1" applyBorder="1"/>
    <xf numFmtId="10" fontId="0" fillId="0" borderId="1" xfId="5" applyNumberFormat="1" applyFont="1" applyBorder="1"/>
    <xf numFmtId="10" fontId="1" fillId="0" borderId="0" xfId="4" applyNumberFormat="1"/>
    <xf numFmtId="0" fontId="1" fillId="0" borderId="33" xfId="4" applyBorder="1" applyAlignment="1">
      <alignment horizontal="center"/>
    </xf>
    <xf numFmtId="168" fontId="0" fillId="0" borderId="34" xfId="6" applyFont="1" applyBorder="1"/>
    <xf numFmtId="10" fontId="0" fillId="0" borderId="34" xfId="5" applyNumberFormat="1" applyFont="1" applyBorder="1"/>
    <xf numFmtId="168" fontId="0" fillId="0" borderId="0" xfId="6" applyFont="1"/>
    <xf numFmtId="168" fontId="3" fillId="11" borderId="45" xfId="6" applyFont="1" applyFill="1" applyBorder="1"/>
    <xf numFmtId="0" fontId="1" fillId="11" borderId="46" xfId="4" applyFill="1" applyBorder="1"/>
    <xf numFmtId="0" fontId="1" fillId="0" borderId="13" xfId="4" applyBorder="1" applyAlignment="1">
      <alignment horizontal="center"/>
    </xf>
    <xf numFmtId="168" fontId="0" fillId="0" borderId="12" xfId="6" applyFont="1" applyBorder="1"/>
    <xf numFmtId="10" fontId="0" fillId="0" borderId="12" xfId="5" applyNumberFormat="1" applyFont="1" applyBorder="1"/>
    <xf numFmtId="0" fontId="23" fillId="12" borderId="1" xfId="4" applyFont="1" applyFill="1" applyBorder="1"/>
    <xf numFmtId="0" fontId="23" fillId="12" borderId="4" xfId="4" applyFont="1" applyFill="1" applyBorder="1"/>
    <xf numFmtId="9" fontId="23" fillId="12" borderId="1" xfId="5" applyFont="1" applyFill="1" applyBorder="1"/>
    <xf numFmtId="10" fontId="23" fillId="12" borderId="1" xfId="5" applyNumberFormat="1" applyFont="1" applyFill="1" applyBorder="1"/>
    <xf numFmtId="168" fontId="23" fillId="12" borderId="1" xfId="4" applyNumberFormat="1" applyFont="1" applyFill="1" applyBorder="1"/>
    <xf numFmtId="168" fontId="23" fillId="12" borderId="4" xfId="4" applyNumberFormat="1" applyFont="1" applyFill="1" applyBorder="1"/>
    <xf numFmtId="0" fontId="23" fillId="12" borderId="12" xfId="4" applyFont="1" applyFill="1" applyBorder="1"/>
    <xf numFmtId="9" fontId="23" fillId="12" borderId="12" xfId="5" applyFont="1" applyFill="1" applyBorder="1"/>
    <xf numFmtId="9" fontId="1" fillId="0" borderId="0" xfId="4" applyNumberFormat="1"/>
    <xf numFmtId="168" fontId="1" fillId="0" borderId="0" xfId="4" applyNumberFormat="1"/>
    <xf numFmtId="43" fontId="1" fillId="0" borderId="0" xfId="4" applyNumberFormat="1"/>
    <xf numFmtId="9" fontId="23" fillId="12" borderId="4" xfId="5" applyFont="1" applyFill="1" applyBorder="1"/>
    <xf numFmtId="168" fontId="23" fillId="12" borderId="34" xfId="4" applyNumberFormat="1" applyFont="1" applyFill="1" applyBorder="1"/>
    <xf numFmtId="168" fontId="23" fillId="12" borderId="35" xfId="4" applyNumberFormat="1" applyFont="1" applyFill="1" applyBorder="1"/>
    <xf numFmtId="4" fontId="1" fillId="0" borderId="0" xfId="4" applyNumberFormat="1"/>
    <xf numFmtId="10" fontId="1" fillId="12" borderId="0" xfId="4" applyNumberFormat="1" applyFill="1" applyBorder="1"/>
    <xf numFmtId="0" fontId="1" fillId="0" borderId="30" xfId="4" applyBorder="1"/>
    <xf numFmtId="0" fontId="3" fillId="0" borderId="31" xfId="4" applyFont="1" applyBorder="1"/>
    <xf numFmtId="168" fontId="3" fillId="0" borderId="31" xfId="6" applyFont="1" applyBorder="1" applyAlignment="1">
      <alignment horizontal="center"/>
    </xf>
    <xf numFmtId="0" fontId="3" fillId="0" borderId="31" xfId="4" applyFont="1" applyBorder="1" applyAlignment="1">
      <alignment horizontal="center"/>
    </xf>
    <xf numFmtId="0" fontId="3" fillId="0" borderId="5" xfId="4" applyFont="1" applyBorder="1" applyAlignment="1">
      <alignment horizontal="center"/>
    </xf>
    <xf numFmtId="0" fontId="3" fillId="0" borderId="1" xfId="4" applyFont="1" applyBorder="1"/>
    <xf numFmtId="4" fontId="3" fillId="0" borderId="1" xfId="6" applyNumberFormat="1" applyFont="1" applyBorder="1"/>
    <xf numFmtId="4" fontId="3" fillId="0" borderId="1" xfId="4" applyNumberFormat="1" applyFont="1" applyBorder="1"/>
    <xf numFmtId="4" fontId="3" fillId="0" borderId="4" xfId="4" applyNumberFormat="1" applyFont="1" applyBorder="1"/>
    <xf numFmtId="0" fontId="3" fillId="0" borderId="33" xfId="4" applyFont="1" applyBorder="1" applyAlignment="1">
      <alignment horizontal="center"/>
    </xf>
    <xf numFmtId="0" fontId="3" fillId="0" borderId="34" xfId="4" applyFont="1" applyBorder="1"/>
    <xf numFmtId="4" fontId="3" fillId="0" borderId="34" xfId="6" applyNumberFormat="1" applyFont="1" applyBorder="1"/>
    <xf numFmtId="4" fontId="3" fillId="0" borderId="35" xfId="6" applyNumberFormat="1" applyFont="1" applyBorder="1"/>
    <xf numFmtId="0" fontId="3" fillId="0" borderId="32" xfId="4" applyFont="1" applyBorder="1" applyAlignment="1">
      <alignment horizontal="center"/>
    </xf>
    <xf numFmtId="168" fontId="3" fillId="11" borderId="46" xfId="4" applyNumberFormat="1" applyFont="1" applyFill="1" applyBorder="1" applyAlignment="1">
      <alignment horizontal="center"/>
    </xf>
    <xf numFmtId="10" fontId="1" fillId="0" borderId="8" xfId="5" applyNumberFormat="1" applyFont="1" applyBorder="1" applyAlignment="1">
      <alignment horizontal="center"/>
    </xf>
    <xf numFmtId="10" fontId="1" fillId="0" borderId="7" xfId="5" applyNumberFormat="1" applyFont="1" applyBorder="1" applyAlignment="1">
      <alignment horizontal="center"/>
    </xf>
    <xf numFmtId="10" fontId="1" fillId="0" borderId="29" xfId="5" applyNumberFormat="1" applyFont="1" applyBorder="1" applyAlignment="1">
      <alignment horizontal="center"/>
    </xf>
    <xf numFmtId="10" fontId="1" fillId="7" borderId="8" xfId="4" applyNumberFormat="1" applyFont="1" applyFill="1" applyBorder="1" applyAlignment="1">
      <alignment horizontal="center"/>
    </xf>
    <xf numFmtId="10" fontId="1" fillId="7" borderId="7" xfId="4" applyNumberFormat="1" applyFont="1" applyFill="1" applyBorder="1" applyAlignment="1">
      <alignment horizontal="center"/>
    </xf>
    <xf numFmtId="10" fontId="1" fillId="7" borderId="29" xfId="4" applyNumberFormat="1" applyFont="1" applyFill="1" applyBorder="1" applyAlignment="1">
      <alignment horizontal="center"/>
    </xf>
    <xf numFmtId="168" fontId="23" fillId="12" borderId="51" xfId="4" applyNumberFormat="1" applyFont="1" applyFill="1" applyBorder="1"/>
    <xf numFmtId="168" fontId="23" fillId="12" borderId="24" xfId="4" applyNumberFormat="1" applyFont="1" applyFill="1" applyBorder="1"/>
    <xf numFmtId="43" fontId="3" fillId="0" borderId="30" xfId="0" applyNumberFormat="1" applyFont="1" applyBorder="1" applyAlignment="1">
      <alignment horizontal="center" vertical="center"/>
    </xf>
    <xf numFmtId="43" fontId="3" fillId="0" borderId="31" xfId="0" applyNumberFormat="1" applyFont="1" applyBorder="1" applyAlignment="1">
      <alignment horizontal="center" vertical="center"/>
    </xf>
    <xf numFmtId="43" fontId="3" fillId="0" borderId="32" xfId="0" applyNumberFormat="1" applyFont="1" applyBorder="1" applyAlignment="1">
      <alignment horizontal="center" vertical="center"/>
    </xf>
    <xf numFmtId="43" fontId="3" fillId="0" borderId="5" xfId="0" applyNumberFormat="1" applyFont="1" applyBorder="1" applyAlignment="1">
      <alignment horizontal="center" vertical="center"/>
    </xf>
    <xf numFmtId="43" fontId="3" fillId="0" borderId="1" xfId="0" applyNumberFormat="1" applyFont="1" applyBorder="1" applyAlignment="1">
      <alignment horizontal="center" vertical="center"/>
    </xf>
    <xf numFmtId="43" fontId="3" fillId="0" borderId="4" xfId="0" applyNumberFormat="1" applyFont="1" applyBorder="1" applyAlignment="1">
      <alignment horizontal="center" vertical="center"/>
    </xf>
    <xf numFmtId="43" fontId="22" fillId="8" borderId="1" xfId="0" applyNumberFormat="1" applyFont="1" applyFill="1" applyBorder="1" applyAlignment="1">
      <alignment horizontal="center" vertical="center"/>
    </xf>
    <xf numFmtId="43" fontId="22" fillId="8" borderId="5" xfId="0" applyNumberFormat="1" applyFont="1" applyFill="1" applyBorder="1" applyAlignment="1">
      <alignment horizontal="center" vertical="center"/>
    </xf>
    <xf numFmtId="43" fontId="22" fillId="8" borderId="4" xfId="0" applyNumberFormat="1" applyFont="1" applyFill="1" applyBorder="1" applyAlignment="1">
      <alignment horizontal="center" vertical="center"/>
    </xf>
    <xf numFmtId="43" fontId="4" fillId="9" borderId="5" xfId="0" applyNumberFormat="1" applyFont="1" applyFill="1" applyBorder="1" applyAlignment="1">
      <alignment horizontal="center" vertical="center" wrapText="1"/>
    </xf>
    <xf numFmtId="43" fontId="4" fillId="9" borderId="4" xfId="0" applyNumberFormat="1" applyFont="1" applyFill="1" applyBorder="1" applyAlignment="1">
      <alignment horizontal="center" vertical="center" wrapText="1"/>
    </xf>
    <xf numFmtId="43" fontId="4" fillId="6" borderId="30" xfId="0" applyNumberFormat="1" applyFont="1" applyFill="1" applyBorder="1" applyAlignment="1">
      <alignment horizontal="center"/>
    </xf>
    <xf numFmtId="43" fontId="4" fillId="6" borderId="31" xfId="0" applyNumberFormat="1" applyFont="1" applyFill="1" applyBorder="1" applyAlignment="1">
      <alignment horizontal="center"/>
    </xf>
    <xf numFmtId="43" fontId="4" fillId="6" borderId="32" xfId="0" applyNumberFormat="1" applyFont="1" applyFill="1" applyBorder="1" applyAlignment="1">
      <alignment horizontal="center"/>
    </xf>
    <xf numFmtId="43" fontId="0" fillId="0" borderId="5" xfId="0" applyNumberFormat="1" applyBorder="1" applyAlignment="1">
      <alignment horizontal="center"/>
    </xf>
    <xf numFmtId="43" fontId="0" fillId="0" borderId="1" xfId="0" applyNumberFormat="1" applyBorder="1" applyAlignment="1">
      <alignment horizontal="center"/>
    </xf>
    <xf numFmtId="43" fontId="0" fillId="0" borderId="4" xfId="0" applyNumberFormat="1" applyBorder="1" applyAlignment="1">
      <alignment horizontal="center"/>
    </xf>
    <xf numFmtId="0" fontId="4" fillId="2" borderId="33" xfId="0" applyFont="1" applyFill="1" applyBorder="1" applyAlignment="1">
      <alignment horizontal="center"/>
    </xf>
    <xf numFmtId="0" fontId="4" fillId="2" borderId="34" xfId="0" applyFont="1" applyFill="1" applyBorder="1" applyAlignment="1">
      <alignment horizont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7" fillId="2" borderId="5" xfId="0" applyFont="1" applyFill="1" applyBorder="1" applyAlignment="1">
      <alignment horizontal="center" wrapText="1"/>
    </xf>
    <xf numFmtId="0" fontId="7" fillId="2" borderId="1" xfId="0" applyFont="1" applyFill="1" applyBorder="1" applyAlignment="1">
      <alignment horizontal="center" wrapText="1"/>
    </xf>
    <xf numFmtId="0" fontId="7" fillId="2" borderId="4" xfId="0" applyFont="1" applyFill="1" applyBorder="1" applyAlignment="1">
      <alignment horizont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7" fillId="10" borderId="36" xfId="0" applyFont="1" applyFill="1" applyBorder="1" applyAlignment="1">
      <alignment horizontal="center" wrapText="1"/>
    </xf>
    <xf numFmtId="0" fontId="7" fillId="10" borderId="26" xfId="0" applyFont="1" applyFill="1" applyBorder="1" applyAlignment="1">
      <alignment horizontal="center" wrapText="1"/>
    </xf>
    <xf numFmtId="0" fontId="7" fillId="10" borderId="37" xfId="0" applyFont="1" applyFill="1" applyBorder="1" applyAlignment="1">
      <alignment horizontal="center" wrapText="1"/>
    </xf>
    <xf numFmtId="0" fontId="4" fillId="6" borderId="30" xfId="0" applyFont="1" applyFill="1" applyBorder="1" applyAlignment="1">
      <alignment horizontal="center"/>
    </xf>
    <xf numFmtId="0" fontId="4" fillId="6" borderId="31" xfId="0" applyFont="1" applyFill="1" applyBorder="1" applyAlignment="1">
      <alignment horizontal="center"/>
    </xf>
    <xf numFmtId="0" fontId="4" fillId="6" borderId="32" xfId="0" applyFont="1" applyFill="1" applyBorder="1" applyAlignment="1">
      <alignment horizontal="center"/>
    </xf>
    <xf numFmtId="0" fontId="3" fillId="0" borderId="38" xfId="0" applyFont="1" applyBorder="1" applyAlignment="1">
      <alignment horizontal="center" vertical="center"/>
    </xf>
    <xf numFmtId="0" fontId="3" fillId="0" borderId="24" xfId="0" applyFont="1" applyBorder="1" applyAlignment="1">
      <alignment horizontal="center" vertical="center"/>
    </xf>
    <xf numFmtId="43" fontId="3" fillId="0" borderId="22" xfId="0" applyNumberFormat="1" applyFont="1" applyBorder="1" applyAlignment="1">
      <alignment horizontal="center" vertical="center" wrapText="1"/>
    </xf>
    <xf numFmtId="43" fontId="3" fillId="0" borderId="11" xfId="0" applyNumberFormat="1" applyFont="1" applyBorder="1" applyAlignment="1">
      <alignment horizontal="center" vertical="center" wrapText="1"/>
    </xf>
    <xf numFmtId="43" fontId="3" fillId="0" borderId="39" xfId="0" applyNumberFormat="1" applyFont="1" applyBorder="1" applyAlignment="1">
      <alignment horizontal="center" vertical="center" wrapText="1"/>
    </xf>
    <xf numFmtId="43" fontId="3" fillId="0" borderId="40" xfId="0" applyNumberFormat="1" applyFont="1" applyBorder="1" applyAlignment="1">
      <alignment horizontal="center" vertical="center" wrapText="1"/>
    </xf>
    <xf numFmtId="0" fontId="11" fillId="0" borderId="10" xfId="0" applyFont="1" applyBorder="1" applyAlignment="1">
      <alignment horizontal="left"/>
    </xf>
    <xf numFmtId="0" fontId="11" fillId="0" borderId="9" xfId="0" applyFont="1" applyBorder="1" applyAlignment="1">
      <alignment horizontal="left"/>
    </xf>
    <xf numFmtId="0" fontId="11" fillId="0" borderId="9" xfId="0" quotePrefix="1" applyFont="1" applyBorder="1" applyAlignment="1">
      <alignment horizontal="left"/>
    </xf>
    <xf numFmtId="0" fontId="3" fillId="0" borderId="0" xfId="0" applyFont="1" applyFill="1" applyBorder="1" applyAlignment="1" applyProtection="1">
      <alignment horizontal="left"/>
      <protection locked="0"/>
    </xf>
    <xf numFmtId="1" fontId="9" fillId="0" borderId="19" xfId="0" applyNumberFormat="1" applyFont="1" applyBorder="1" applyAlignment="1" applyProtection="1">
      <alignment horizontal="center"/>
    </xf>
    <xf numFmtId="1" fontId="9" fillId="0" borderId="27" xfId="0" applyNumberFormat="1" applyFont="1" applyBorder="1" applyAlignment="1" applyProtection="1">
      <alignment horizontal="center"/>
    </xf>
    <xf numFmtId="0" fontId="11" fillId="0" borderId="10" xfId="0" quotePrefix="1" applyFont="1" applyBorder="1" applyAlignment="1">
      <alignment horizontal="left"/>
    </xf>
    <xf numFmtId="0" fontId="12" fillId="0" borderId="0" xfId="0" applyFont="1" applyBorder="1" applyAlignment="1">
      <alignment horizontal="center"/>
    </xf>
    <xf numFmtId="0" fontId="13" fillId="0" borderId="0" xfId="0" applyFont="1" applyBorder="1" applyAlignment="1">
      <alignment horizontal="center"/>
    </xf>
    <xf numFmtId="0" fontId="14" fillId="0" borderId="0" xfId="0" applyFont="1" applyBorder="1" applyAlignment="1">
      <alignment horizontal="center"/>
    </xf>
    <xf numFmtId="0" fontId="15" fillId="0" borderId="0" xfId="0" applyFont="1" applyBorder="1" applyAlignment="1">
      <alignment horizontal="center"/>
    </xf>
    <xf numFmtId="2" fontId="9" fillId="0" borderId="10" xfId="0" applyNumberFormat="1" applyFont="1" applyBorder="1" applyAlignment="1">
      <alignment horizontal="center"/>
    </xf>
    <xf numFmtId="2" fontId="9" fillId="0" borderId="9" xfId="0" applyNumberFormat="1" applyFont="1" applyBorder="1" applyAlignment="1">
      <alignment horizontal="center"/>
    </xf>
    <xf numFmtId="0" fontId="3" fillId="0" borderId="0" xfId="0" applyFont="1" applyBorder="1" applyAlignment="1">
      <alignment horizontal="left"/>
    </xf>
    <xf numFmtId="166" fontId="9" fillId="0" borderId="20" xfId="0" applyNumberFormat="1" applyFont="1" applyBorder="1" applyAlignment="1">
      <alignment horizontal="center" wrapText="1"/>
    </xf>
    <xf numFmtId="166" fontId="9" fillId="0" borderId="26" xfId="0" applyNumberFormat="1" applyFont="1" applyBorder="1" applyAlignment="1">
      <alignment horizontal="center" wrapText="1"/>
    </xf>
    <xf numFmtId="1" fontId="3" fillId="2" borderId="0" xfId="0" applyNumberFormat="1" applyFont="1" applyFill="1" applyBorder="1" applyAlignment="1">
      <alignment horizontal="center"/>
    </xf>
    <xf numFmtId="0" fontId="17" fillId="0" borderId="0" xfId="0" applyFont="1" applyAlignment="1">
      <alignment horizontal="center"/>
    </xf>
    <xf numFmtId="0" fontId="11" fillId="0" borderId="11" xfId="0" applyFont="1" applyBorder="1" applyAlignment="1">
      <alignment horizontal="left"/>
    </xf>
    <xf numFmtId="0" fontId="11" fillId="0" borderId="25" xfId="0" applyFont="1" applyBorder="1" applyAlignment="1">
      <alignment horizontal="left"/>
    </xf>
    <xf numFmtId="0" fontId="17" fillId="0" borderId="22" xfId="0" applyFont="1" applyBorder="1" applyAlignment="1">
      <alignment horizontal="center"/>
    </xf>
    <xf numFmtId="165" fontId="3" fillId="4" borderId="8" xfId="0" applyNumberFormat="1" applyFont="1" applyFill="1" applyBorder="1" applyAlignment="1">
      <alignment horizontal="center"/>
    </xf>
    <xf numFmtId="165" fontId="3" fillId="4" borderId="29" xfId="0" applyNumberFormat="1" applyFont="1" applyFill="1" applyBorder="1" applyAlignment="1">
      <alignment horizontal="center"/>
    </xf>
    <xf numFmtId="0" fontId="16" fillId="0" borderId="0" xfId="0" applyFont="1" applyFill="1" applyBorder="1" applyAlignment="1">
      <alignment horizontal="center" vertical="center" wrapText="1"/>
    </xf>
    <xf numFmtId="0" fontId="19" fillId="7" borderId="10" xfId="2" applyFont="1" applyFill="1" applyBorder="1" applyAlignment="1">
      <alignment horizontal="center" vertical="center" wrapText="1"/>
    </xf>
    <xf numFmtId="0" fontId="19" fillId="7" borderId="24" xfId="2" applyFont="1" applyFill="1" applyBorder="1" applyAlignment="1">
      <alignment horizontal="center" vertical="center" wrapText="1"/>
    </xf>
    <xf numFmtId="0" fontId="19" fillId="7" borderId="9" xfId="2" applyFont="1" applyFill="1" applyBorder="1" applyAlignment="1">
      <alignment horizontal="center" vertical="center" wrapText="1"/>
    </xf>
    <xf numFmtId="0" fontId="1" fillId="0" borderId="0" xfId="0" applyFont="1" applyBorder="1" applyAlignment="1">
      <alignment horizontal="center"/>
    </xf>
    <xf numFmtId="0" fontId="0" fillId="0" borderId="0" xfId="0" applyBorder="1" applyAlignment="1">
      <alignment horizontal="center"/>
    </xf>
    <xf numFmtId="0" fontId="0" fillId="0" borderId="1" xfId="0" applyBorder="1" applyAlignment="1">
      <alignment horizontal="left" vertical="center"/>
    </xf>
    <xf numFmtId="0" fontId="0" fillId="0" borderId="4" xfId="0" applyBorder="1" applyAlignment="1">
      <alignment horizontal="left" vertical="center"/>
    </xf>
    <xf numFmtId="0" fontId="20" fillId="7" borderId="1" xfId="2" applyFont="1" applyFill="1" applyBorder="1" applyAlignment="1">
      <alignment horizontal="center" vertical="center" wrapText="1"/>
    </xf>
    <xf numFmtId="0" fontId="4" fillId="6" borderId="2" xfId="0" applyFont="1" applyFill="1" applyBorder="1" applyAlignment="1">
      <alignment horizontal="center"/>
    </xf>
    <xf numFmtId="0" fontId="4" fillId="6" borderId="0" xfId="0" applyFont="1" applyFill="1" applyBorder="1" applyAlignment="1">
      <alignment horizontal="center"/>
    </xf>
    <xf numFmtId="0" fontId="4" fillId="6" borderId="3" xfId="0" applyFont="1" applyFill="1" applyBorder="1" applyAlignment="1">
      <alignment horizontal="center"/>
    </xf>
    <xf numFmtId="0" fontId="0" fillId="0" borderId="0" xfId="0" applyAlignment="1">
      <alignment horizontal="center"/>
    </xf>
    <xf numFmtId="0" fontId="1" fillId="0" borderId="10" xfId="4" applyBorder="1" applyAlignment="1">
      <alignment horizontal="left"/>
    </xf>
    <xf numFmtId="0" fontId="1" fillId="0" borderId="9" xfId="4" applyBorder="1" applyAlignment="1">
      <alignment horizontal="left"/>
    </xf>
    <xf numFmtId="0" fontId="1" fillId="0" borderId="7" xfId="4" applyBorder="1" applyAlignment="1">
      <alignment horizontal="center"/>
    </xf>
    <xf numFmtId="0" fontId="1" fillId="11" borderId="50" xfId="4" applyFill="1" applyBorder="1" applyAlignment="1">
      <alignment horizontal="center"/>
    </xf>
    <xf numFmtId="0" fontId="1" fillId="11" borderId="47" xfId="4" applyFill="1" applyBorder="1" applyAlignment="1">
      <alignment horizontal="center"/>
    </xf>
    <xf numFmtId="0" fontId="3" fillId="11" borderId="8" xfId="4" applyFont="1" applyFill="1" applyBorder="1" applyAlignment="1">
      <alignment horizontal="center"/>
    </xf>
    <xf numFmtId="0" fontId="3" fillId="11" borderId="7" xfId="4" applyFont="1" applyFill="1" applyBorder="1" applyAlignment="1">
      <alignment horizontal="center"/>
    </xf>
    <xf numFmtId="0" fontId="1" fillId="0" borderId="49" xfId="4" applyBorder="1" applyAlignment="1">
      <alignment horizontal="left"/>
    </xf>
    <xf numFmtId="0" fontId="1" fillId="0" borderId="48" xfId="4" applyBorder="1" applyAlignment="1">
      <alignment horizontal="left"/>
    </xf>
    <xf numFmtId="0" fontId="3" fillId="0" borderId="43" xfId="4" applyFont="1" applyBorder="1" applyAlignment="1">
      <alignment horizontal="center" vertical="center"/>
    </xf>
    <xf numFmtId="0" fontId="3" fillId="0" borderId="23" xfId="4" applyFont="1" applyBorder="1" applyAlignment="1">
      <alignment horizontal="center" vertical="center"/>
    </xf>
    <xf numFmtId="0" fontId="3" fillId="0" borderId="44" xfId="4" applyFont="1" applyBorder="1" applyAlignment="1">
      <alignment horizontal="center" vertical="center"/>
    </xf>
    <xf numFmtId="0" fontId="3" fillId="0" borderId="8" xfId="4" applyFont="1" applyBorder="1" applyAlignment="1">
      <alignment horizontal="center" vertical="center"/>
    </xf>
    <xf numFmtId="0" fontId="3" fillId="0" borderId="7" xfId="4" applyFont="1" applyBorder="1" applyAlignment="1">
      <alignment horizontal="center" vertical="center"/>
    </xf>
    <xf numFmtId="0" fontId="3" fillId="0" borderId="29" xfId="4" applyFont="1" applyBorder="1" applyAlignment="1">
      <alignment horizontal="center" vertical="center"/>
    </xf>
    <xf numFmtId="49" fontId="1" fillId="0" borderId="10" xfId="4" applyNumberFormat="1" applyBorder="1" applyAlignment="1">
      <alignment horizontal="left"/>
    </xf>
    <xf numFmtId="49" fontId="1" fillId="0" borderId="9" xfId="4" applyNumberFormat="1" applyBorder="1" applyAlignment="1">
      <alignment horizontal="left"/>
    </xf>
  </cellXfs>
  <cellStyles count="7">
    <cellStyle name="Moeda" xfId="1" builtinId="4"/>
    <cellStyle name="Normal" xfId="0" builtinId="0"/>
    <cellStyle name="Normal 2" xfId="4"/>
    <cellStyle name="Normal_Pesquisa no referencial 10 de maio de 2013" xfId="2"/>
    <cellStyle name="Porcentagem" xfId="3" builtinId="5"/>
    <cellStyle name="Porcentagem 2" xfId="5"/>
    <cellStyle name="Vírgula 2 2" xfId="6"/>
  </cellStyles>
  <dxfs count="350">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285750</xdr:colOff>
      <xdr:row>7</xdr:row>
      <xdr:rowOff>219075</xdr:rowOff>
    </xdr:from>
    <xdr:to>
      <xdr:col>27</xdr:col>
      <xdr:colOff>123825</xdr:colOff>
      <xdr:row>10</xdr:row>
      <xdr:rowOff>0</xdr:rowOff>
    </xdr:to>
    <xdr:sp macro="" textlink="">
      <xdr:nvSpPr>
        <xdr:cNvPr id="1025" name="Text Box 6"/>
        <xdr:cNvSpPr txBox="1">
          <a:spLocks noChangeArrowheads="1"/>
        </xdr:cNvSpPr>
      </xdr:nvSpPr>
      <xdr:spPr bwMode="auto">
        <a:xfrm>
          <a:off x="14773275" y="3324225"/>
          <a:ext cx="3495675" cy="8763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276225</xdr:colOff>
      <xdr:row>0</xdr:row>
      <xdr:rowOff>0</xdr:rowOff>
    </xdr:from>
    <xdr:to>
      <xdr:col>6</xdr:col>
      <xdr:colOff>0</xdr:colOff>
      <xdr:row>7</xdr:row>
      <xdr:rowOff>0</xdr:rowOff>
    </xdr:to>
    <xdr:sp macro="" textlink="">
      <xdr:nvSpPr>
        <xdr:cNvPr id="3074" name="Text Box 6"/>
        <xdr:cNvSpPr txBox="1">
          <a:spLocks noChangeArrowheads="1"/>
        </xdr:cNvSpPr>
      </xdr:nvSpPr>
      <xdr:spPr bwMode="auto">
        <a:xfrm>
          <a:off x="1666875" y="0"/>
          <a:ext cx="7172325" cy="16002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20ERSON%202014\DOC-%20CONSTRUTORA\OBRAS%20EDILENE\SINAPI\SINAPI%20PLANILHA%20EDILENE\PLANILHA%20SINAPI%202016%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feitura%20de%20Corguinho/Posto%20de%20Sa&#250;de/UBS/Planilha/Planilha%20Or&#231;ament&#225;ria%20Final%20R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api comp 01-16"/>
      <sheetName val="Plan1"/>
      <sheetName val="Composição 01-16"/>
      <sheetName val="Insumo 01-16"/>
    </sheetNames>
    <sheetDataSet>
      <sheetData sheetId="0"/>
      <sheetData sheetId="1"/>
      <sheetData sheetId="2">
        <row r="1">
          <cell r="A1" t="str">
            <v>Código</v>
          </cell>
          <cell r="B1" t="str">
            <v>Descrição</v>
          </cell>
          <cell r="C1" t="str">
            <v>Unidade</v>
          </cell>
          <cell r="D1" t="str">
            <v>Preço</v>
          </cell>
        </row>
        <row r="2">
          <cell r="A2" t="str">
            <v>73887/001</v>
          </cell>
          <cell r="B2" t="str">
            <v>ASSENTAMENTO SIMPLES DE TUBOS DE FERRO FUNDIDO (FOFO) C/ JUNTA ELASTIC A -  DN 75 MM - INCLUSIVE TRANSPORTE</v>
          </cell>
          <cell r="C2" t="str">
            <v>M</v>
          </cell>
          <cell r="D2">
            <v>2.8</v>
          </cell>
        </row>
        <row r="3">
          <cell r="A3" t="str">
            <v>73887/002</v>
          </cell>
          <cell r="B3" t="str">
            <v>ASSENTAMENTO SIMPLES DE TUBOS DE FERRO FUNDIDO (FOFO) C/ JUNTA ELASTIC A - DN 100 - INCLUSIVE TRANSPORTE</v>
          </cell>
          <cell r="C3" t="str">
            <v>M</v>
          </cell>
          <cell r="D3">
            <v>3.36</v>
          </cell>
        </row>
        <row r="4">
          <cell r="A4" t="str">
            <v>73887/003</v>
          </cell>
          <cell r="B4" t="str">
            <v>ASSENTAMENTO SIMPLES DE TUBOS DE FERRO FUNDIDO (FOFO) C/ JUNTA ELASTIC A - DN 150 - INCLUSIVE TRANSPORTE</v>
          </cell>
          <cell r="C4" t="str">
            <v>M</v>
          </cell>
          <cell r="D4">
            <v>5.83</v>
          </cell>
        </row>
        <row r="5">
          <cell r="A5" t="str">
            <v>73887/004</v>
          </cell>
          <cell r="B5" t="str">
            <v>ASSENTAMENTO SIMPLES DE TUBOS DE FERRO FUNDIDO (FOFO) C/ JUNTA ELASTIC A - DN 200 - INCLUSIVE TRANSPORTE</v>
          </cell>
          <cell r="C5" t="str">
            <v>M</v>
          </cell>
          <cell r="D5">
            <v>7.46</v>
          </cell>
        </row>
        <row r="6">
          <cell r="A6" t="str">
            <v>73887/005</v>
          </cell>
          <cell r="B6" t="str">
            <v>ASSENTAMENTO SIMPLES DE TUBOS DE FERRO FUNDIDO (FOFO) C/ JUNTA ELASTIC A - DN 250 MM - INCLUSIVE TRANSPORTE</v>
          </cell>
          <cell r="C6" t="str">
            <v>M</v>
          </cell>
          <cell r="D6">
            <v>9</v>
          </cell>
        </row>
        <row r="7">
          <cell r="A7" t="str">
            <v>73887/006</v>
          </cell>
          <cell r="B7" t="str">
            <v>ASSENTAMENTO SIMPLES DE TUBOS DE FERRO FUNDIDO (FOFO) C/ JUNTA ELASTIC A - DN 300 - INCLUSIVE TRANSPORTE</v>
          </cell>
          <cell r="C7" t="str">
            <v>M</v>
          </cell>
          <cell r="D7">
            <v>10.18</v>
          </cell>
        </row>
        <row r="8">
          <cell r="A8" t="str">
            <v>73887/007</v>
          </cell>
          <cell r="B8" t="str">
            <v>ASSENTAMENTO SIMPLES DE TUBOS DE FERRO FUNDIDO (FOFO) C/ JUNTA ELASTIC A - DN 350 MM - INCLUSIVE TRANSPORTE</v>
          </cell>
          <cell r="C8" t="str">
            <v>M</v>
          </cell>
          <cell r="D8">
            <v>11.89</v>
          </cell>
        </row>
        <row r="9">
          <cell r="A9" t="str">
            <v>73887/008</v>
          </cell>
          <cell r="B9" t="str">
            <v>ASSENTAMENTO SIMPLES DE TUBOS DE FERRO FUNDIDO (FOFO) C/ JUNTA ELASTIC A - DN 400 MM - INCLUSIVE TRANSPORTE</v>
          </cell>
          <cell r="C9" t="str">
            <v>M</v>
          </cell>
          <cell r="D9">
            <v>13.6</v>
          </cell>
        </row>
        <row r="10">
          <cell r="A10" t="str">
            <v>73887/009</v>
          </cell>
          <cell r="B10" t="str">
            <v>ASSENTAMENTO SIMPLES DE TUBOS DE FERRO FUNDIDO (FOFO) C/ JUNTA ELASTIC A - DN 450 MM - INCLUSIVE TRANSPORTE</v>
          </cell>
          <cell r="C10" t="str">
            <v>M</v>
          </cell>
          <cell r="D10">
            <v>15.3</v>
          </cell>
        </row>
        <row r="11">
          <cell r="A11" t="str">
            <v>73887/010</v>
          </cell>
          <cell r="B11" t="str">
            <v>ASSENTAMENTO SIMPLES DE TUBOS DE FERRO FUNDIDO (FOFO) C/ JUNTA ELASTIC A - DN 500 MM - INCLUSIVE TRANSPORTE</v>
          </cell>
          <cell r="C11" t="str">
            <v>M</v>
          </cell>
          <cell r="D11">
            <v>16.96</v>
          </cell>
        </row>
        <row r="12">
          <cell r="A12" t="str">
            <v>73887/011</v>
          </cell>
          <cell r="B12" t="str">
            <v>ASSENTAMENTO SIMPLES DE TUBOS DE FERRO FUNDIDO (FOFO) C/ JUNTA ELASTIC A - DN 600 MM - INCLUSIVE TRANSPORTE</v>
          </cell>
          <cell r="C12" t="str">
            <v>M</v>
          </cell>
          <cell r="D12">
            <v>20.45</v>
          </cell>
        </row>
        <row r="13">
          <cell r="A13" t="str">
            <v>73887/012</v>
          </cell>
          <cell r="B13" t="str">
            <v>ASSENTAMENTO SIMPLES DE TUBOS DE FERRO FUNDIDO (FOFO) C/ JUNTA ELASTIC A - DN 700 MM - INCLUSIVE TRANSPORTE</v>
          </cell>
          <cell r="C13" t="str">
            <v>M</v>
          </cell>
          <cell r="D13">
            <v>25.72</v>
          </cell>
        </row>
        <row r="14">
          <cell r="A14" t="str">
            <v>73887/013</v>
          </cell>
          <cell r="B14" t="str">
            <v>ASSENTAMENTO SIMPLES DE TUBOS DE FERRO FUNDIDO (FOFO) C/ JUNTA ELASTIC A - DN 800 MM - INCLUSIVE TRANSPORTES</v>
          </cell>
          <cell r="C14" t="str">
            <v>M</v>
          </cell>
          <cell r="D14">
            <v>29.61</v>
          </cell>
        </row>
        <row r="15">
          <cell r="A15" t="str">
            <v>73887/014</v>
          </cell>
          <cell r="B15" t="str">
            <v>ASSENTAMENTO SIMPLES DE TUBOS DE FERRO FUNDIDO (FOFO) C/ JUNTA ELASTIC A - DN 900 MM - INCLUSIVE TRANSPORTE</v>
          </cell>
          <cell r="C15" t="str">
            <v>M</v>
          </cell>
          <cell r="D15">
            <v>34.6</v>
          </cell>
        </row>
        <row r="16">
          <cell r="A16" t="str">
            <v>73887/015</v>
          </cell>
          <cell r="B16" t="str">
            <v>ASSENTAMENTO SIMPLES DE TUBOS DE FERRO FUNDIDO (FOFO) C/ JUNTA ELASTIC A - DN 1000 MM - INCLUSIVE TRANSPORTE</v>
          </cell>
          <cell r="C16" t="str">
            <v>M</v>
          </cell>
          <cell r="D16">
            <v>37.130000000000003</v>
          </cell>
        </row>
        <row r="17">
          <cell r="A17" t="str">
            <v>73887/016</v>
          </cell>
          <cell r="B17" t="str">
            <v>ASSENTAMENTO SIMPLES DE TUBOS DE FERRO FUNDIDO (FOFO) C/ JUNTA ELASTIC A - DN 1100 MM - INCLUSIVE TRANSPORTE</v>
          </cell>
          <cell r="C17" t="str">
            <v>M</v>
          </cell>
          <cell r="D17">
            <v>44.01</v>
          </cell>
        </row>
        <row r="18">
          <cell r="A18" t="str">
            <v>73887/017</v>
          </cell>
          <cell r="B18" t="str">
            <v>ASSENTAMENTO SIMPLES DE TUBOS DE FERRO FUNDIDO (FOFO) C/ JUNTA ELASTIC A - DN 1200 MM - INCLUSIVE TRANSPORTE</v>
          </cell>
          <cell r="C18" t="str">
            <v>M</v>
          </cell>
          <cell r="D18">
            <v>51.98</v>
          </cell>
        </row>
        <row r="19">
          <cell r="A19" t="str">
            <v>74213/001</v>
          </cell>
          <cell r="B19" t="str">
            <v>MODULO TIPO: REDE DE AGUA, COM FORNECIMENTO E ASSENTAMENTO DE TUBO FºF º DN 200 MM-K7, COMPREENDENDO: LOCACAO, CADASTRAMENTO DE INTERFERENCIA S, ESCAVACAO E REATERRO COMPACTADO DE VALA, EXCETO ROCHA, ATE 1,50 M. INCLUSIVE. ATENÇÃO: VIDE DESCRIÇÃOCOMPLEMENTAR .</v>
          </cell>
          <cell r="C19" t="str">
            <v>M</v>
          </cell>
          <cell r="D19">
            <v>22.63</v>
          </cell>
        </row>
        <row r="20">
          <cell r="A20">
            <v>83655</v>
          </cell>
          <cell r="B20" t="str">
            <v>ASSENTAMENTO SIMPLES DE TUBOS DE FERRO FUNDIDO (FOFO), COM JUNTA ELAST ICA, DN 50 MM.</v>
          </cell>
          <cell r="C20" t="str">
            <v>M</v>
          </cell>
          <cell r="D20">
            <v>3.02</v>
          </cell>
        </row>
        <row r="21">
          <cell r="A21" t="str">
            <v>73888/001</v>
          </cell>
          <cell r="B21" t="str">
            <v>ASSENTAMENTO TUBO PVC COM JUNTA ELASTICA, DN 50 MM - (OU RPVC, OU PVC DEFOFO, OU PRFV) - PARA AGUA.</v>
          </cell>
          <cell r="C21" t="str">
            <v>M</v>
          </cell>
          <cell r="D21">
            <v>1.38</v>
          </cell>
        </row>
        <row r="22">
          <cell r="A22" t="str">
            <v>73888/002</v>
          </cell>
          <cell r="B22" t="str">
            <v>ASSENTAMENTO TUBO PVC COM JUNTA ELASTICA, DN 75 MM - (OU RPVC, OU PVC DEFOFO, OU PRFV) - PARA AGUA.</v>
          </cell>
          <cell r="C22" t="str">
            <v>M</v>
          </cell>
          <cell r="D22">
            <v>1.84</v>
          </cell>
        </row>
        <row r="23">
          <cell r="A23" t="str">
            <v>73888/003</v>
          </cell>
          <cell r="B23" t="str">
            <v>ASSENTAMENTO TUBO PVC COM JUNTA ELASTICA, DN 100 MM - (OU RPVC, OU PVC DEFOFO, OU PRFV) - PARA AGUA.</v>
          </cell>
          <cell r="C23" t="str">
            <v>M</v>
          </cell>
          <cell r="D23">
            <v>2.31</v>
          </cell>
        </row>
        <row r="24">
          <cell r="A24" t="str">
            <v>73888/004</v>
          </cell>
          <cell r="B24" t="str">
            <v>ASSENTAMENTO TUBO PVC COM JUNTA ELASTICA, DN 150 MM - (OU RPVC, OU PVC DEFOFO, OU PRFV P/ AGUA)</v>
          </cell>
          <cell r="C24" t="str">
            <v>M</v>
          </cell>
          <cell r="D24">
            <v>2.77</v>
          </cell>
        </row>
        <row r="25">
          <cell r="A25" t="str">
            <v>73888/005</v>
          </cell>
          <cell r="B25" t="str">
            <v>ASSENTAMENTO TUBO PVC COM JUNTA ELASTICA, DN 200 MM - (OU RPVC, OU PVC DEFOFO, OU PRFV P/ AGUA)</v>
          </cell>
          <cell r="C25" t="str">
            <v>M</v>
          </cell>
          <cell r="D25">
            <v>3.23</v>
          </cell>
        </row>
        <row r="26">
          <cell r="A26" t="str">
            <v>73888/006</v>
          </cell>
          <cell r="B26" t="str">
            <v>ASSENTAMENTO TUBO PVC COM JUNTA ELASTICA, DN 250 MM - (OU RPVC, OU PVC DEFOFO, OU PRFV P/ AGUA)</v>
          </cell>
          <cell r="C26" t="str">
            <v>M</v>
          </cell>
          <cell r="D26">
            <v>3.69</v>
          </cell>
        </row>
        <row r="27">
          <cell r="A27" t="str">
            <v>73888/007</v>
          </cell>
          <cell r="B27" t="str">
            <v>ASSENTAMENTO TUBO PVC COM JUNTA ELASTICA, DN 300 MM - (OU RPVC, OU PVC DEFOFO, OU PRFV P/ AGUA)</v>
          </cell>
          <cell r="C27" t="str">
            <v>M</v>
          </cell>
          <cell r="D27">
            <v>4.62</v>
          </cell>
        </row>
        <row r="28">
          <cell r="A28" t="str">
            <v>73888/008</v>
          </cell>
          <cell r="B28" t="str">
            <v>ASSENTAMENTO TUBO PVC COM JUNTA ELASTICA, DN 350 MM - (OU RPVC, OU PVC DEFOFO, OU PRFV) PARA AGUA</v>
          </cell>
          <cell r="C28" t="str">
            <v>M</v>
          </cell>
          <cell r="D28">
            <v>5.08</v>
          </cell>
        </row>
        <row r="29">
          <cell r="A29" t="str">
            <v>73888/009</v>
          </cell>
          <cell r="B29" t="str">
            <v>ASSENTAMENTO TUBO PVC COM JUNTA ELASTICA, DN 400 MM - (OU RPVC, OU PVC DEFOFO, OU PRFV) - PARA AGUA.</v>
          </cell>
          <cell r="C29" t="str">
            <v>M</v>
          </cell>
          <cell r="D29">
            <v>6.94</v>
          </cell>
        </row>
        <row r="30">
          <cell r="A30" t="str">
            <v>73888/010</v>
          </cell>
          <cell r="B30" t="str">
            <v>ASSENTAMENTO TUBO PVC COM JUNTA ELASTICA, DN 500 MM - (OU RPVC, OU PVC DEFOFO, OU PRFV) - PARA AGUA.</v>
          </cell>
          <cell r="C30" t="str">
            <v>M</v>
          </cell>
          <cell r="D30">
            <v>7.66</v>
          </cell>
        </row>
        <row r="31">
          <cell r="A31" t="str">
            <v>73888/011</v>
          </cell>
          <cell r="B31" t="str">
            <v>ASSENTAMENTO TUBO PVC COM JUNTA ELASTICA, DN 600 MM - (OU RPVC, OU PVC DEFOFO, OU PRFV) - PARA AGUA.</v>
          </cell>
          <cell r="C31" t="str">
            <v>M</v>
          </cell>
          <cell r="D31">
            <v>8.58</v>
          </cell>
        </row>
        <row r="32">
          <cell r="A32" t="str">
            <v>73888/012</v>
          </cell>
          <cell r="B32" t="str">
            <v>ASSENTAMENTO TUBO PVC COM JUNTA ELASTICA, DN 700 MM - (OU RPVC, OU PVC DEFOFO, OU PRFV) - PARA AGUA.</v>
          </cell>
          <cell r="C32" t="str">
            <v>M</v>
          </cell>
          <cell r="D32">
            <v>9.35</v>
          </cell>
        </row>
        <row r="33">
          <cell r="A33" t="str">
            <v>73888/013</v>
          </cell>
          <cell r="B33" t="str">
            <v>ASSENTAMENTO TUBO PVC COM JUNTA ELASTICA, DN 800 MM - (OU RPVC, OU PVC DEFOFO, OU PRFV) - PARA AGUA.</v>
          </cell>
          <cell r="C33" t="str">
            <v>M</v>
          </cell>
          <cell r="D33">
            <v>10.220000000000001</v>
          </cell>
        </row>
        <row r="34">
          <cell r="A34" t="str">
            <v>73888/014</v>
          </cell>
          <cell r="B34" t="str">
            <v>ASSENTAMENTO TUBO PVC COM JUNTA ELASTICA, DN 900 MM - (OU RPVC, OU PVC DEFOFO, OU PRFV) - PARA AGUA.</v>
          </cell>
          <cell r="C34" t="str">
            <v>M</v>
          </cell>
          <cell r="D34">
            <v>11.04</v>
          </cell>
        </row>
        <row r="35">
          <cell r="A35" t="str">
            <v>73888/015</v>
          </cell>
          <cell r="B35" t="str">
            <v>ASSENTAMENTO TUBO PVC COM JUNTA ELASTICA, DN 1000 MM - (OU RPVC, OU PV C DEFOFO, OU PRFV) - PARA AGUA.</v>
          </cell>
          <cell r="C35" t="str">
            <v>M</v>
          </cell>
          <cell r="D35">
            <v>11.76</v>
          </cell>
        </row>
        <row r="36">
          <cell r="A36">
            <v>90694</v>
          </cell>
          <cell r="B36" t="str">
            <v>TUBO DE PVC PARA REDE COLETORA DE ESGOTO DE PAREDE MACIÇA, DN 100 MM, JUNTA ELÁSTICA, INSTALADO EM LOCAL COM NÍVEL BAIXO DE INTERFERÊNCIAS - FORNECIMENTO E ASSENTAMENTO. AF_06/2015</v>
          </cell>
          <cell r="C36" t="str">
            <v>M</v>
          </cell>
          <cell r="D36">
            <v>11.43</v>
          </cell>
        </row>
        <row r="37">
          <cell r="A37">
            <v>90695</v>
          </cell>
          <cell r="B37" t="str">
            <v>TUBO DE PVC PARA REDE COLETORA DE ESGOTO DE PAREDE MACIÇA, DN 150 MM, JUNTA ELÁSTICA, INSTALADO EM LOCAL COM NÍVEL BAIXO DE INTERFERÊNCIAS - FORNECIMENTO E ASSENTAMENTO. AF_06/2015</v>
          </cell>
          <cell r="C37" t="str">
            <v>M</v>
          </cell>
          <cell r="D37">
            <v>22.3</v>
          </cell>
        </row>
        <row r="38">
          <cell r="A38">
            <v>90696</v>
          </cell>
          <cell r="B38" t="str">
            <v>TUBO DE PVC PARA REDE COLETORA DE ESGOTO DE PAREDE MACIÇA, DN 200 MM, JUNTA ELÁSTICA, INSTALADO EM LOCAL COM NÍVEL BAIXO DE INTERFERÊNCIAS - FORNECIMENTO E ASSENTAMENTO. AF_06/2015</v>
          </cell>
          <cell r="C38" t="str">
            <v>M</v>
          </cell>
          <cell r="D38">
            <v>33.229999999999997</v>
          </cell>
        </row>
        <row r="39">
          <cell r="A39">
            <v>90697</v>
          </cell>
          <cell r="B39" t="str">
            <v>TUBO DE PVC PARA REDE COLETORA DE ESGOTO DE PAREDE MACIÇA, DN 250 MM, JUNTA ELÁSTICA, INSTALADO EM LOCAL COM NÍVEL BAIXO DE INTERFERÊNCIAS - FORNECIMENTO E ASSENTAMENTO. AF_06/2015</v>
          </cell>
          <cell r="C39" t="str">
            <v>M</v>
          </cell>
          <cell r="D39">
            <v>55.23</v>
          </cell>
        </row>
        <row r="40">
          <cell r="A40">
            <v>90698</v>
          </cell>
          <cell r="B40" t="str">
            <v>TUBO DE PVC PARA REDE COLETORA DE ESGOTO DE PAREDE MACIÇA, DN 300 MM, JUNTA ELÁSTICA, INSTALADO EM LOCAL COM NÍVEL BAIXO DE INTERFERÊNCIAS - FORNECIMENTO E ASSENTAMENTO. AF_06/2015</v>
          </cell>
          <cell r="C40" t="str">
            <v>M</v>
          </cell>
          <cell r="D40">
            <v>84.57</v>
          </cell>
        </row>
        <row r="41">
          <cell r="A41">
            <v>90699</v>
          </cell>
          <cell r="B41" t="str">
            <v>TUBO DE PVC PARA REDE COLETORA DE ESGOTO DE PAREDE MACIÇA, DN 350 MM, JUNTA ELÁSTICA, INSTALADO EM LOCAL COM NÍVEL BAIXO DE INTERFERÊNCIAS - FORNECIMENTO E ASSENTAMENTO. AF_06/2015</v>
          </cell>
          <cell r="C41" t="str">
            <v>M</v>
          </cell>
          <cell r="D41">
            <v>108.66</v>
          </cell>
        </row>
        <row r="42">
          <cell r="A42">
            <v>90700</v>
          </cell>
          <cell r="B42" t="str">
            <v>TUBO DE PVC PARA REDE COLETORA DE ESGOTO DE PAREDE MACIÇA, DN 400 MM, JUNTA ELÁSTICA, INSTALADO EM LOCAL COM NÍVEL BAIXO DE INTERFERÊNCIAS - FORNECIMENTO E ASSENTAMENTO. AF_06/2015</v>
          </cell>
          <cell r="C42" t="str">
            <v>M</v>
          </cell>
          <cell r="D42">
            <v>143.44</v>
          </cell>
        </row>
        <row r="43">
          <cell r="A43">
            <v>90709</v>
          </cell>
          <cell r="B43" t="str">
            <v>TUBO DE PVC PARA REDE COLETORA DE ESGOTO DE PAREDE MACIÇA, DN 100 MM, JUNTA ELÁSTICA, INSTALADO EM LOCAL COM NÍVEL ALTO DE INTERFERÊNCIAS - FORNECIMENTO E ASSENTAMENTO. AF_06/2015</v>
          </cell>
          <cell r="C43" t="str">
            <v>M</v>
          </cell>
          <cell r="D43">
            <v>13</v>
          </cell>
        </row>
        <row r="44">
          <cell r="A44">
            <v>90710</v>
          </cell>
          <cell r="B44" t="str">
            <v>TUBO DE PVC PARA REDE COLETORA DE ESGOTO DE PAREDE MACIÇA, DN 150 MM, JUNTA ELÁSTICA, INSTALADO EM LOCAL COM NÍVEL ALTO DE INTERFERÊNCIAS - FORNECIMENTO E ASSENTAMENTO. AF_06/2015</v>
          </cell>
          <cell r="C44" t="str">
            <v>M</v>
          </cell>
          <cell r="D44">
            <v>23.9</v>
          </cell>
        </row>
        <row r="45">
          <cell r="A45">
            <v>90711</v>
          </cell>
          <cell r="B45" t="str">
            <v>TUBO DE PVC PARA REDE COLETORA DE ESGOTO DE PAREDE MACIÇA, DN 200 MM, JUNTA ELÁSTICA, INSTALADO EM LOCAL COM NÍVEL ALTO DE INTERFERÊNCIAS - FORNECIMENTO E ASSENTAMENTO. AF_06/2015</v>
          </cell>
          <cell r="C45" t="str">
            <v>M</v>
          </cell>
          <cell r="D45">
            <v>34.799999999999997</v>
          </cell>
        </row>
        <row r="46">
          <cell r="A46">
            <v>90712</v>
          </cell>
          <cell r="B46" t="str">
            <v>TUBO DE PVC PARA REDE COLETORA DE ESGOTO DE PAREDE MACIÇA, DN 250 MM, JUNTA ELÁSTICA, INSTALADO EM LOCAL COM NÍVEL ALTO DE INTERFERÊNCIAS - FORNECIMENTO E ASSENTAMENTO. AF_06/2015</v>
          </cell>
          <cell r="C46" t="str">
            <v>M</v>
          </cell>
          <cell r="D46">
            <v>56.8</v>
          </cell>
        </row>
        <row r="47">
          <cell r="A47">
            <v>90713</v>
          </cell>
          <cell r="B47" t="str">
            <v>TUBO DE PVC PARA REDE COLETORA DE ESGOTO DE PAREDE MACIÇA, DN 300 MM, JUNTA ELÁSTICA, INSTALADO EM LOCAL COM NÍVEL ALTO DE INTERFERÊNCIAS - FORNECIMENTO E ASSENTAMENTO. AF_06/2015</v>
          </cell>
          <cell r="C47" t="str">
            <v>M</v>
          </cell>
          <cell r="D47">
            <v>86.18</v>
          </cell>
        </row>
        <row r="48">
          <cell r="A48">
            <v>90714</v>
          </cell>
          <cell r="B48" t="str">
            <v>TUBO DE PVC PARA REDE COLETORA DE ESGOTO DE PAREDE MACIÇA, DN 350 MM, JUNTA ELÁSTICA, INSTALADO EM LOCAL COM NÍVEL ALTO DE INTERFERÊNCIAS - FORNECIMENTO E ASSENTAMENTO. AF_06/2015</v>
          </cell>
          <cell r="C48" t="str">
            <v>M</v>
          </cell>
          <cell r="D48">
            <v>110.23</v>
          </cell>
        </row>
        <row r="49">
          <cell r="A49">
            <v>90715</v>
          </cell>
          <cell r="B49" t="str">
            <v>TUBO DE PVC PARA REDE COLETORA DE ESGOTO DE PAREDE MACIÇA, DN 400 MM, JUNTA ELÁSTICA, INSTALADO EM LOCAL COM NÍVEL ALTO DE INTERFERÊNCIAS - FORNECIMENTO E ASSENTAMENTO. AF_06/2015</v>
          </cell>
          <cell r="C49" t="str">
            <v>M</v>
          </cell>
          <cell r="D49">
            <v>146.97</v>
          </cell>
        </row>
        <row r="50">
          <cell r="A50">
            <v>90724</v>
          </cell>
          <cell r="B50" t="str">
            <v>JUNTA ARGAMASSADA ENTRE TUBO DN 100 MM E O POÇO DE VISITA/ CAIXA DE CO NCRETO OU ALVENARIA EM REDES DE ESGOTO. AF_06/2015</v>
          </cell>
          <cell r="C50" t="str">
            <v>UN</v>
          </cell>
          <cell r="D50">
            <v>18.41</v>
          </cell>
        </row>
        <row r="51">
          <cell r="A51">
            <v>90725</v>
          </cell>
          <cell r="B51" t="str">
            <v>JUNTA ARGAMASSADA ENTRE TUBO DN 150 MM E O POÇO DE VISITA/ CAIXA DE CO NCRETO OU ALVENARIA EM REDES DE ESGOTO. AF_06/2015</v>
          </cell>
          <cell r="C51" t="str">
            <v>UN</v>
          </cell>
          <cell r="D51">
            <v>22.72</v>
          </cell>
        </row>
        <row r="52">
          <cell r="A52">
            <v>90726</v>
          </cell>
          <cell r="B52" t="str">
            <v>JUNTA ARGAMASSADA ENTRE TUBO DN 200 MM E O POÇO/ CAIXA DE CONCRETO OU ALVENARIA EM REDES DE ESGOTO. AF_06/2015</v>
          </cell>
          <cell r="C52" t="str">
            <v>UN</v>
          </cell>
          <cell r="D52">
            <v>27.03</v>
          </cell>
        </row>
        <row r="53">
          <cell r="A53">
            <v>90727</v>
          </cell>
          <cell r="B53" t="str">
            <v>JUNTA ARGAMASSADA ENTRE TUBO DN 250 MM E O POÇO DE VISITA/ CAIXA DE CO NCRETO OU ALVENARIA EM REDES DE ESGOTO. AF_06/2015</v>
          </cell>
          <cell r="C53" t="str">
            <v>UN</v>
          </cell>
          <cell r="D53">
            <v>31.33</v>
          </cell>
        </row>
        <row r="54">
          <cell r="A54">
            <v>90728</v>
          </cell>
          <cell r="B54" t="str">
            <v>JUNTA ARGAMASSADA ENTRE TUBO DN 300 MM E O POÇO DE VISITA/ CAIXA DE CO NCRETO OU ALVENARIA EM REDES DE ESGOTO. AF_06/2015</v>
          </cell>
          <cell r="C54" t="str">
            <v>UN</v>
          </cell>
          <cell r="D54">
            <v>35.64</v>
          </cell>
        </row>
        <row r="55">
          <cell r="A55">
            <v>90729</v>
          </cell>
          <cell r="B55" t="str">
            <v>JUNTA ARGAMASSADA ENTRE TUBO DN 350 MM E O POÇO DE VISITA/ CAIXA DE CO NCRETO OU ALVENARIA EM REDES DE ESGOTO. AF_06/2015</v>
          </cell>
          <cell r="C55" t="str">
            <v>UN</v>
          </cell>
          <cell r="D55">
            <v>39.950000000000003</v>
          </cell>
        </row>
        <row r="56">
          <cell r="A56">
            <v>90730</v>
          </cell>
          <cell r="B56" t="str">
            <v>JUNTA ARGAMASSADA ENTRE TUBO DN 400 MM E O POÇO DE VISITA/ CAIXA DE CO NCRETO OU ALVENARIA EM REDES DE ESGOTO. AF_06/2015</v>
          </cell>
          <cell r="C56" t="str">
            <v>UN</v>
          </cell>
          <cell r="D56">
            <v>44.29</v>
          </cell>
        </row>
        <row r="57">
          <cell r="A57">
            <v>90731</v>
          </cell>
          <cell r="B57" t="str">
            <v>JUNTA ARGAMASSADA ENTRE TUBO DN 450 MM E O POÇO DE VISITA/ CAIXA DE CO NCRETO OU ALVENARIA EM REDES DE ESGOTO. AF_06/2015</v>
          </cell>
          <cell r="C57" t="str">
            <v>UN</v>
          </cell>
          <cell r="D57">
            <v>48.6</v>
          </cell>
        </row>
        <row r="58">
          <cell r="A58">
            <v>90732</v>
          </cell>
          <cell r="B58" t="str">
            <v>JUNTA ARGAMASSADA ENTRE TUBO DN 600 MM E O POÇO DE VISITA/ CAIXA DE CO NCRETO OU ALVENARIA EM REDES DE ESGOTO. AF_06/2015</v>
          </cell>
          <cell r="C58" t="str">
            <v>UN</v>
          </cell>
          <cell r="D58">
            <v>61.56</v>
          </cell>
        </row>
        <row r="59">
          <cell r="A59">
            <v>90733</v>
          </cell>
          <cell r="B59" t="str">
            <v>ASSENTAMENTO DE TUBO DE PVC PARA REDE COLETORA DE ESGOTO DE PAREDE MAC IÇA, DN 100 MM, JUNTA ELÁSTICA, INSTALADO EM LOCAL COM NÍVEL BAIXO DE INTERFERÊNCIAS (NÃO INCLUI FORNECIMENTO). AF_06/2015</v>
          </cell>
          <cell r="C59" t="str">
            <v>M</v>
          </cell>
          <cell r="D59">
            <v>2</v>
          </cell>
        </row>
        <row r="60">
          <cell r="A60">
            <v>90734</v>
          </cell>
          <cell r="B60" t="str">
            <v>ASSENTAMENTO DE TUBO DE PVC PARA REDE COLETORA DE ESGOTO DE PAREDE MAC IÇA, DN 150 MM, JUNTA ELÁSTICA, INSTALADO EM LOCAL COM NÍVEL BAIXO DE INTERFERÊNCIAS (NÃO INCLUI FORNECIMENTO). AF_06/2015</v>
          </cell>
          <cell r="C60" t="str">
            <v>M</v>
          </cell>
          <cell r="D60">
            <v>2.4300000000000002</v>
          </cell>
        </row>
        <row r="61">
          <cell r="A61">
            <v>90735</v>
          </cell>
          <cell r="B61" t="str">
            <v>ASSENTAMENTO DE TUBO DE PVC PARA REDE COLETORA DE ESGOTO DE PAREDE MAC IÇA, DN 200 MM, JUNTA ELÁSTICA, INSTALADO EM LOCAL COM NÍVEL BAIXO DE INTERFERÊNCIAS (NÃO INCLUI FORNECIMENTO). AF_06/2015</v>
          </cell>
          <cell r="C61" t="str">
            <v>M</v>
          </cell>
          <cell r="D61">
            <v>2.9</v>
          </cell>
        </row>
        <row r="62">
          <cell r="A62">
            <v>90736</v>
          </cell>
          <cell r="B62" t="str">
            <v>ASSENTAMENTO DE TUBO DE PVC PARA REDE COLETORA DE ESGOTO DE PAREDE MAC IÇA, DN 250 MM, JUNTA ELÁSTICA, INSTALADO EM LOCAL COM NÍVEL BAIXO DE INTERFERÊNCIAS (NÃO INCLUI FORNECIMENTO). AF_06/2015</v>
          </cell>
          <cell r="C62" t="str">
            <v>M</v>
          </cell>
          <cell r="D62">
            <v>3.34</v>
          </cell>
        </row>
        <row r="63">
          <cell r="A63">
            <v>90737</v>
          </cell>
          <cell r="B63" t="str">
            <v>ASSENTAMENTO DE TUBO DE PVC PARA REDE COLETORA DE ESGOTO DE PAREDE MAC IÇA, DN 300 MM, JUNTA ELÁSTICA, INSTALADO EM LOCAL COM NÍVEL BAIXO DE INTERFERÊNCIAS (NÃO INCLUI FORNECIMENTO). AF_06/2015</v>
          </cell>
          <cell r="C63" t="str">
            <v>M</v>
          </cell>
          <cell r="D63">
            <v>3.77</v>
          </cell>
        </row>
        <row r="64">
          <cell r="A64">
            <v>90738</v>
          </cell>
          <cell r="B64" t="str">
            <v>ASSENTAMENTO DE TUBO DE PVC PARA REDE COLETORA DE ESGOTO DE PAREDE MAC IÇA, DN 350 MM, JUNTA ELÁSTICA, INSTALADO EM LOCAL COM NÍVEL BAIXO DE INTERFERÊNCIAS (NÃO INCLUI FORNECIMENTO). AF_06/2015</v>
          </cell>
          <cell r="C64" t="str">
            <v>M</v>
          </cell>
          <cell r="D64">
            <v>4.24</v>
          </cell>
        </row>
        <row r="65">
          <cell r="A65">
            <v>90739</v>
          </cell>
          <cell r="B65" t="str">
            <v>ASSENTAMENTO DE TUBO DE PVC PARA REDE COLETORA DE ESGOTO DE PAREDE MAC IÇA, DN 400 MM, JUNTA ELÁSTICA, INSTALADO EM LOCAL COM NÍVEL BAIXO DE INTERFERÊNCIAS (NÃO INCLUI FORNECIMENTO). AF_06/2015</v>
          </cell>
          <cell r="C65" t="str">
            <v>M</v>
          </cell>
          <cell r="D65">
            <v>10.26</v>
          </cell>
        </row>
        <row r="66">
          <cell r="A66">
            <v>90740</v>
          </cell>
          <cell r="B66" t="str">
            <v>ASSENTAMENTO DE TUBO DE PVC CORRUGADO DE DUPLA PAREDE PARA REDE COLETO RA DE ESGOTO, DN 150 MM, JUNTA ELÁSTICA, INSTALADO EM LOCAL COM NÍVEL BAIXO DE INTERFERÊNCIAS (NÃO INCLUI FORNECIMENTO). AF_06/2015</v>
          </cell>
          <cell r="C66" t="str">
            <v>M</v>
          </cell>
          <cell r="D66">
            <v>4.47</v>
          </cell>
        </row>
        <row r="67">
          <cell r="A67">
            <v>90741</v>
          </cell>
          <cell r="B67" t="str">
            <v>ASSENTAMENTO DE TUBO DE PVC CORRUGADO DE DUPLA PAREDE PARA REDE COLETO RA DE ESGOTO, DN 200 MM, JUNTA ELÁSTICA, INSTALADO EM LOCAL COM NÍVEL BAIXO DE INTERFERÊNCIAS (NÃO INCLUI FORNECIMENTO). AF_06/2015</v>
          </cell>
          <cell r="C67" t="str">
            <v>M</v>
          </cell>
          <cell r="D67">
            <v>4.91</v>
          </cell>
        </row>
        <row r="68">
          <cell r="A68">
            <v>90742</v>
          </cell>
          <cell r="B68" t="str">
            <v>ASSENTAMENTO DE TUBO DE PVC CORRUGADO DE DUPLA PAREDE PARA REDE COLETO RA DE ESGOTO, DN 250 MM, JUNTA ELÁSTICA, INSTALADO EM LOCAL COM NÍVEL BAIXO DE INTERFERÊNCIAS (NÃO INCLUI FORNECIMENTO). AF_06/2015</v>
          </cell>
          <cell r="C68" t="str">
            <v>M</v>
          </cell>
          <cell r="D68">
            <v>5.34</v>
          </cell>
        </row>
        <row r="69">
          <cell r="A69">
            <v>90743</v>
          </cell>
          <cell r="B69" t="str">
            <v>ASSENTAMENTO DE TUBO DE PVC CORRUGADO DE DUPLA PAREDE PARA REDE COLETO RA DE ESGOTO, DN 300 MM, JUNTA ELÁSTICA, INSTALADO EM LOCAL COM NÍVEL BAIXO DE INTERFERÊNCIAS (NÃO INCLUI FORNECIMENTO). AF_06/2015</v>
          </cell>
          <cell r="C69" t="str">
            <v>M</v>
          </cell>
          <cell r="D69">
            <v>5.81</v>
          </cell>
        </row>
        <row r="70">
          <cell r="A70">
            <v>90744</v>
          </cell>
          <cell r="B70" t="str">
            <v>ASSENTAMENTO DE TUBO DE PVC CORRUGADO DE DUPLA PAREDE PARA REDE COLETO RA DE ESGOTO, DN 350 MM, JUNTA ELÁSTICA, INSTALADO EM LOCAL COM NÍVEL BAIXO DE INTERFERÊNCIAS (NÃO INCLUI FORNECIMENTO). AF_06/2015</v>
          </cell>
          <cell r="C70" t="str">
            <v>M</v>
          </cell>
          <cell r="D70">
            <v>6.24</v>
          </cell>
        </row>
        <row r="71">
          <cell r="A71">
            <v>90745</v>
          </cell>
          <cell r="B71" t="str">
            <v>ASSENTAMENTO DE TUBO DE PVC CORRUGADO DE DUPLA PAREDE PARA REDE COLETO RA DE ESGOTO, DN 400 MM, JUNTA ELÁSTICA, INSTALADO EM LOCAL COM NÍVEL BAIXO DE INTERFERÊNCIAS (NÃO INCLUI FORNECIMENTO). AF_06/2015</v>
          </cell>
          <cell r="C71" t="str">
            <v>M</v>
          </cell>
          <cell r="D71">
            <v>14.74</v>
          </cell>
        </row>
        <row r="72">
          <cell r="A72">
            <v>90746</v>
          </cell>
          <cell r="B72" t="str">
            <v>ASSENTAMENTO DE TUBO DE PEAD CORRUGADO DE DUPLA PAREDE PARA REDE COLET ORA DE ESGOTO, DN 450 MM, JUNTA ELÁSTICA INTEGRADA, INSTALADO EM LOCAL COM NÍVEL BAIXO DE INTERFERÊNCIAS (NÃO INCLUI FORNECIMENTO). AF_06/20 15</v>
          </cell>
          <cell r="C72" t="str">
            <v>M</v>
          </cell>
          <cell r="D72">
            <v>19.32</v>
          </cell>
        </row>
        <row r="73">
          <cell r="A73">
            <v>90747</v>
          </cell>
          <cell r="B73" t="str">
            <v>ASSENTAMENTO DE TUBO DE PEAD CORRUGADO DE DUPLA PAREDE PARA REDE COLET ORA DE ESGOTO, DN 600 MM, JUNTA ELÁSTICA INTEGRADA, INSTALADO EM LOCAL COM NÍVEL BAIXO DE INTERFERÊNCIAS (NÃO INCLUI FORNECIMENTO). AF_06/20 15</v>
          </cell>
          <cell r="C73" t="str">
            <v>M</v>
          </cell>
          <cell r="D73">
            <v>22.97</v>
          </cell>
        </row>
        <row r="74">
          <cell r="A74">
            <v>90748</v>
          </cell>
          <cell r="B74" t="str">
            <v>ASSENTAMENTO DE TUBO DE PVC PARA REDE COLETORA DE ESGOTO DE PAREDE MAC IÇA, DN 100 MM, JUNTA ELÁSTICA, INSTALADO EM LOCAL COM NÍVEL ALTO DE I NTERFERÊNCIAS (NÃO INCLUI FORNECIMENTO). AF_06/2015</v>
          </cell>
          <cell r="C74" t="str">
            <v>M</v>
          </cell>
          <cell r="D74">
            <v>3.57</v>
          </cell>
        </row>
        <row r="75">
          <cell r="A75">
            <v>90749</v>
          </cell>
          <cell r="B75" t="str">
            <v>ASSENTAMENTO DE TUBO DE PVC PARA REDE COLETORA DE ESGOTO DE PAREDE MAC IÇA, DN 150 MM, JUNTA ELÁSTICA, INSTALADO EM LOCAL COM NÍVEL ALTO DE I NTERFERÊNCIAS (NÃO INCLUI FORNECIMENTO). AF_06/2015</v>
          </cell>
          <cell r="C75" t="str">
            <v>M</v>
          </cell>
          <cell r="D75">
            <v>4.04</v>
          </cell>
        </row>
        <row r="76">
          <cell r="A76">
            <v>90750</v>
          </cell>
          <cell r="B76" t="str">
            <v>ASSENTAMENTO DE TUBO DE PVC PARA REDE COLETORA DE ESGOTO DE PAREDE MAC IÇA, DN 200 MM, JUNTA ELÁSTICA, INSTALADO EM LOCAL COM NÍVEL ALTO DE I NTERFERÊNCIAS (NÃO INCLUI FORNECIMENTO). AF_06/2015</v>
          </cell>
          <cell r="C76" t="str">
            <v>M</v>
          </cell>
          <cell r="D76">
            <v>4.47</v>
          </cell>
        </row>
        <row r="77">
          <cell r="A77">
            <v>90751</v>
          </cell>
          <cell r="B77" t="str">
            <v>ASSENTAMENTO DE TUBO DE PVC PARA REDE COLETORA DE ESGOTO DE PAREDE MAC IÇA, DN 250 MM, JUNTA ELÁSTICA, INSTALADO EM LOCAL COM NÍVEL ALTO DE I NTERFERÊNCIAS (NÃO INCLUI FORNECIMENTO). AF_06/2015</v>
          </cell>
          <cell r="C77" t="str">
            <v>M</v>
          </cell>
          <cell r="D77">
            <v>4.91</v>
          </cell>
        </row>
        <row r="78">
          <cell r="A78">
            <v>90752</v>
          </cell>
          <cell r="B78" t="str">
            <v>ASSENTAMENTO DE TUBO DE PVC PARA REDE COLETORA DE ESGOTO DE PAREDE MAC IÇA, DN 300 MM, JUNTA ELÁSTICA, INSTALADO EM LOCAL COM NÍVEL ALTO DE I NTERFERÊNCIAS (NÃO INCLUI FORNECIMENTO). AF_06/2015</v>
          </cell>
          <cell r="C78" t="str">
            <v>M</v>
          </cell>
          <cell r="D78">
            <v>5.38</v>
          </cell>
        </row>
        <row r="79">
          <cell r="A79">
            <v>90753</v>
          </cell>
          <cell r="B79" t="str">
            <v>ASSENTAMENTO DE TUBO DE PVC PARA REDE COLETORA DE ESGOTO DE PAREDE MAC IÇA, DN 350 MM, JUNTA ELÁSTICA, INSTALADO EM LOCAL COM NÍVEL ALTO DE I NTERFERÊNCIAS (NÃO INCLUI FORNECIMENTO). AF_06/2015</v>
          </cell>
          <cell r="C79" t="str">
            <v>M</v>
          </cell>
          <cell r="D79">
            <v>5.81</v>
          </cell>
        </row>
        <row r="80">
          <cell r="A80">
            <v>90754</v>
          </cell>
          <cell r="B80" t="str">
            <v>ASSENTAMENTO DE TUBO DE PVC PARA REDE COLETORA DE ESGOTO DE PAREDE MAC IÇA, DN 400 MM, JUNTA ELÁSTICA, INSTALADO EM LOCAL COM NÍVEL ALTO DE I NTERFERÊNCIAS (NÃO INCLUI FORNECIMENTO). AF_06/2015</v>
          </cell>
          <cell r="C80" t="str">
            <v>M</v>
          </cell>
          <cell r="D80">
            <v>13.79</v>
          </cell>
        </row>
        <row r="81">
          <cell r="A81">
            <v>90755</v>
          </cell>
          <cell r="B81" t="str">
            <v>ASSENTAMENTO DE TUBO DE PVC CORRUGADO DE DUPLA PAREDE PARA REDE COLETO RA DE ESGOTO, DN 150 MM, JUNTA ELÁSTICA, INSTALADO EM LOCAL COM NÍVEL ALTO DE INTERFERÊNCIAS (NÃO INCLUI FORNECIMENTO). AF_06/2015</v>
          </cell>
          <cell r="C81" t="str">
            <v>M</v>
          </cell>
          <cell r="D81">
            <v>6.04</v>
          </cell>
        </row>
        <row r="82">
          <cell r="A82">
            <v>90756</v>
          </cell>
          <cell r="B82" t="str">
            <v>ASSENTAMENTO DE TUBO DE PVC CORRUGADO DE DUPLA PAREDE PARA REDE COLETO RA DE ESGOTO, DN 200 MM, JUNTA ELÁSTICA, INSTALADO EM LOCAL COM NÍVEL ALTO DE INTERFERÊNCIAS (NÃO INCLUI FORNECIMENTO). AF_06/2015</v>
          </cell>
          <cell r="C82" t="str">
            <v>M</v>
          </cell>
          <cell r="D82">
            <v>6.48</v>
          </cell>
        </row>
        <row r="83">
          <cell r="A83">
            <v>90757</v>
          </cell>
          <cell r="B83" t="str">
            <v>ASSENTAMENTO DE TUBO DE PVC CORRUGADO DE DUPLA PAREDE PARA REDE COLETO RA DE ESGOTO, DN 250 MM, JUNTA ELÁSTICA, INSTALADO EM LOCAL COM NÍVEL ALTO DE INTERFERÊNCIAS (NÃO INCLUI FORNECIMENTO). AF_06/2015</v>
          </cell>
          <cell r="C83" t="str">
            <v>M</v>
          </cell>
          <cell r="D83">
            <v>6.95</v>
          </cell>
        </row>
        <row r="84">
          <cell r="A84">
            <v>90758</v>
          </cell>
          <cell r="B84" t="str">
            <v>ASSENTAMENTO DE TUBO DE PVC CORRUGADO DE DUPLA PAREDE PARA REDE COLETO RA DE ESGOTO, DN 300 MM, JUNTA ELÁSTICA, INSTALADO EM LOCAL COM NÍVEL ALTO DE INTERFERÊNCIAS (NÃO INCLUI FORNECIMENTO). AF_06/2015</v>
          </cell>
          <cell r="C84" t="str">
            <v>M</v>
          </cell>
          <cell r="D84">
            <v>7.38</v>
          </cell>
        </row>
        <row r="85">
          <cell r="A85">
            <v>90759</v>
          </cell>
          <cell r="B85" t="str">
            <v>ASSENTAMENTO DE TUBO DE PVC CORRUGADO DE DUPLA PAREDE PARA REDE COLETO RA DE ESGOTO, DN 350 MM, JUNTA ELÁSTICA, INSTALADO EM LOCAL COM NÍVEL ALTO DE INTERFERÊNCIAS (NÃO INCLUI FORNECIMENTO). AF_06/2015</v>
          </cell>
          <cell r="C85" t="str">
            <v>M</v>
          </cell>
          <cell r="D85">
            <v>7.82</v>
          </cell>
        </row>
        <row r="86">
          <cell r="A86">
            <v>90760</v>
          </cell>
          <cell r="B86" t="str">
            <v>ASSENTAMENTO DE TUBO DE PVC CORRUGADO DE DUPLA PAREDE PARA REDE COLETO RA DE ESGOTO, DN 400 MM, EM JUNTA ELÁSTICA, INSTALADO EM LOCAL COM NÍV EL ALTO DE INTERFERÊNCIAS (NÃO INCLUI FORNECIMENTO). AF_06/2015</v>
          </cell>
          <cell r="C86" t="str">
            <v>M</v>
          </cell>
          <cell r="D86">
            <v>18.21</v>
          </cell>
        </row>
        <row r="87">
          <cell r="A87">
            <v>90761</v>
          </cell>
          <cell r="B87" t="str">
            <v>ASSENTAMENTO DE TUBO DE PEAD CORRUGADO DE DUPLA PAREDE PARA REDE COLET ORA DE ESGOTO, DN 450 MM, JUNTA ELÁSTICA INTEGRADA, INSTALADO EM LOCAL COM NÍVEL ALTO DE INTERFERÊNCIAS (NÃO INCLUI FORNECIMENTO). AF_06/201 5</v>
          </cell>
          <cell r="C87" t="str">
            <v>M</v>
          </cell>
          <cell r="D87">
            <v>23.75</v>
          </cell>
        </row>
        <row r="88">
          <cell r="A88">
            <v>90762</v>
          </cell>
          <cell r="B88" t="str">
            <v>ASSENTAMENTO DE TUBO DE PEAD CORRUGADO DE DUPLA PAREDE PARA REDE COLET ORA DE ESGOTO, DN 600 MM, JUNTA ELÁSTICA INTEGRADA, INSTALADO EM LOCAL COM NÍVEL ALTO DE INTERFERÊNCIAS (NÃO INCLUI FORNECIMENTO). AF_06/201 5</v>
          </cell>
          <cell r="C88" t="str">
            <v>M</v>
          </cell>
          <cell r="D88">
            <v>27.34</v>
          </cell>
        </row>
        <row r="89">
          <cell r="A89">
            <v>92834</v>
          </cell>
          <cell r="B89" t="str">
            <v>ASSENTAMENTO DE TUBO DE CONCRETO PARA REDES COLETORAS DE ESGOTO SANITÁ RIO, DIÂMETRO DE 300 MM, JUNTA ELÁSTICA, INSTALADO EM LOCAL COM BAIXO NÍVEL DE INTERFERÊNCIAS (NÃO INCLUI FORNECIMENTO). AF_12/2015</v>
          </cell>
          <cell r="C89" t="str">
            <v>M</v>
          </cell>
          <cell r="D89">
            <v>6.22</v>
          </cell>
        </row>
        <row r="90">
          <cell r="A90">
            <v>92835</v>
          </cell>
          <cell r="B90" t="str">
            <v>TUBO DE CONCRETO PARA REDES COLETORAS DE ESGOTO SANITÁRIO, DIÂMETRO DE 400 MM, JUNTA ELÁSTICA, INSTALADO EM LOCAL COM BAIXO NÍVEL DE INTERFE RÊNCIAS - FORNECIMENTO E ASSENTAMENTO. AF_12/2015</v>
          </cell>
          <cell r="C90" t="str">
            <v>M</v>
          </cell>
          <cell r="D90">
            <v>141.09</v>
          </cell>
        </row>
        <row r="91">
          <cell r="A91">
            <v>92836</v>
          </cell>
          <cell r="B91" t="str">
            <v>ASSENTAMENTO DE TUBO DE CONCRETO PARA REDES COLETORAS DE ESGOTO SANITÁ RIO, DIÂMETRO DE 400 MM, JUNTA ELÁSTICA, INSTALADO EM LOCAL COM BAIXO NÍVEL DE INTERFERÊNCIAS (NÃO INCLUI FORNECIMENTO). AF_12/2015</v>
          </cell>
          <cell r="C91" t="str">
            <v>M</v>
          </cell>
          <cell r="D91">
            <v>7.95</v>
          </cell>
        </row>
        <row r="92">
          <cell r="A92">
            <v>92838</v>
          </cell>
          <cell r="B92" t="str">
            <v>ASSENTAMENTO DE TUBO DE CONCRETO PARA REDES COLETORAS DE ESGOTO SANITÁ RIO, DIÂMETRO DE 500 MM, JUNTA ELÁSTICA, INSTALADO EM LOCAL COM BAIXO NÍVEL DE INTERFERÊNCIAS (NÃO INCLUI FORNECIMENTO). AF_12/2015</v>
          </cell>
          <cell r="C92" t="str">
            <v>M</v>
          </cell>
          <cell r="D92">
            <v>9.5299999999999994</v>
          </cell>
        </row>
        <row r="93">
          <cell r="A93">
            <v>92840</v>
          </cell>
          <cell r="B93" t="str">
            <v>ASSENTAMENTO DE TUBO DE CONCRETO PARA REDES COLETORAS DE ESGOTO SANITÁ RIO, DIÂMETRO DE 600 MM, JUNTA ELÁSTICA, INSTALADO EM LOCAL COM BAIXO NÍVEL DE INTERFERÊNCIAS (NÃO INCLUI FORNECIMENTO). AF_12/2015</v>
          </cell>
          <cell r="C93" t="str">
            <v>M</v>
          </cell>
          <cell r="D93">
            <v>11.3</v>
          </cell>
        </row>
        <row r="94">
          <cell r="A94">
            <v>92842</v>
          </cell>
          <cell r="B94" t="str">
            <v>ASSENTAMENTO DE TUBO DE CONCRETO PARA REDES COLETORAS DE ESGOTO SANITÁ RIO, DIÂMETRO DE 700 MM, JUNTA ELÁSTICA, INSTALADO EM LOCAL COM BAIXO NÍVEL DE INTERFERÊNCIAS (NÃO INCLUI FORNECIMENTO). AF_12/2015</v>
          </cell>
          <cell r="C94" t="str">
            <v>M</v>
          </cell>
          <cell r="D94">
            <v>12.89</v>
          </cell>
        </row>
        <row r="95">
          <cell r="A95">
            <v>92844</v>
          </cell>
          <cell r="B95" t="str">
            <v>ASSENTAMENTO DE TUBO DE CONCRETO PARA REDES COLETORAS DE ESGOTO SANITÁ RIO, DIÂMETRO DE 800 MM, JUNTA ELÁSTICA, INSTALADO EM LOCAL COM BAIXO NÍVEL DE INTERFERÊNCIAS (NÃO INCLUI FORNECIMENTO). AF_12/2015</v>
          </cell>
          <cell r="C95" t="str">
            <v>M</v>
          </cell>
          <cell r="D95">
            <v>14.66</v>
          </cell>
        </row>
        <row r="96">
          <cell r="A96">
            <v>92846</v>
          </cell>
          <cell r="B96" t="str">
            <v>ASSENTAMENTO DE TUBO DE CONCRETO PARA REDES COLETORAS DE ESGOTO SANITÁ RIO, DIÂMETRO DE 900 MM, JUNTA ELÁSTICA, INSTALADO EM LOCAL COM BAIXO NÍVEL DE INTERFERÊNCIAS (NÃO INCLUI FORNECIMENTO). AF_12/2015</v>
          </cell>
          <cell r="C96" t="str">
            <v>M</v>
          </cell>
          <cell r="D96">
            <v>16.239999999999998</v>
          </cell>
        </row>
        <row r="97">
          <cell r="A97">
            <v>92848</v>
          </cell>
          <cell r="B97" t="str">
            <v>ASSENTAMENTO DE TUBO DE CONCRETO PARA REDES COLETORAS DE ESGOTO SANITÁ RIO, DIÂMETRO DE 1000 MM, JUNTA ELÁSTICA, INSTALADO EM LOCAL COM BAIXO NÍVEL DE INTERFERÊNCIAS (NÃO INCLUI FORNECIMENTO). AF_12/2015</v>
          </cell>
          <cell r="C97" t="str">
            <v>M</v>
          </cell>
          <cell r="D97">
            <v>18.03</v>
          </cell>
        </row>
        <row r="98">
          <cell r="A98">
            <v>92850</v>
          </cell>
          <cell r="B98" t="str">
            <v>ASSENTAMENTO DE TUBO DE CONCRETO PARA REDES COLETORAS DE ESGOTO SANITÁ RIO, DIÂMETRO DE 300 MM, JUNTA ELÁSTICA, INSTALADO EM LOCAL COM ALTO N ÍVEL DE INTERFERÊNCIAS (NÃO INCLUI FORNECIMENTO). AF_12/2015</v>
          </cell>
          <cell r="C98" t="str">
            <v>M</v>
          </cell>
          <cell r="D98">
            <v>11.77</v>
          </cell>
        </row>
        <row r="99">
          <cell r="A99">
            <v>92851</v>
          </cell>
          <cell r="B99" t="str">
            <v>TUBO DE CONCRETO PARA REDES COLETORAS DE ESGOTO SANITÁRIO, DIÂMETRO DE 400 MM, JUNTA ELÁSTICA, INSTALADO EM LOCAL COM ALTO NÍVEL DE INTERFER ÊNCIAS - FORNECIMENTO E ASSENTAMENTO. AF_12/2015</v>
          </cell>
          <cell r="C99" t="str">
            <v>M</v>
          </cell>
          <cell r="D99">
            <v>148</v>
          </cell>
        </row>
        <row r="100">
          <cell r="A100">
            <v>92852</v>
          </cell>
          <cell r="B100" t="str">
            <v>ASSENTAMENTO DE TUBO DE CONCRETO PARA REDES COLETORAS DE ESGOTO SANITÁ RIO, DIÂMETRO DE 400 MM, JUNTA ELÁSTICA, INSTALADO EM LOCAL COM ALTO N ÍVEL DE INTERFERÊNCIAS (NÃO INCLUI FORNECIMENTO). AF_12/2015</v>
          </cell>
          <cell r="C100" t="str">
            <v>M</v>
          </cell>
          <cell r="D100">
            <v>14.85</v>
          </cell>
        </row>
        <row r="101">
          <cell r="A101">
            <v>92854</v>
          </cell>
          <cell r="B101" t="str">
            <v>ASSENTAMENTO DE TUBO DE CONCRETO PARA REDES COLETORAS DE ESGOTO SANITÁ RIO, DIÂMETRO DE 500 MM, JUNTA ELÁSTICA, INSTALADO EM LOCAL COM ALTO N ÍVEL DE INTERFERÊNCIAS (NÃO INCLUI FORNECIMENTO). AF_12/2015</v>
          </cell>
          <cell r="C101" t="str">
            <v>M</v>
          </cell>
          <cell r="D101">
            <v>18.09</v>
          </cell>
        </row>
        <row r="102">
          <cell r="A102">
            <v>92856</v>
          </cell>
          <cell r="B102" t="str">
            <v>ASSENTAMENTO DE TUBO DE CONCRETO PARA REDES COLETORAS DE ESGOTO SANITÁ RIO, DIÂMETRO DE 600 MM, JUNTA ELÁSTICA, INSTALADO EM LOCAL COM ALTO N ÍVEL DE INTERFERÊNCIAS (NÃO INCLUI FORNECIMENTO). AF_12/2015</v>
          </cell>
          <cell r="C102" t="str">
            <v>M</v>
          </cell>
          <cell r="D102">
            <v>21.32</v>
          </cell>
        </row>
        <row r="103">
          <cell r="A103">
            <v>92858</v>
          </cell>
          <cell r="B103" t="str">
            <v>ASSENTAMENTO DE TUBO DE CONCRETO PARA REDES COLETORAS DE ESGOTO SANITÁ RIO, DIÂMETRO DE 700 MM, JUNTA ELÁSTICA, INSTALADO EM LOCAL COM ALTO N ÍVEL DE INTERFERÊNCIAS (NÃO INCLUI FORNECIMENTO). AF_12/2015</v>
          </cell>
          <cell r="C103" t="str">
            <v>M</v>
          </cell>
          <cell r="D103">
            <v>24.39</v>
          </cell>
        </row>
        <row r="104">
          <cell r="A104">
            <v>92860</v>
          </cell>
          <cell r="B104" t="str">
            <v>ASSENTAMENTO DE TUBO DE CONCRETO PARA REDES COLETORAS DE ESGOTO SANITÁ RIO, DIÂMETRO DE 800 MM, JUNTA ELÁSTICA, INSTALADO EM LOCAL COM ALTO N ÍVEL DE INTERFERÊNCIAS (NÃO INCLUI FORNECIMENTO). AF_12/2015</v>
          </cell>
          <cell r="C104" t="str">
            <v>M</v>
          </cell>
          <cell r="D104">
            <v>27.69</v>
          </cell>
        </row>
        <row r="105">
          <cell r="A105">
            <v>92862</v>
          </cell>
          <cell r="B105" t="str">
            <v>ASSENTAMENTO DE TUBO DE CONCRETO PARA REDES COLETORAS DE ESGOTO SANITÁ RIO, DIÂMETRO DE 900 MM, JUNTA ELÁSTICA, INSTALADO EM LOCAL COM ALTO N ÍVEL DE INTERFERÊNCIAS (NÃO INCLUI FORNECIMENTO). AF_12/2015</v>
          </cell>
          <cell r="C105" t="str">
            <v>M</v>
          </cell>
          <cell r="D105">
            <v>30.91</v>
          </cell>
        </row>
        <row r="106">
          <cell r="A106">
            <v>92864</v>
          </cell>
          <cell r="B106" t="str">
            <v>ASSENTAMENTO DE TUBO DE CONCRETO PARA REDES COLETORAS DE ESGOTO SANITÁ RIO, DIÂMETRO DE 1000 MM, JUNTA ELÁSTICA, INSTALADO EM LOCAL COM ALTO NÍVEL DE INTERFERÊNCIAS (NÃO INCLUI FORNECIMENTO). AF_12/2015</v>
          </cell>
          <cell r="C106" t="str">
            <v>M</v>
          </cell>
          <cell r="D106">
            <v>34.14</v>
          </cell>
        </row>
        <row r="107">
          <cell r="A107">
            <v>92210</v>
          </cell>
          <cell r="B107" t="str">
            <v>TUBO DE CONCRETO PARA REDES COLETORAS DE ÁGUAS PLUVIAIS, DIÂMETRO DE 4 00 MM, JUNTA RÍGIDA, INSTALADO EM LOCAL COM BAIXO NÍVEL DE INTERFERÊNC IAS - FORNECIMENTO E ASSENTAMENTO. AF_12/2015</v>
          </cell>
          <cell r="C107" t="str">
            <v>M</v>
          </cell>
          <cell r="D107">
            <v>100.33</v>
          </cell>
        </row>
        <row r="108">
          <cell r="A108">
            <v>92211</v>
          </cell>
          <cell r="B108" t="str">
            <v>TUBO DE CONCRETO PARA REDES COLETORAS DE ÁGUAS PLUVIAIS, DIÂMETRO DE 5 00 MM, JUNTA RÍGIDA, INSTALADO EM LOCAL COM BAIXO NÍVEL DE INTERFERÊNC IAS - FORNECIMENTO E ASSENTAMENTO. AF_12/2015</v>
          </cell>
          <cell r="C108" t="str">
            <v>M</v>
          </cell>
          <cell r="D108">
            <v>128.74</v>
          </cell>
        </row>
        <row r="109">
          <cell r="A109">
            <v>92212</v>
          </cell>
          <cell r="B109" t="str">
            <v>TUBO DE CONCRETO PARA REDES COLETORAS DE ÁGUAS PLUVIAIS, DIÂMETRO DE 6 00 MM, JUNTA RÍGIDA, INSTALADO EM LOCAL COM BAIXO NÍVEL DE INTERFERÊNC IAS - FORNECIMENTO E ASSENTAMENTO. AF_12/2015</v>
          </cell>
          <cell r="C109" t="str">
            <v>M</v>
          </cell>
          <cell r="D109">
            <v>164.48</v>
          </cell>
        </row>
        <row r="110">
          <cell r="A110">
            <v>92213</v>
          </cell>
          <cell r="B110" t="str">
            <v>TUBO DE CONCRETO PARA REDES COLETORAS DE ÁGUAS PLUVIAIS, DIÂMETRO DE 7 00 MM, JUNTA RÍGIDA, INSTALADO EM LOCAL COM BAIXO NÍVEL DE INTERFERÊNC IAS - FORNECIMENTO E ASSENTAMENTO. AF_12/2015</v>
          </cell>
          <cell r="C110" t="str">
            <v>M</v>
          </cell>
          <cell r="D110">
            <v>228.12</v>
          </cell>
        </row>
        <row r="111">
          <cell r="A111">
            <v>92214</v>
          </cell>
          <cell r="B111" t="str">
            <v>TUBO DE CONCRETO PARA REDES COLETORAS DE ÁGUAS PLUVIAIS, DIÂMETRO DE 8 00 MM, JUNTA RÍGIDA, INSTALADO EM LOCAL COM BAIXO NÍVEL DE INTERFERÊNC IAS - FORNECIMENTO E ASSENTAMENTO. AF_12/2015</v>
          </cell>
          <cell r="C111" t="str">
            <v>M</v>
          </cell>
          <cell r="D111">
            <v>248.66</v>
          </cell>
        </row>
        <row r="112">
          <cell r="A112">
            <v>92215</v>
          </cell>
          <cell r="B112" t="str">
            <v>TUBO DE CONCRETO PARA REDES COLETORAS DE ÁGUAS PLUVIAIS, DIÂMETRO DE 9 00 MM, JUNTA RÍGIDA, INSTALADO EM LOCAL COM BAIXO NÍVEL DE INTERFERÊNC IAS - FORNECIMENTO E ASSENTAMENTO. AF_12/2015</v>
          </cell>
          <cell r="C112" t="str">
            <v>M</v>
          </cell>
          <cell r="D112">
            <v>300.52</v>
          </cell>
        </row>
        <row r="113">
          <cell r="A113">
            <v>92216</v>
          </cell>
          <cell r="B113" t="str">
            <v>TUBO DE CONCRETO PARA REDES COLETORAS DE ÁGUAS PLUVIAIS, DIÂMETRO DE 1 000 MM, JUNTA RÍGIDA, INSTALADO EM LOCAL COM BAIXO NÍVEL DE INTERFERÊN CIAS - FORNECIMENTO E ASSENTAMENTO. AF_12/2015</v>
          </cell>
          <cell r="C113" t="str">
            <v>M</v>
          </cell>
          <cell r="D113">
            <v>336.35</v>
          </cell>
        </row>
        <row r="114">
          <cell r="A114">
            <v>92219</v>
          </cell>
          <cell r="B114" t="str">
            <v>TUBO DE CONCRETO PARA REDES COLETORAS DE ÁGUAS PLUVIAIS, DIÂMETRO DE 4 00 MM, JUNTA RÍGIDA, INSTALADO EM LOCAL COM ALTO NÍVEL DE INTERFERÊNCI AS - FORNECIMENTO E ASSENTAMENTO. AF_12/2015</v>
          </cell>
          <cell r="C114" t="str">
            <v>M</v>
          </cell>
          <cell r="D114">
            <v>107.23</v>
          </cell>
        </row>
        <row r="115">
          <cell r="A115">
            <v>92220</v>
          </cell>
          <cell r="B115" t="str">
            <v>TUBO DE CONCRETO PARA REDES COLETORAS DE ÁGUAS PLUVIAIS, DIÂMETRO DE 5 00 MM, JUNTA RÍGIDA, INSTALADO EM LOCAL COM ALTO NÍVEL DE INTERFERÊNCI AS - FORNECIMENTO E ASSENTAMENTO. AF_12/2015</v>
          </cell>
          <cell r="C115" t="str">
            <v>M</v>
          </cell>
          <cell r="D115">
            <v>137.29</v>
          </cell>
        </row>
        <row r="116">
          <cell r="A116">
            <v>92221</v>
          </cell>
          <cell r="B116" t="str">
            <v>TUBO DE CONCRETO PARA REDES COLETORAS DE ÁGUAS PLUVIAIS, DIÂMETRO DE 6 00 MM, JUNTA RÍGIDA, INSTALADO EM LOCAL COM ALTO NÍVEL DE INTERFERÊNCI AS - FORNECIMENTO E ASSENTAMENTO. AF_12/2015</v>
          </cell>
          <cell r="C116" t="str">
            <v>M</v>
          </cell>
          <cell r="D116">
            <v>174.51</v>
          </cell>
        </row>
        <row r="117">
          <cell r="A117">
            <v>92222</v>
          </cell>
          <cell r="B117" t="str">
            <v>TUBO DE CONCRETO PARA REDES COLETORAS DE ÁGUAS PLUVIAIS, DIÂMETRO DE 7 00 MM, JUNTA RÍGIDA, INSTALADO EM LOCAL COM ALTO NÍVEL DE INTERFERÊNCI AS - FORNECIMENTO E ASSENTAMENTO. AF_12/2015</v>
          </cell>
          <cell r="C117" t="str">
            <v>M</v>
          </cell>
          <cell r="D117">
            <v>239.77</v>
          </cell>
        </row>
        <row r="118">
          <cell r="A118">
            <v>92223</v>
          </cell>
          <cell r="B118" t="str">
            <v>TUBO DE CONCRETO PARA REDES COLETORAS DE ÁGUAS PLUVIAIS, DIÂMETRO DE 8 00 MM, JUNTA RÍGIDA, INSTALADO EM LOCAL COM ALTO NÍVEL DE INTERFERÊNCI AS - FORNECIMENTO E ASSENTAMENTO. AF_12/2015</v>
          </cell>
          <cell r="C118" t="str">
            <v>M</v>
          </cell>
          <cell r="D118">
            <v>261.69</v>
          </cell>
        </row>
        <row r="119">
          <cell r="A119">
            <v>92224</v>
          </cell>
          <cell r="B119" t="str">
            <v>TUBO DE CONCRETO PARA REDES COLETORAS DE ÁGUAS PLUVIAIS, DIÂMETRO DE 9 00 MM, JUNTA RÍGIDA, INSTALADO EM LOCAL COM ALTO NÍVEL DE INTERFERÊNCI AS - FORNECIMENTO E ASSENTAMENTO. AF_12/2015</v>
          </cell>
          <cell r="C119" t="str">
            <v>M</v>
          </cell>
          <cell r="D119">
            <v>314.98</v>
          </cell>
        </row>
        <row r="120">
          <cell r="A120">
            <v>92226</v>
          </cell>
          <cell r="B120" t="str">
            <v>TUBO DE CONCRETO PARA REDES COLETORAS DE ÁGUAS PLUVIAIS, DIÂMETRO DE 1 000 MM, JUNTA RÍGIDA, INSTALADO EM LOCAL COM ALTO NÍVEL DE INTERFERÊNC IAS - FORNECIMENTO E ASSENTAMENTO. AF_12/2015</v>
          </cell>
          <cell r="C120" t="str">
            <v>M</v>
          </cell>
          <cell r="D120">
            <v>352.54</v>
          </cell>
        </row>
        <row r="121">
          <cell r="A121">
            <v>92808</v>
          </cell>
          <cell r="B121" t="str">
            <v>ASSENTAMENTO DE TUBO DE CONCRETO PARA REDES COLETORAS DE ÁGUAS PLUVIAI S, DIÂMETRO DE 300 MM, JUNTA RÍGIDA, INSTALADO EM LOCAL COM BAIXO NÍVE L DE INTERFERÊNCIAS (NÃO INCLUI FORNECIMENTO). AF_12/2015</v>
          </cell>
          <cell r="C121" t="str">
            <v>M</v>
          </cell>
          <cell r="D121">
            <v>27.96</v>
          </cell>
        </row>
        <row r="122">
          <cell r="A122">
            <v>92809</v>
          </cell>
          <cell r="B122" t="str">
            <v>ASSENTAMENTO DE TUBO DE CONCRETO PARA REDES COLETORAS DE ÁGUAS PLUVIAI S, DIÂMETRO DE 400 MM, JUNTA RÍGIDA, INSTALADO EM LOCAL COM BAIXO NÍVE L DE INTERFERÊNCIAS (NÃO INCLUI FORNECIMENTO). AF_12/2015</v>
          </cell>
          <cell r="C122" t="str">
            <v>M</v>
          </cell>
          <cell r="D122">
            <v>35.82</v>
          </cell>
        </row>
        <row r="123">
          <cell r="A123">
            <v>92810</v>
          </cell>
          <cell r="B123" t="str">
            <v>ASSENTAMENTO DE TUBO DE CONCRETO PARA REDES COLETORAS DE ÁGUAS PLUVIAI S, DIÂMETRO DE 500 MM, JUNTA RÍGIDA, INSTALADO EM LOCAL COM BAIXO NÍVE L DE INTERFERÊNCIAS (NÃO INCLUI FORNECIMENTO). AF_12/2015</v>
          </cell>
          <cell r="C123" t="str">
            <v>M</v>
          </cell>
          <cell r="D123">
            <v>43.56</v>
          </cell>
        </row>
        <row r="124">
          <cell r="A124">
            <v>92811</v>
          </cell>
          <cell r="B124" t="str">
            <v>ASSENTAMENTO DE TUBO DE CONCRETO PARA REDES COLETORAS DE ÁGUAS PLUVIAI S, DIÂMETRO DE 600 MM, JUNTA RÍGIDA, INSTALADO EM LOCAL COM BAIXO NÍVE L DE INTERFERÊNCIAS (NÃO INCLUI FORNECIMENTO). AF_12/2015</v>
          </cell>
          <cell r="C124" t="str">
            <v>M</v>
          </cell>
          <cell r="D124">
            <v>51.8</v>
          </cell>
        </row>
        <row r="125">
          <cell r="A125">
            <v>92812</v>
          </cell>
          <cell r="B125" t="str">
            <v>ASSENTAMENTO DE TUBO DE CONCRETO PARA REDES COLETORAS DE ÁGUAS PLUVIAI S, DIÂMETRO DE 700 MM, JUNTA RÍGIDA, INSTALADO EM LOCAL COM BAIXO NÍVE L DE INTERFERÊNCIAS (NÃO INCLUI FORNECIMENTO). AF_12/2015</v>
          </cell>
          <cell r="C125" t="str">
            <v>M</v>
          </cell>
          <cell r="D125">
            <v>59.92</v>
          </cell>
        </row>
        <row r="126">
          <cell r="A126">
            <v>92813</v>
          </cell>
          <cell r="B126" t="str">
            <v>ASSENTAMENTO DE TUBO DE CONCRETO PARA REDES COLETORAS DE ÁGUAS PLUVIAI S, DIÂMETRO DE 800 MM, JUNTA RÍGIDA, INSTALADO EM LOCAL COM BAIXO NÍVE L DE INTERFERÊNCIAS (NÃO INCLUI FORNECIMENTO). AF_12/2015</v>
          </cell>
          <cell r="C126" t="str">
            <v>M</v>
          </cell>
          <cell r="D126">
            <v>69.3</v>
          </cell>
        </row>
        <row r="127">
          <cell r="A127">
            <v>92814</v>
          </cell>
          <cell r="B127" t="str">
            <v>ASSENTAMENTO DE TUBO DE CONCRETO PARA REDES COLETORAS DE ÁGUAS PLUVIAI S, DIÂMETRO DE 900 MM, JUNTA RÍGIDA, INSTALADO EM LOCAL COM BAIXO NÍVE L DE INTERFERÊNCIAS (NÃO INCLUI FORNECIMENTO). AF_12/2015</v>
          </cell>
          <cell r="C127" t="str">
            <v>M</v>
          </cell>
          <cell r="D127">
            <v>79.08</v>
          </cell>
        </row>
        <row r="128">
          <cell r="A128">
            <v>92815</v>
          </cell>
          <cell r="B128" t="str">
            <v>ASSENTAMENTO DE TUBO DE CONCRETO PARA REDES COLETORAS DE ÁGUAS PLUVIAI S, DIÂMETRO DE 1000 MM, JUNTA RÍGIDA, INSTALADO EM LOCAL COM BAIXO NÍV EL DE INTERFERÊNCIAS (NÃO INCLUI FORNECIMENTO). AF_12/2015</v>
          </cell>
          <cell r="C128" t="str">
            <v>M</v>
          </cell>
          <cell r="D128">
            <v>90.16</v>
          </cell>
        </row>
        <row r="129">
          <cell r="A129">
            <v>92816</v>
          </cell>
          <cell r="B129" t="str">
            <v>TUBO DE CONCRETO PARA REDES COLETORAS DE ÁGUAS PLUVIAIS, DIÂMETRO DE 1 200 MM, JUNTA RÍGIDA, INSTALADO EM LOCAL COM BAIXO NÍVEL DE INTERFERÊN CIAS - FORNECIMENTO E ASSENTAMENTO. AF_12/2015</v>
          </cell>
          <cell r="C129" t="str">
            <v>M</v>
          </cell>
          <cell r="D129">
            <v>461.72</v>
          </cell>
        </row>
        <row r="130">
          <cell r="A130">
            <v>92817</v>
          </cell>
          <cell r="B130" t="str">
            <v>ASSENTAMENTO DE TUBO DE CONCRETO PARA REDES COLETORAS DE ÁGUAS PLUVIAI S, DIÂMETRO DE 1200 MM, JUNTA RÍGIDA, INSTALADO EM LOCAL COM BAIXO NÍV EL DE INTERFERÊNCIAS (NÃO INCLUI FORNECIMENTO). AF_12/2015</v>
          </cell>
          <cell r="C130" t="str">
            <v>M</v>
          </cell>
          <cell r="D130">
            <v>112.82</v>
          </cell>
        </row>
        <row r="131">
          <cell r="A131">
            <v>92818</v>
          </cell>
          <cell r="B131" t="str">
            <v>TUBO DE CONCRETO PARA REDES COLETORAS DE ÁGUAS PLUVIAIS, DIÂMETRO DE 1 500 MM, JUNTA RÍGIDA, INSTALADO EM LOCAL COM BAIXO NÍVEL DE INTERFERÊN CIAS - FORNECIMENTO E ASSENTAMENTO. AF_12/2015</v>
          </cell>
          <cell r="C131" t="str">
            <v>M</v>
          </cell>
          <cell r="D131">
            <v>670.81</v>
          </cell>
        </row>
        <row r="132">
          <cell r="A132">
            <v>92819</v>
          </cell>
          <cell r="B132" t="str">
            <v>ASSENTAMENTO DE TUBO DE CONCRETO PARA REDES COLETORAS DE ÁGUAS PLUVIAI S, DIÂMETRO DE 1500 MM, JUNTA RÍGIDA, INSTALADO EM LOCAL COM BAIXO NÍV EL DE INTERFERÊNCIAS (NÃO INCLUI FORNECIMENTO). AF_12/2015</v>
          </cell>
          <cell r="C132" t="str">
            <v>M</v>
          </cell>
          <cell r="D132">
            <v>151.85</v>
          </cell>
        </row>
        <row r="133">
          <cell r="A133">
            <v>92820</v>
          </cell>
          <cell r="B133" t="str">
            <v>ASSENTAMENTO DE TUBO DE CONCRETO PARA REDES COLETORAS DE ÁGUAS PLUVIAI S, DIÂMETRO DE 300 MM, JUNTA RÍGIDA, INSTALADO EM LOCAL COM ALTO NÍVEL DE INTERFERÊNCIAS (NÃO INCLUI FORNECIMENTO). AF_12/2015</v>
          </cell>
          <cell r="C133" t="str">
            <v>M</v>
          </cell>
          <cell r="D133">
            <v>33.35</v>
          </cell>
        </row>
        <row r="134">
          <cell r="A134">
            <v>92821</v>
          </cell>
          <cell r="B134" t="str">
            <v>ASSENTAMENTO DE TUBO DE CONCRETO PARA REDES COLETORAS DE ÁGUAS PLUVIAI S, DIÂMETRO DE 400 MM, JUNTA RÍGIDA, INSTALADO EM LOCAL COM ALTO NÍVEL DE INTERFERÊNCIAS (NÃO INCLUI FORNECIMENTO). AF_12/2015</v>
          </cell>
          <cell r="C134" t="str">
            <v>M</v>
          </cell>
          <cell r="D134">
            <v>42.72</v>
          </cell>
        </row>
        <row r="135">
          <cell r="A135">
            <v>92822</v>
          </cell>
          <cell r="B135" t="str">
            <v>ASSENTAMENTO DE TUBO DE CONCRETO PARA REDES COLETORAS DE ÁGUAS PLUVIAI S, DIÂMETRO DE 500 MM, JUNTA RÍGIDA, INSTALADO EM LOCAL COM ALTO NÍVEL DE INTERFERÊNCIAS (NÃO INCLUI FORNECIMENTO). AF_12/2015</v>
          </cell>
          <cell r="C135" t="str">
            <v>M</v>
          </cell>
          <cell r="D135">
            <v>52.11</v>
          </cell>
        </row>
        <row r="136">
          <cell r="A136">
            <v>92824</v>
          </cell>
          <cell r="B136" t="str">
            <v>ASSENTAMENTO DE TUBO DE CONCRETO PARA REDES COLETORAS DE ÁGUAS PLUVIAI S, DIÂMETRO DE 600 MM, JUNTA RÍGIDA, INSTALADO EM LOCAL COM ALTO NÍVEL DE INTERFERÊNCIAS (NÃO INCLUI FORNECIMENTO). AF_12/2015</v>
          </cell>
          <cell r="C136" t="str">
            <v>M</v>
          </cell>
          <cell r="D136">
            <v>61.82</v>
          </cell>
        </row>
        <row r="137">
          <cell r="A137">
            <v>92825</v>
          </cell>
          <cell r="B137" t="str">
            <v>ASSENTAMENTO DE TUBO DE CONCRETO PARA REDES COLETORAS DE ÁGUAS PLUVIAI S, DIÂMETRO DE 700 MM, JUNTA RÍGIDA, INSTALADO EM LOCAL COM ALTO NÍVEL DE INTERFERÊNCIAS (NÃO INCLUI FORNECIMENTO). AF_12/2015</v>
          </cell>
          <cell r="C137" t="str">
            <v>M</v>
          </cell>
          <cell r="D137">
            <v>71.569999999999993</v>
          </cell>
        </row>
        <row r="138">
          <cell r="A138">
            <v>92826</v>
          </cell>
          <cell r="B138" t="str">
            <v>ASSENTAMENTO DE TUBO DE CONCRETO PARA REDES COLETORAS DE ÁGUAS PLUVIAI S, DIÂMETRO DE 800 MM, JUNTA RÍGIDA, INSTALADO EM LOCAL COM ALTO NÍVEL DE INTERFERÊNCIAS (NÃO INCLUI FORNECIMENTO). AF_12/2015</v>
          </cell>
          <cell r="C138" t="str">
            <v>M</v>
          </cell>
          <cell r="D138">
            <v>82.33</v>
          </cell>
        </row>
        <row r="139">
          <cell r="A139">
            <v>92827</v>
          </cell>
          <cell r="B139" t="str">
            <v>ASSENTAMENTO DE TUBO DE CONCRETO PARA REDES COLETORAS DE ÁGUAS PLUVIAI S, DIÂMETRO DE 900 MM, JUNTA RÍGIDA, INSTALADO EM LOCAL COM ALTO NÍVEL DE INTERFERÊNCIAS (NÃO INCLUI FORNECIMENTO). AF_12/2015</v>
          </cell>
          <cell r="C139" t="str">
            <v>M</v>
          </cell>
          <cell r="D139">
            <v>93.54</v>
          </cell>
        </row>
        <row r="140">
          <cell r="A140">
            <v>92828</v>
          </cell>
          <cell r="B140" t="str">
            <v>ASSENTAMENTO DE TUBO DE CONCRETO PARA REDES COLETORAS DE ÁGUAS PLUVIAI S, DIÂMETRO DE 1000 MM, JUNTA RÍGIDA, INSTALADO EM LOCAL COM ALTO NÍVE L DE INTERFERÊNCIAS (NÃO INCLUI FORNECIMENTO). AF_12/2015</v>
          </cell>
          <cell r="C140" t="str">
            <v>M</v>
          </cell>
          <cell r="D140">
            <v>106.35</v>
          </cell>
        </row>
        <row r="141">
          <cell r="A141">
            <v>92829</v>
          </cell>
          <cell r="B141" t="str">
            <v>TUBO DE CONCRETO PARA REDES COLETORAS DE ÁGUAS PLUVIAIS, DIÂMETRO DE 1 200 MM, JUNTA RÍGIDA, INSTALADO EM LOCAL COM ALTO NÍVEL DE INTERFERÊNC IAS - FORNECIMENTO E ASSENTAMENTO. AF_12/2015</v>
          </cell>
          <cell r="C141" t="str">
            <v>M</v>
          </cell>
          <cell r="D141">
            <v>480.83</v>
          </cell>
        </row>
        <row r="142">
          <cell r="A142">
            <v>92830</v>
          </cell>
          <cell r="B142" t="str">
            <v>ASSENTAMENTO DE TUBO DE CONCRETO PARA REDES COLETORAS DE ÁGUAS PLUVIAI S, DIÂMETRO DE 1200 MM, JUNTA RÍGIDA, INSTALADO EM LOCAL COM ALTO NÍVE L DE INTERFERÊNCIAS (NÃO INCLUI FORNECIMENTO). AF_12/2015</v>
          </cell>
          <cell r="C142" t="str">
            <v>M</v>
          </cell>
          <cell r="D142">
            <v>131.93</v>
          </cell>
        </row>
        <row r="143">
          <cell r="A143">
            <v>92831</v>
          </cell>
          <cell r="B143" t="str">
            <v>TUBO DE CONCRETO PARA REDES COLETORAS DE ÁGUAS PLUVIAIS, DIÂMETRO DE 1 500 MM, JUNTA RÍGIDA, INSTALADO EM LOCAL COM ALTO NÍVEL DE INTERFERÊNC IAS - FORNECIMENTO E ASSENTAMENTO. AF_12/2015</v>
          </cell>
          <cell r="C143" t="str">
            <v>M</v>
          </cell>
          <cell r="D143">
            <v>694.32</v>
          </cell>
        </row>
        <row r="144">
          <cell r="A144">
            <v>92832</v>
          </cell>
          <cell r="B144" t="str">
            <v>ASSENTAMENTO DE TUBO DE CONCRETO PARA REDES COLETORAS DE ÁGUAS PLUVIAI S, DIÂMETRO DE 1500 MM, JUNTA RÍGIDA, INSTALADO EM LOCAL COM ALTO NÍVE L DE INTERFERÊNCIAS (NÃO INCLUI FORNECIMENTO). AF_12/2015</v>
          </cell>
          <cell r="C144" t="str">
            <v>M</v>
          </cell>
          <cell r="D144">
            <v>175.37</v>
          </cell>
        </row>
        <row r="145">
          <cell r="A145">
            <v>73606</v>
          </cell>
          <cell r="B145" t="str">
            <v>ASSENTAMENTO DE TAMPAO DE FERRO FUNDIDO 900 MM</v>
          </cell>
          <cell r="C145" t="str">
            <v>UN</v>
          </cell>
          <cell r="D145">
            <v>98.63</v>
          </cell>
        </row>
        <row r="146">
          <cell r="A146">
            <v>73607</v>
          </cell>
          <cell r="B146" t="str">
            <v>ASSENTAMENTO DE TAMPAO DE FERRO FUNDIDO 600 MM</v>
          </cell>
          <cell r="C146" t="str">
            <v>UN</v>
          </cell>
          <cell r="D146">
            <v>65.75</v>
          </cell>
        </row>
        <row r="147">
          <cell r="A147">
            <v>83622</v>
          </cell>
          <cell r="B147" t="str">
            <v>GRELHA DE FERRO FUNDIDO PARA CANALETA LARG = 40CM, FORNECIMENTO E ASSE NTAMENTO</v>
          </cell>
          <cell r="C147" t="str">
            <v>M</v>
          </cell>
          <cell r="D147">
            <v>69.97</v>
          </cell>
        </row>
        <row r="148">
          <cell r="A148">
            <v>83623</v>
          </cell>
          <cell r="B148" t="str">
            <v>GRELHA DE FERRO FUNDIDO PARA CANALETA LARG = 30CM, FORNECIMENTO E ASSE NTAMENTO</v>
          </cell>
          <cell r="C148" t="str">
            <v>M</v>
          </cell>
          <cell r="D148">
            <v>37.25</v>
          </cell>
        </row>
        <row r="149">
          <cell r="A149">
            <v>83624</v>
          </cell>
          <cell r="B149" t="str">
            <v>GRELHA DE FERRO FUNDIDO PARA CANALETA LARG = 20CM, FORNECIMENTO E ASSE NTAMENTO</v>
          </cell>
          <cell r="C149" t="str">
            <v>M</v>
          </cell>
          <cell r="D149">
            <v>155.72</v>
          </cell>
        </row>
        <row r="150">
          <cell r="A150">
            <v>83626</v>
          </cell>
          <cell r="B150" t="str">
            <v>GRELHA DE FERRO FUNDIDO PARA CANALETA LARG = 15CM, FORNECIMENTO E ASSE NTAMENTO</v>
          </cell>
          <cell r="C150" t="str">
            <v>M</v>
          </cell>
          <cell r="D150">
            <v>122.97</v>
          </cell>
        </row>
        <row r="151">
          <cell r="A151">
            <v>83627</v>
          </cell>
          <cell r="B151" t="str">
            <v>TAMPAO DE FERRO FUNDIDO, D = 60CM, 175KG, P = CHAMINE CX AREIA/POCO VI SITA ASSENTADO COM ARG CIM/AREIA 1:4, FORNECIMENTO E ASSENTAMENTO</v>
          </cell>
          <cell r="C151" t="str">
            <v>UN</v>
          </cell>
          <cell r="D151">
            <v>422.22</v>
          </cell>
        </row>
        <row r="152">
          <cell r="A152">
            <v>83724</v>
          </cell>
          <cell r="B152" t="str">
            <v>ASSENTAMENTO DE PECAS, CONEXOES, APARELHOS E ACESSORIOS DE FERRO FUNDI DO DUCTIL, JUNTA ELASTICA, MECANICA OU FLANGEADA, COM DIAMETROS DE 50 A 300 MM.</v>
          </cell>
          <cell r="C152" t="str">
            <v>KG</v>
          </cell>
          <cell r="D152">
            <v>1.38</v>
          </cell>
        </row>
        <row r="153">
          <cell r="A153">
            <v>83725</v>
          </cell>
          <cell r="B153" t="str">
            <v>ASSENTAMENTO DE PECAS, CONEXOES, APARELHOS E ACESSORIOS DE FERRO FUNDI DO DUCTIL, JUNTA ELASTICA, MECANICA OU FLANGEADA, COM DIAMETROS DE 350 A 600 MM.</v>
          </cell>
          <cell r="C153" t="str">
            <v>KG</v>
          </cell>
          <cell r="D153">
            <v>0.9</v>
          </cell>
        </row>
        <row r="154">
          <cell r="A154">
            <v>83726</v>
          </cell>
          <cell r="B154" t="str">
            <v>ASSENTAMENTO DE PECAS, CONEXOES, APARELHOS E ACESSORIOS DE FERRO FUNDI DO DUCTIL, JUNTA ELASTICA, MECANICA OU FLANGEADA, COM DIAMETROS DE 700 A 1200 MM.</v>
          </cell>
          <cell r="C154" t="str">
            <v>KG</v>
          </cell>
          <cell r="D154">
            <v>0.66</v>
          </cell>
        </row>
        <row r="155">
          <cell r="A155" t="str">
            <v>74215/001</v>
          </cell>
          <cell r="B155" t="str">
            <v>MODULO TIPO: REDE DE AGUA, COM FORNECIMENTO E ASSENTAMENTO DE TUBO PVC DEFOFO 200MM EB-1208 P/ REDE AGUA JE 1 MPA, COMPREENDENDO: LOCACAO, C ADASTRAMENTO DE INTERFERENCIAS, ESCAVACAO E REATERRO COMPACTADO DE VAL A, EXCETO ROCHA, ATE 1,50 M.</v>
          </cell>
          <cell r="C155" t="str">
            <v>M</v>
          </cell>
          <cell r="D155">
            <v>126.34</v>
          </cell>
        </row>
        <row r="156">
          <cell r="A156" t="str">
            <v>74215/002</v>
          </cell>
          <cell r="B156" t="str">
            <v>MODULO TIPO: REDE DE AGUA, COM FORNECIMENTO E ASSENTAMENTO DE TUBO PVC DEFOFO 150MM EB-1208 P/ REDE AGUA JE 1 MPA, COMPREENDENDO: LOCACAO, C ADASTRAMENTO DE INTERFERENCIAS, ESCAVACAO E REATERRO COMPACTADO DE VAL A, EXCETO ROCHA, ATE 1,50 M.</v>
          </cell>
          <cell r="C156" t="str">
            <v>M</v>
          </cell>
          <cell r="D156">
            <v>75.03</v>
          </cell>
        </row>
        <row r="157">
          <cell r="A157" t="str">
            <v>74215/003</v>
          </cell>
          <cell r="B157" t="str">
            <v>MODULO TIPO: REDE DE AGUA, COM FORNECIMENTO E ASSENTAMENTO DE TUBO PVC DEFOFO 100MM EB-1208 P/ REDE AGUA JE 1 MPA, COMPREENDENDO: LOCACAO, C ADASTRAMENTO DE INTERFERENCIAS, ESCAVACAO E REATERRO COMPACTADO DE VAL A, EXCETO ROCHA, ATE 1,50 M.</v>
          </cell>
          <cell r="C157" t="str">
            <v>M</v>
          </cell>
          <cell r="D157">
            <v>44.66</v>
          </cell>
        </row>
        <row r="158">
          <cell r="A158">
            <v>83520</v>
          </cell>
          <cell r="B158" t="str">
            <v>TE PVC PARA COLETOR ESGOTO, EB644, D=100MM, COM JUNTA ELASTICA.</v>
          </cell>
          <cell r="C158" t="str">
            <v>UN</v>
          </cell>
          <cell r="D158">
            <v>217.85</v>
          </cell>
        </row>
        <row r="159">
          <cell r="A159">
            <v>83531</v>
          </cell>
          <cell r="B159" t="str">
            <v>CURVA PARA REDE COLETOR ESGOTO, EB 644, 90GR, DN=200MM, COM JUNTA ELAS TICA</v>
          </cell>
          <cell r="C159" t="str">
            <v>UN</v>
          </cell>
          <cell r="D159">
            <v>289.97000000000003</v>
          </cell>
        </row>
        <row r="160">
          <cell r="A160">
            <v>83535</v>
          </cell>
          <cell r="B160" t="str">
            <v>CURVA PVC PARA REDE COLETOR ESGOTO, EB-644, 45 GR, 200 MM, COM JUNTA E LASTICA.</v>
          </cell>
          <cell r="C160" t="str">
            <v>UN</v>
          </cell>
          <cell r="D160">
            <v>238.55</v>
          </cell>
        </row>
        <row r="161">
          <cell r="A161" t="str">
            <v>73884/001</v>
          </cell>
          <cell r="B161" t="str">
            <v>INSTALAÇÃO DE VÁLVULAS OU REGISTROS COM JUNTA FLANGEADA - DN 50</v>
          </cell>
          <cell r="C161" t="str">
            <v>UN</v>
          </cell>
          <cell r="D161">
            <v>48.35</v>
          </cell>
        </row>
        <row r="162">
          <cell r="A162" t="str">
            <v>73884/002</v>
          </cell>
          <cell r="B162" t="str">
            <v>INSTALAÇÃO DE VÁLVULAS OU REGISTROS COM JUNTA FLANGEADA - DN 75</v>
          </cell>
          <cell r="C162" t="str">
            <v>UN</v>
          </cell>
          <cell r="D162">
            <v>74.52</v>
          </cell>
        </row>
        <row r="163">
          <cell r="A163" t="str">
            <v>73884/003</v>
          </cell>
          <cell r="B163" t="str">
            <v>INSTALAÇÃO DE VÁLVULAS OU REGISTROS COM JUNTA FLANGEADA - DN 100</v>
          </cell>
          <cell r="C163" t="str">
            <v>UN</v>
          </cell>
          <cell r="D163">
            <v>93.15</v>
          </cell>
        </row>
        <row r="164">
          <cell r="A164" t="str">
            <v>73884/004</v>
          </cell>
          <cell r="B164" t="str">
            <v>INSTALAÇÃO DE VÁLVULAS OU REGISTROS COM JUNTA FLANGEADA - DN 150</v>
          </cell>
          <cell r="C164" t="str">
            <v>UN</v>
          </cell>
          <cell r="D164">
            <v>417.14</v>
          </cell>
        </row>
        <row r="165">
          <cell r="A165" t="str">
            <v>73884/005</v>
          </cell>
          <cell r="B165" t="str">
            <v>INSTALAÇÃO DE VÁLVULAS OU REGISTROS COM JUNTA FLANGEADA - DN 200</v>
          </cell>
          <cell r="C165" t="str">
            <v>UN</v>
          </cell>
          <cell r="D165">
            <v>486.66</v>
          </cell>
        </row>
        <row r="166">
          <cell r="A166" t="str">
            <v>73884/006</v>
          </cell>
          <cell r="B166" t="str">
            <v>INSTALAÇÃO DE VÁLVULAS OU REGISTROS COM JUNTA FLANGEADA - DN 250</v>
          </cell>
          <cell r="C166" t="str">
            <v>UN</v>
          </cell>
          <cell r="D166">
            <v>590.95000000000005</v>
          </cell>
        </row>
        <row r="167">
          <cell r="A167" t="str">
            <v>73884/007</v>
          </cell>
          <cell r="B167" t="str">
            <v>INSTALAÇÃO DE VÁLVULAS OU REGISTROS COM JUNTA FLANGEADA - DN 300</v>
          </cell>
          <cell r="C167" t="str">
            <v>UN</v>
          </cell>
          <cell r="D167">
            <v>660.47</v>
          </cell>
        </row>
        <row r="168">
          <cell r="A168" t="str">
            <v>73884/008</v>
          </cell>
          <cell r="B168" t="str">
            <v>INSTALAÇÃO DE VÁLVULAS OU REGISTROS COM JUNTA FLANGEADA - DN 350</v>
          </cell>
          <cell r="C168" t="str">
            <v>UN</v>
          </cell>
          <cell r="D168">
            <v>695.23</v>
          </cell>
        </row>
        <row r="169">
          <cell r="A169" t="str">
            <v>73884/009</v>
          </cell>
          <cell r="B169" t="str">
            <v>INSTALAÇÃO DE VÁLVULAS OU REGISTROS COM JUNTA FLANGEADA - DN 400</v>
          </cell>
          <cell r="C169" t="str">
            <v>UN</v>
          </cell>
          <cell r="D169">
            <v>764.76</v>
          </cell>
        </row>
        <row r="170">
          <cell r="A170" t="str">
            <v>73884/010</v>
          </cell>
          <cell r="B170" t="str">
            <v>INSTALAÇÃO DE VÁLVULAS OU REGISTROS COM JUNTA FLANGEADA - DN 450</v>
          </cell>
          <cell r="C170" t="str">
            <v>UN</v>
          </cell>
          <cell r="D170">
            <v>799.52</v>
          </cell>
        </row>
        <row r="171">
          <cell r="A171" t="str">
            <v>73884/011</v>
          </cell>
          <cell r="B171" t="str">
            <v>INSTALAÇÃO DE VÁLVULAS OU REGISTROS COM JUNTA FLANGEADA - DN 500</v>
          </cell>
          <cell r="C171" t="str">
            <v>UN</v>
          </cell>
          <cell r="D171">
            <v>869.04</v>
          </cell>
        </row>
        <row r="172">
          <cell r="A172" t="str">
            <v>73884/012</v>
          </cell>
          <cell r="B172" t="str">
            <v>INSTALAÇÃO DE VÁLVULAS OU REGISTROS COM JUNTA FLANGEADA - DN 600</v>
          </cell>
          <cell r="C172" t="str">
            <v>UN</v>
          </cell>
          <cell r="D172">
            <v>938.57</v>
          </cell>
        </row>
        <row r="173">
          <cell r="A173" t="str">
            <v>73884/013</v>
          </cell>
          <cell r="B173" t="str">
            <v>INSTALAÇÃO DE VÁLVULAS OU REGISTROS COM JUNTA FLANGEADA - DN 700</v>
          </cell>
          <cell r="C173" t="str">
            <v>UN</v>
          </cell>
          <cell r="D173">
            <v>1044.93</v>
          </cell>
        </row>
        <row r="174">
          <cell r="A174" t="str">
            <v>73884/014</v>
          </cell>
          <cell r="B174" t="str">
            <v>INSTALAÇÃO DE VÁLVULAS OU REGISTROS COM JUNTA FLANGEADA - DN 800</v>
          </cell>
          <cell r="C174" t="str">
            <v>UN</v>
          </cell>
          <cell r="D174">
            <v>1044.93</v>
          </cell>
        </row>
        <row r="175">
          <cell r="A175" t="str">
            <v>73884/015</v>
          </cell>
          <cell r="B175" t="str">
            <v>INSTALAÇÃO DE VÁLVULAS OU REGISTROS COM JUNTA FLANGEADA - DN 900</v>
          </cell>
          <cell r="C175" t="str">
            <v>UN</v>
          </cell>
          <cell r="D175">
            <v>1082.25</v>
          </cell>
        </row>
        <row r="176">
          <cell r="A176" t="str">
            <v>73884/016</v>
          </cell>
          <cell r="B176" t="str">
            <v>INSTALAÇÃO DE VÁLVULAS OU REGISTROS COM JUNTA FLANGEADA - DN 1000</v>
          </cell>
          <cell r="C176" t="str">
            <v>UN</v>
          </cell>
          <cell r="D176">
            <v>1194.21</v>
          </cell>
        </row>
        <row r="177">
          <cell r="A177" t="str">
            <v>73885/001</v>
          </cell>
          <cell r="B177" t="str">
            <v>INSTALAÇÃO DE VÁLVULAS OU REGISTROS COM JUNTA ELÁSTICA - DN 50</v>
          </cell>
          <cell r="C177" t="str">
            <v>UN</v>
          </cell>
          <cell r="D177">
            <v>23.1</v>
          </cell>
        </row>
        <row r="178">
          <cell r="A178" t="str">
            <v>73885/002</v>
          </cell>
          <cell r="B178" t="str">
            <v>INSTALAÇÃO DE VÁLVULAS OU REGISTROS COM JUNTA ELÁSTICA - DN 75</v>
          </cell>
          <cell r="C178" t="str">
            <v>UN</v>
          </cell>
          <cell r="D178">
            <v>27.94</v>
          </cell>
        </row>
        <row r="179">
          <cell r="A179" t="str">
            <v>73885/003</v>
          </cell>
          <cell r="B179" t="str">
            <v>INSTALAÇÃO DE VÁLVULAS OU REGISTROS COM JUNTA ELÁSTICA - DN 100</v>
          </cell>
          <cell r="C179" t="str">
            <v>UN</v>
          </cell>
          <cell r="D179">
            <v>31.67</v>
          </cell>
        </row>
        <row r="180">
          <cell r="A180" t="str">
            <v>73885/004</v>
          </cell>
          <cell r="B180" t="str">
            <v>INSTALAÇÃO DE VÁLVULAS OU REGISTROS COM JUNTA ELÁSTICA - DN 150</v>
          </cell>
          <cell r="C180" t="str">
            <v>UN</v>
          </cell>
          <cell r="D180">
            <v>152.94999999999999</v>
          </cell>
        </row>
        <row r="181">
          <cell r="A181" t="str">
            <v>73885/005</v>
          </cell>
          <cell r="B181" t="str">
            <v>INSTALAÇÃO DE VÁLVULAS OU REGISTROS COM JUNTA ELÁSTICA - DN 200</v>
          </cell>
          <cell r="C181" t="str">
            <v>UN</v>
          </cell>
          <cell r="D181">
            <v>198.14</v>
          </cell>
        </row>
        <row r="182">
          <cell r="A182" t="str">
            <v>73885/006</v>
          </cell>
          <cell r="B182" t="str">
            <v>INSTALAÇÃO DE VÁLVULAS OU REGISTROS COM JUNTA ELÁSTICA - DN 250</v>
          </cell>
          <cell r="C182" t="str">
            <v>UN</v>
          </cell>
          <cell r="D182">
            <v>232.9</v>
          </cell>
        </row>
        <row r="183">
          <cell r="A183" t="str">
            <v>73885/007</v>
          </cell>
          <cell r="B183" t="str">
            <v>INSTALAÇÃO DE VÁLVULAS OU REGISTROS COM JUNTA ELÁSTICA - DN 300</v>
          </cell>
          <cell r="C183" t="str">
            <v>UN</v>
          </cell>
          <cell r="D183">
            <v>253.76</v>
          </cell>
        </row>
        <row r="184">
          <cell r="A184" t="str">
            <v>73885/008</v>
          </cell>
          <cell r="B184" t="str">
            <v>INSTALAÇÃO DE VÁLVULAS OU REGISTROS COM JUNTA ELÁSTICA - DN 350</v>
          </cell>
          <cell r="C184" t="str">
            <v>UN</v>
          </cell>
          <cell r="D184">
            <v>278.08999999999997</v>
          </cell>
        </row>
        <row r="185">
          <cell r="A185" t="str">
            <v>73885/009</v>
          </cell>
          <cell r="B185" t="str">
            <v>INSTALAÇÃO DE VÁLVULAS OU REGISTROS COM JUNTA ELÁSTICA - DN 400</v>
          </cell>
          <cell r="C185" t="str">
            <v>UN</v>
          </cell>
          <cell r="D185">
            <v>305.89999999999998</v>
          </cell>
        </row>
        <row r="186">
          <cell r="A186" t="str">
            <v>73885/010</v>
          </cell>
          <cell r="B186" t="str">
            <v>INSTALAÇÃO DE VÁLVULAS OU REGISTROS COM JUNTA ELÁSTICA - DN 450</v>
          </cell>
          <cell r="C186" t="str">
            <v>UN</v>
          </cell>
          <cell r="D186">
            <v>330.23</v>
          </cell>
        </row>
        <row r="187">
          <cell r="A187" t="str">
            <v>73885/011</v>
          </cell>
          <cell r="B187" t="str">
            <v>INSTALAÇÃO DE VÁLVULAS OU REGISTROS COM JUNTA ELÁSTICA - DN 500</v>
          </cell>
          <cell r="C187" t="str">
            <v>UN</v>
          </cell>
          <cell r="D187">
            <v>347.61</v>
          </cell>
        </row>
        <row r="188">
          <cell r="A188" t="str">
            <v>73885/012</v>
          </cell>
          <cell r="B188" t="str">
            <v>INSTALAÇÃO DE VÁLVULAS OU REGISTROS COM JUNTA ELÁSTICA - DN 600</v>
          </cell>
          <cell r="C188" t="str">
            <v>UN</v>
          </cell>
          <cell r="D188">
            <v>396.28</v>
          </cell>
        </row>
        <row r="189">
          <cell r="A189" t="str">
            <v>73839/001</v>
          </cell>
          <cell r="B189" t="str">
            <v>ASSENTAMENTO DE TUBOS DE AÇO, COM JUNTA ELÁSTICA (COMPRIMENTO DE 6,00 M) - DN 150 MM</v>
          </cell>
          <cell r="C189" t="str">
            <v>M</v>
          </cell>
          <cell r="D189">
            <v>6.31</v>
          </cell>
        </row>
        <row r="190">
          <cell r="A190" t="str">
            <v>73839/002</v>
          </cell>
          <cell r="B190" t="str">
            <v>ASSENTAMENTO DE TUBOS DE AÇO, COM JUNTA ELÁSTICA (COMPRIMENTO DE 6,00 M) - DN 200 MM</v>
          </cell>
          <cell r="C190" t="str">
            <v>M</v>
          </cell>
          <cell r="D190">
            <v>8.07</v>
          </cell>
        </row>
        <row r="191">
          <cell r="A191" t="str">
            <v>73839/003</v>
          </cell>
          <cell r="B191" t="str">
            <v>ASSENTAMENTO DE TUBOS DE AÇO, COM JUNTA ELÁSTICA (COMPRIMENTO DE 6,00 M) - DN 250 MM</v>
          </cell>
          <cell r="C191" t="str">
            <v>M</v>
          </cell>
          <cell r="D191">
            <v>9.73</v>
          </cell>
        </row>
        <row r="192">
          <cell r="A192" t="str">
            <v>73839/004</v>
          </cell>
          <cell r="B192" t="str">
            <v>ASSENTAMENTO DE TUBOS DE AÇO, COM JUNTA ELÁSTICA (COMPRIMENTO DE 6,00 M) - DN 300 MM</v>
          </cell>
          <cell r="C192" t="str">
            <v>M</v>
          </cell>
          <cell r="D192">
            <v>10.98</v>
          </cell>
        </row>
        <row r="193">
          <cell r="A193" t="str">
            <v>73839/005</v>
          </cell>
          <cell r="B193" t="str">
            <v>ASSENTAMENTO DE TUBOS DE AÇO, COM JUNTA ELÁSTICA (COMPRIMENTO DE 6,00 M) - DN 350 MM</v>
          </cell>
          <cell r="C193" t="str">
            <v>M</v>
          </cell>
          <cell r="D193">
            <v>12.81</v>
          </cell>
        </row>
        <row r="194">
          <cell r="A194" t="str">
            <v>73839/006</v>
          </cell>
          <cell r="B194" t="str">
            <v>ASSENTAMENTO DE TUBOS DE AÇO, COM JUNTA ELÁSTICA (COMPRIMENTO DE 6,00 M) - DN 400 MM</v>
          </cell>
          <cell r="C194" t="str">
            <v>M</v>
          </cell>
          <cell r="D194">
            <v>14.64</v>
          </cell>
        </row>
        <row r="195">
          <cell r="A195" t="str">
            <v>73839/007</v>
          </cell>
          <cell r="B195" t="str">
            <v>ASSENTAMENTO DE TUBOS DE AÇO, COM JUNTA ELÁSTICA (COMPRIMENTO DE 6,00 M) - DN 450 MM</v>
          </cell>
          <cell r="C195" t="str">
            <v>M</v>
          </cell>
          <cell r="D195">
            <v>16.440000000000001</v>
          </cell>
        </row>
        <row r="196">
          <cell r="A196" t="str">
            <v>73839/008</v>
          </cell>
          <cell r="B196" t="str">
            <v>ASSENTAMENTO DE TUBOS DE AÇO, COM JUNTA ELÁSTICA (COMPRIMENTO DE 6,00 M) - DN 500 MM</v>
          </cell>
          <cell r="C196" t="str">
            <v>M</v>
          </cell>
          <cell r="D196">
            <v>18.21</v>
          </cell>
        </row>
        <row r="197">
          <cell r="A197" t="str">
            <v>73839/009</v>
          </cell>
          <cell r="B197" t="str">
            <v>ASSENTAMENTO DE TUBOS DE AÇO, COM JUNTA ELÁSTICA (COMPRIMENTO DE 6,00 M) - DN 600 MM</v>
          </cell>
          <cell r="C197" t="str">
            <v>M</v>
          </cell>
          <cell r="D197">
            <v>21.92</v>
          </cell>
        </row>
        <row r="198">
          <cell r="A198" t="str">
            <v>73839/010</v>
          </cell>
          <cell r="B198" t="str">
            <v>ASSENTAMENTO DE TUBOS DE AÇO, COM JUNTA ELÁSTICA (COMPRIMENTO DE 6,00 M) - DN 700 MM</v>
          </cell>
          <cell r="C198" t="str">
            <v>M</v>
          </cell>
          <cell r="D198">
            <v>27.56</v>
          </cell>
        </row>
        <row r="199">
          <cell r="A199" t="str">
            <v>73839/011</v>
          </cell>
          <cell r="B199" t="str">
            <v>ASSENTAMENTO DE TUBOS DE AÇO, COM JUNTA ELÁSTICA (COMPRIMENTO DE 6,00 M) - DN 800 MM</v>
          </cell>
          <cell r="C199" t="str">
            <v>M</v>
          </cell>
          <cell r="D199">
            <v>31.66</v>
          </cell>
        </row>
        <row r="200">
          <cell r="A200" t="str">
            <v>73839/012</v>
          </cell>
          <cell r="B200" t="str">
            <v>ASSENTAMENTO DE TUBOS DE AÇO, COM JUNTA ELÁSTICA (COMPRIMENTO DE 6,00 M) - DN 900 MM</v>
          </cell>
          <cell r="C200" t="str">
            <v>M</v>
          </cell>
          <cell r="D200">
            <v>36.96</v>
          </cell>
        </row>
        <row r="201">
          <cell r="A201" t="str">
            <v>73839/013</v>
          </cell>
          <cell r="B201" t="str">
            <v>ASSENTAMENTO DE TUBOS DE AÇO, COM JUNTA ELÁSTICA (COMPRIMENTO DE 6,00 M) - DN 1000 MM</v>
          </cell>
          <cell r="C201" t="str">
            <v>M</v>
          </cell>
          <cell r="D201">
            <v>39.54</v>
          </cell>
        </row>
        <row r="202">
          <cell r="A202" t="str">
            <v>73839/014</v>
          </cell>
          <cell r="B202" t="str">
            <v>ASSENTAMENTO DE TUBOS DE AÇO, COM JUNTA ELÁSTICA (COMPRIMENTO DE 6,00 M) - DN 1100 MM</v>
          </cell>
          <cell r="C202" t="str">
            <v>M</v>
          </cell>
          <cell r="D202">
            <v>46.91</v>
          </cell>
        </row>
        <row r="203">
          <cell r="A203" t="str">
            <v>73839/015</v>
          </cell>
          <cell r="B203" t="str">
            <v>ASSENTAMENTO DE TUBOS DE AÇO, COM JUNTA ELÁSTICA (COMPRIMENTO DE 6,00 M) - DN 1200 MM</v>
          </cell>
          <cell r="C203" t="str">
            <v>M</v>
          </cell>
          <cell r="D203">
            <v>55.44</v>
          </cell>
        </row>
        <row r="204">
          <cell r="A204" t="str">
            <v>73752/001</v>
          </cell>
          <cell r="B204" t="str">
            <v>SANITARIO COM VASO E CHUVEIRO PARA PESSOAL DE OBRA, COLETIVO DE 2 MODU LOS E 4M2, PAREDES CHAPAS DE MADEIRA COMPENSADA PLASTIFICADA 10MM, TEL HAS ONDULADAS DE 6MM DE FIBROCIMENTO, INCLUSIVE INSTALACAO E APARELHOS , REAPROVEITADO 2 VEZES (INSTALACOES E APARELHOS)</v>
          </cell>
          <cell r="C204" t="str">
            <v>UN</v>
          </cell>
          <cell r="D204">
            <v>3534.93</v>
          </cell>
        </row>
        <row r="205">
          <cell r="A205" t="str">
            <v>73803/001</v>
          </cell>
          <cell r="B205" t="str">
            <v>GALPAO ABERTO PARA OFICINA E DEPOSITO DE CANTEIRO DE OBRAS, EM MADEIRA DE LEI</v>
          </cell>
          <cell r="C205" t="str">
            <v>M2</v>
          </cell>
          <cell r="D205">
            <v>214.1</v>
          </cell>
        </row>
        <row r="206">
          <cell r="A206" t="str">
            <v>73805/001</v>
          </cell>
          <cell r="B206" t="str">
            <v>BARRACAO DE OBRA PARA ALOJAMENTO/ESCRITORIO, PISO EM PINHO 3A, PAREDES EM COMPENSADO 10MM, COBERTURA EM TELHA FIBROCIMENTO 6MM, INCLUSO INST ALACOES ELETRICAS E ESQUADRIAS. REAPROVEITADO 5 VEZES</v>
          </cell>
          <cell r="C206" t="str">
            <v>M2</v>
          </cell>
          <cell r="D206">
            <v>288.55</v>
          </cell>
        </row>
        <row r="207">
          <cell r="A207" t="str">
            <v>74210/001</v>
          </cell>
          <cell r="B207" t="str">
            <v>BARRACAO PARA DEPOSITO EM TABUAS DE MADEIRA, COBERTURA EM FIBROCIMENTO 4 MM,  INCLUSO PISO ARGAMASSA TRAÇO 1:6 (CIMENTO E AREIA)</v>
          </cell>
          <cell r="C207" t="str">
            <v>M2</v>
          </cell>
          <cell r="D207">
            <v>317.57</v>
          </cell>
        </row>
        <row r="208">
          <cell r="A208">
            <v>85253</v>
          </cell>
          <cell r="B208" t="str">
            <v>GALPAO ABERTO EM CANTEIRO DE OBRA, COM ESTRUTURA EM MADEIRA (REAPROVEI TAMENTO 3X) E TELHA ONDULADA 6MM, INCLUINDO PISO CIMENTADO COM PREPARO DO TERRENO</v>
          </cell>
          <cell r="C208" t="str">
            <v>M2</v>
          </cell>
          <cell r="D208">
            <v>179.28</v>
          </cell>
        </row>
        <row r="209">
          <cell r="A209">
            <v>92235</v>
          </cell>
          <cell r="B209" t="str">
            <v>FECHAMENTO DE CONSTRUÇÃO TEMPORÁRIA EM CHAPA DE MADEIRA COMPENSADA E=1 0MM, COM REAPROVEITAMENTO DE 2X.</v>
          </cell>
          <cell r="C209" t="str">
            <v>M2</v>
          </cell>
          <cell r="D209">
            <v>44.77</v>
          </cell>
        </row>
        <row r="210">
          <cell r="A210" t="str">
            <v>74209/001</v>
          </cell>
          <cell r="B210" t="str">
            <v>PLACA DE OBRA EM CHAPA DE ACO GALVANIZADO</v>
          </cell>
          <cell r="C210" t="str">
            <v>M2</v>
          </cell>
          <cell r="D210">
            <v>200.19</v>
          </cell>
        </row>
        <row r="211">
          <cell r="A211" t="str">
            <v>73756/001</v>
          </cell>
          <cell r="B211" t="str">
            <v>MONTAGEM / DESMONTAGEM DE USINA CONCRETO TIPO PAREDE C/SILOS HORIZONTA L P/3 AGREGADOS, INCLUSIVE MECANICO (PESADO)</v>
          </cell>
          <cell r="C211" t="str">
            <v>UN</v>
          </cell>
          <cell r="D211">
            <v>24501.51</v>
          </cell>
        </row>
        <row r="212">
          <cell r="A212" t="str">
            <v>73847/001</v>
          </cell>
          <cell r="B212" t="str">
            <v>ALUGUEL CONTAINER/ESCRIT INCL INST ELET LARG=2,20 COMP=6,20M ALT=2,50M CHAPA ACO C/NERV TRAPEZ FORRO C/ISOL TERMO/ACUSTICO CHASSIS REFORC PISO COMPENS NAVAL EXC TRANSP/CARGA/DESCARGA</v>
          </cell>
          <cell r="C212" t="str">
            <v>MES</v>
          </cell>
          <cell r="D212">
            <v>414.06</v>
          </cell>
        </row>
        <row r="213">
          <cell r="A213" t="str">
            <v>73847/002</v>
          </cell>
          <cell r="B213" t="str">
            <v>ALUGUEL CONTAINER/ESCRIT/WC C/1 VASO/1 LAV/1 MIC/4 CHUV LARG =2,20M COMPR=6,20M ALT=2,50M CHAPA ACO NERV TRAPEZ FORROC/ ISOL TERMO-ACUST CHASSIS REFORC PISO COMPENS NAVAL INCL INST ELETR/HIDRO-SANIT EXCL TRANSP/CARGA/DESCARGA</v>
          </cell>
          <cell r="C213" t="str">
            <v>MES</v>
          </cell>
          <cell r="D213">
            <v>574.64</v>
          </cell>
        </row>
        <row r="214">
          <cell r="A214" t="str">
            <v>73847/003</v>
          </cell>
          <cell r="B214" t="str">
            <v>ALUGUEL CONTAINER/SANIT C/2 VASOS/1 LAVAT/1 MIC/4 CHUV LARG= 2,20M COMPR=6,20M ALT=2,50M CHAPA ACO C/NERV TRAPEZ FORRO C/ ISOLAM TERMO/ACUSTICO CHASSIS REFORC PISO COMPENS NAVAL INCL INST ELETR/HIDR EXCL TRANSP/CARGA/DESCARG</v>
          </cell>
          <cell r="C214" t="str">
            <v>MES</v>
          </cell>
          <cell r="D214">
            <v>657.4</v>
          </cell>
        </row>
        <row r="215">
          <cell r="A215" t="str">
            <v>73847/004</v>
          </cell>
          <cell r="B215" t="str">
            <v>ALUGUEL CONTAINER/SANIT C/4 VASOS/1 LAVAT/1 MIC/4 CHUV LARG= 2,20M COMPR=6,20M ALT=2,50M CHAPAS ACO C/NERV TRAPEZ FORRO C/ ISOL TERMO-ACUST CHASSIS REFORC PISO COMPENS NAVAL INCL INST RA ELETR/HIDRO-SANIT EXCL TRANSP/CARGA/DESCARGA</v>
          </cell>
          <cell r="C215" t="str">
            <v>MES</v>
          </cell>
          <cell r="D215">
            <v>740.11</v>
          </cell>
        </row>
        <row r="216">
          <cell r="A216" t="str">
            <v>73847/005</v>
          </cell>
          <cell r="B216" t="str">
            <v>ALUGUEL CONTAINER/SANIT C/7 VASOS/1 LAVAT/1 MIC LARG=2,20M COMPR=6,20M ALT=2,50M CHAPA ACO NERV TRAPEZ FORRO C/ISOL TERMO-ACUST CHASSIS REFORC PISO COMPENS NAVAL INCL INST ELET /HIDRO-SANIT EXCL TRANSP/CARGA/DESCARGA</v>
          </cell>
          <cell r="C216" t="str">
            <v>MES</v>
          </cell>
          <cell r="D216">
            <v>771.58</v>
          </cell>
        </row>
        <row r="217">
          <cell r="A217">
            <v>5631</v>
          </cell>
          <cell r="B217" t="str">
            <v>ESCAVADEIRA HIDRÁULICA SOBRE ESTEIRAS, CAÇAMBA 0,80 M3, PESO OPERACION AL 17 T, POTENCIA BRUTA 111 HP - CHP DIURNO. AF_06/2014</v>
          </cell>
          <cell r="C217" t="str">
            <v>CHP</v>
          </cell>
          <cell r="D217">
            <v>144.26</v>
          </cell>
        </row>
        <row r="218">
          <cell r="A218">
            <v>5678</v>
          </cell>
          <cell r="B218" t="str">
            <v>RETROESCAVADEIRA SOBRE RODAS COM CARREGADEIRA, TRAÇÃO 4X4, POTÊNCIA LÍ Q. 88 HP, CAÇAMBA CARREG. CAP. MÍN. 1 M3, CAÇAMBA RETRO CAP. 0,26 M3, PESO OPERACIONAL MÍN. 6.674 KG, PROFUNDIDADE ESCAVAÇÃO MÁX. 4,37 M - C HP DIURNO. AF_06/2014</v>
          </cell>
          <cell r="C218" t="str">
            <v>CHP</v>
          </cell>
          <cell r="D218">
            <v>100.05</v>
          </cell>
        </row>
        <row r="219">
          <cell r="A219">
            <v>5680</v>
          </cell>
          <cell r="B219" t="str">
            <v>RETROESCAVADEIRA SOBRE RODAS COM CARREGADEIRA, TRAÇÃO 4X2, POTÊNCIA LÍ Q. 79 HP, CAÇAMBA CARREG. CAP. MÍN. 1 M3, CAÇAMBA RETRO CAP. 0,20 M3, PESO OPERACIONAL MÍN. 6.570 KG, PROFUNDIDADE ESCAVAÇÃO MÁX. 4,37 M - C HP DIURNO. AF_06/2014</v>
          </cell>
          <cell r="C219" t="str">
            <v>CHP</v>
          </cell>
          <cell r="D219">
            <v>92.93</v>
          </cell>
        </row>
        <row r="220">
          <cell r="A220">
            <v>5682</v>
          </cell>
          <cell r="B220" t="str">
            <v>ROLO COMPACTADOR VIBRATÓRIO, CILINDRO LISO, AUTO-PROPEL. 80HP, PESO MÁ XIMO OPERACIONAL 8,1T - CHP DIURNO</v>
          </cell>
          <cell r="C220" t="str">
            <v>CHP</v>
          </cell>
          <cell r="D220">
            <v>139.62</v>
          </cell>
        </row>
        <row r="221">
          <cell r="A221">
            <v>5684</v>
          </cell>
          <cell r="B221" t="str">
            <v>ROLO COMPACTADOR VIBRATÓRIO DE UM CILINDRO AÇO LISO, POTÊNCIA 80 HP, P ESO OPERACIONAL MÁXIMO 8,1 T, IMPACTO DINÂMICO 16,15 / 9,5 T, LARGURA DE TRABALHO 1,68 M - CHP DIURNO. AF_06/2014</v>
          </cell>
          <cell r="C221" t="str">
            <v>CHP</v>
          </cell>
          <cell r="D221">
            <v>93.34</v>
          </cell>
        </row>
        <row r="222">
          <cell r="A222">
            <v>5686</v>
          </cell>
          <cell r="B222" t="str">
            <v>ROLO COMPACTADOR VIBRATÓRIO, TANDEM, AUTO PROPEL., CILINDRO LISO DE AÇ O, 40HP -  4,4T, IMPACTO DINÂMICO 3,1T- VU 5 ANOS - CHP DIURNO.</v>
          </cell>
          <cell r="C222" t="str">
            <v>CHP</v>
          </cell>
          <cell r="D222">
            <v>75.53</v>
          </cell>
        </row>
        <row r="223">
          <cell r="A223">
            <v>5689</v>
          </cell>
          <cell r="B223" t="str">
            <v>GRADE DE DISCO CONTROLE REMOTO REBOCÁVEL, COM 24 DISCOS 24 X 6 MM COM PNEUS PARA TRANSPORTE - CHP DIURNO. AF_06/2014</v>
          </cell>
          <cell r="C223" t="str">
            <v>CHP</v>
          </cell>
          <cell r="D223">
            <v>5.55</v>
          </cell>
        </row>
        <row r="224">
          <cell r="A224">
            <v>5795</v>
          </cell>
          <cell r="B224" t="str">
            <v>MARTELETE OU ROMPEDOR PNEUMÁTICO MANUAL 28KG, FREQUENCIA DE IMPACTO 12 30/MINUTO - CHP DIURNO</v>
          </cell>
          <cell r="C224" t="str">
            <v>CHP</v>
          </cell>
          <cell r="D224">
            <v>13.39</v>
          </cell>
        </row>
        <row r="225">
          <cell r="A225">
            <v>5808</v>
          </cell>
          <cell r="B225" t="str">
            <v>USINA DE ASFALTO A QUENTE FIXA CAP.40/80 TON/H - CHP DIURNO</v>
          </cell>
          <cell r="C225" t="str">
            <v>CHP</v>
          </cell>
          <cell r="D225">
            <v>536.46</v>
          </cell>
        </row>
        <row r="226">
          <cell r="A226">
            <v>5811</v>
          </cell>
          <cell r="B226" t="str">
            <v>CAMINHÃO BASCULANTE 6 M3, PESO BRUTO TOTAL 16.000 KG, CARGA ÚTIL MÁXIM A 13.071 KG, DISTÂNCIA ENTRE EIXOS 4,80 M, POTÊNCIA 230 CV INCLUSIVE C AÇAMBA METÁLICA - CHP DIURNO. AF_06/2014</v>
          </cell>
          <cell r="C226" t="str">
            <v>CHP</v>
          </cell>
          <cell r="D226">
            <v>135.77000000000001</v>
          </cell>
        </row>
        <row r="227">
          <cell r="A227">
            <v>5823</v>
          </cell>
          <cell r="B227" t="str">
            <v>USINA DE CONCRETO FIXA CAPACIDADE 90/120 M³, 63HP - CHP DIURNO</v>
          </cell>
          <cell r="C227" t="str">
            <v>CHP</v>
          </cell>
          <cell r="D227">
            <v>169.16</v>
          </cell>
        </row>
        <row r="228">
          <cell r="A228">
            <v>5824</v>
          </cell>
          <cell r="B228" t="str">
            <v>CAMINHÃO TOCO, PBT 16.000 KG, CARGA ÚTIL MÁX. 10.685 KG, DIST. ENTRE E IXOS 4,8 M, POTÊNCIA 189 CV, INCLUSIVE CARROCERIA FIXA ABERTA DE MADEI RA P/ TRANSPORTE GERAL DE CARGA SECA, DIMEN. APROX. 2,5 X 7,00 X 0,50 M - CHP DIURNO. AF_06/2014</v>
          </cell>
          <cell r="C228" t="str">
            <v>CHP</v>
          </cell>
          <cell r="D228">
            <v>108</v>
          </cell>
        </row>
        <row r="229">
          <cell r="A229">
            <v>5835</v>
          </cell>
          <cell r="B229" t="str">
            <v>VIBROACABADORA DE ASFALTO SOBRE ESTEIRAS, LARGURA DE PAVIMENTAÇÃO 1,90 M A 5,30 M, POTÊNCIA 105 HP CAPACIDADE 450 T/H - CHP DIURNO. AF_11/20 14</v>
          </cell>
          <cell r="C229" t="str">
            <v>CHP</v>
          </cell>
          <cell r="D229">
            <v>163.16999999999999</v>
          </cell>
        </row>
        <row r="230">
          <cell r="A230">
            <v>5839</v>
          </cell>
          <cell r="B230" t="str">
            <v>VASSOURA MECÂNICA REBOCÁVEL COM ESCOVA CILÍNDRICA, LARGURA ÚTIL DE VAR RIMENTO DE 2,44 M - CHP DIURNO. AF_06/2014</v>
          </cell>
          <cell r="C230" t="str">
            <v>CHP</v>
          </cell>
          <cell r="D230">
            <v>5.73</v>
          </cell>
        </row>
        <row r="231">
          <cell r="A231">
            <v>5843</v>
          </cell>
          <cell r="B231" t="str">
            <v>TRATOR DE PNEUS, POTÊNCIA 122 CV, TRAÇÃO 4X4, PESO COM LASTRO DE 4.510 KG - CHP DIURNO. AF_06/2014</v>
          </cell>
          <cell r="C231" t="str">
            <v>CHP</v>
          </cell>
          <cell r="D231">
            <v>95.3</v>
          </cell>
        </row>
        <row r="232">
          <cell r="A232">
            <v>5847</v>
          </cell>
          <cell r="B232" t="str">
            <v>TRATOR DE ESTEIRAS, POTÊNCIA 170 HP, PESO OPERACIONAL 19 T, CAÇAMBA 5, 2 M3 - CHP DIURNO. AF_06/2014</v>
          </cell>
          <cell r="C232" t="str">
            <v>CHP</v>
          </cell>
          <cell r="D232">
            <v>218.14</v>
          </cell>
        </row>
        <row r="233">
          <cell r="A233">
            <v>5851</v>
          </cell>
          <cell r="B233" t="str">
            <v>TRATOR DE ESTEIRAS, POTÊNCIA 150 HP, PESO OPERACIONAL 16,7 T, COM RODA MOTRIZ ELEVADA E LÂMINA 3,18 M3 - CHP DIURNO. AF_06/2014</v>
          </cell>
          <cell r="C233" t="str">
            <v>CHP</v>
          </cell>
          <cell r="D233">
            <v>207.26</v>
          </cell>
        </row>
        <row r="234">
          <cell r="A234">
            <v>5855</v>
          </cell>
          <cell r="B234" t="str">
            <v>TRATOR DE ESTEIRAS, POTÊNCIA 347 HP, PESO OPERACIONAL 38,5 T, COM LÂMI NA 8,70 M3 - CHP DIURNO. AF_06/2014</v>
          </cell>
          <cell r="C234" t="str">
            <v>CHP</v>
          </cell>
          <cell r="D234">
            <v>549.36</v>
          </cell>
        </row>
        <row r="235">
          <cell r="A235">
            <v>5863</v>
          </cell>
          <cell r="B235" t="str">
            <v>ROLO COMPACTADOR VIBRATÓRIO REBOCÁVEL AÇO LISO, PESO 4,7T, IMPACTO DIN ÂMICO 18,3T - CHP DIURNO</v>
          </cell>
          <cell r="C235" t="str">
            <v>CHP</v>
          </cell>
          <cell r="D235">
            <v>72.3</v>
          </cell>
        </row>
        <row r="236">
          <cell r="A236">
            <v>5867</v>
          </cell>
          <cell r="B236" t="str">
            <v>ROLO COMPACTADOR VIBRATÓRIO TANDEM AÇO LISO, POTÊNCIA 58 HP, PESO SEM/ COM LASTRO 6,5 / 9,4 T, LARGURA DE TRABALHO 1,2 M - CHP DIURNO. AF_06/ 2014</v>
          </cell>
          <cell r="C236" t="str">
            <v>CHP</v>
          </cell>
          <cell r="D236">
            <v>78.400000000000006</v>
          </cell>
        </row>
        <row r="237">
          <cell r="A237">
            <v>5871</v>
          </cell>
          <cell r="B237" t="str">
            <v>ROLO COMPACTADOR DE PNEUS ESTÁTICO PARA ASFALTO, PRESSÃO VARIÁVEL, POT ÊNCIA 99HP, PESO OPERACIONAL SEM/COM LASTRO 8,3/21,0 T - CHP DIURNO</v>
          </cell>
          <cell r="C237" t="str">
            <v>CHP</v>
          </cell>
          <cell r="D237">
            <v>164.87</v>
          </cell>
        </row>
        <row r="238">
          <cell r="A238">
            <v>5875</v>
          </cell>
          <cell r="B238" t="str">
            <v>RETROESCAVADEIRA SOBRE RODAS COM CARREGADEIRA, TRAÇÃO 4X4, POTÊNCIA LÍ Q. 72 HP, CAÇAMBA CARREG. CAP. MÍN. 0,79 M3, CAÇAMBA RETRO CAP. 0,18 M 3, PESO OPERACIONAL MÍN. 7.140 KG, PROFUNDIDADE ESCAVAÇÃO MÁX. 4,50 M - CHP DIURNO. AF_06/2014</v>
          </cell>
          <cell r="C238" t="str">
            <v>CHP</v>
          </cell>
          <cell r="D238">
            <v>92.14</v>
          </cell>
        </row>
        <row r="239">
          <cell r="A239">
            <v>5879</v>
          </cell>
          <cell r="B239" t="str">
            <v>ROLO COMPACTADOR VIBRATÓRIO PÉ DE CARNEIRO, OPERADO POR CONTROLE REMOT O, POTÊNCIA 17HP, PESO OPERACIONAL 1,65T - CHP DIURNO</v>
          </cell>
          <cell r="C239" t="str">
            <v>CHP</v>
          </cell>
          <cell r="D239">
            <v>7.95</v>
          </cell>
        </row>
        <row r="240">
          <cell r="A240">
            <v>5882</v>
          </cell>
          <cell r="B240" t="str">
            <v>USINA DE LAMA ASFÁLTICA, PROD 30 A 50 T/H, SILO DE AGREGADO 7 M3, RESE RVATÓRIOS PARA EMULSÃO E ÁGUA DE 2,3 M3 CADA, MISTURADOR TIPO PUG MILL A SER MONTADO SOBRE CAMINHÃO - CHP DIURNO. AF_10/2014</v>
          </cell>
          <cell r="C240" t="str">
            <v>CHP</v>
          </cell>
          <cell r="D240">
            <v>69.25</v>
          </cell>
        </row>
        <row r="241">
          <cell r="A241">
            <v>5890</v>
          </cell>
          <cell r="B241" t="str">
            <v>CAMINHÃO TOCO, PESO BRUTO TOTAL 14.300 KG, CARGA ÚTIL MÁXIMA 9590 KG, DISTÂNCIA ENTRE EIXOS 4,76 M, POTÊNCIA 185 CV (NÃO INCLUI CARROCERIA) - CHP DIURNO. AF_06/2014</v>
          </cell>
          <cell r="C241" t="str">
            <v>CHP</v>
          </cell>
          <cell r="D241">
            <v>99.01</v>
          </cell>
        </row>
        <row r="242">
          <cell r="A242">
            <v>5894</v>
          </cell>
          <cell r="B242" t="str">
            <v>CAMINHÃO TOCO, PESO BRUTO TOTAL 16.000 KG, CARGA ÚTIL MÁXIMA DE 10.685 KG, DISTÂNCIA ENTRE EIXOS 4,80 M, POTÊNCIA 189 CV EXCLUSIVE CARROCERI A - CHP DIURNO. AF_06/2014</v>
          </cell>
          <cell r="C242" t="str">
            <v>CHP</v>
          </cell>
          <cell r="D242">
            <v>106.09</v>
          </cell>
        </row>
        <row r="243">
          <cell r="A243">
            <v>5901</v>
          </cell>
          <cell r="B243" t="str">
            <v>CAMINHÃO PIPA 10.000 L TRUCADO, PESO BRUTO TOTAL 23.000 KG, CARGA ÚTIL MÁXIMA 15.935 KG, DISTÂNCIA ENTRE EIXOS 4,8 M, POTÊNCIA 230 CV, INCLU SIVE TANQUE DE AÇO PARA TRANSPORTE DE ÁGUA - CHP DIURNO. AF_06/2014</v>
          </cell>
          <cell r="C243" t="str">
            <v>CHP</v>
          </cell>
          <cell r="D243">
            <v>133.49</v>
          </cell>
        </row>
        <row r="244">
          <cell r="A244">
            <v>5905</v>
          </cell>
          <cell r="B244" t="str">
            <v>DISTRIBUIDOR DE AGREGADO TIPO DOSADOR REBOCAVEL  COM 4 PNEUS COM LARGU RA 3,66 M - CHP DIURNO</v>
          </cell>
          <cell r="C244" t="str">
            <v>CHP</v>
          </cell>
          <cell r="D244">
            <v>11.1</v>
          </cell>
        </row>
        <row r="245">
          <cell r="A245">
            <v>5909</v>
          </cell>
          <cell r="B245" t="str">
            <v>ESPARGIDOR DE ASFALTO PRESSURIZADO COM TANQUE DE 2500 L, REBOCÁVEL COM MOTOR A GASOLINA POTÊNCIA 3,4 HP - CHP DIURNO. AF_07/2014</v>
          </cell>
          <cell r="C245" t="str">
            <v>CHP</v>
          </cell>
          <cell r="D245">
            <v>23.8</v>
          </cell>
        </row>
        <row r="246">
          <cell r="A246">
            <v>5921</v>
          </cell>
          <cell r="B246" t="str">
            <v>GRADE DE DISCO REBOCÁVEL COM 20 DISCOS 24" X 6 MM COM PNEUS PARA TRANS PORTE - CHP DIURNO. AF_06/2014</v>
          </cell>
          <cell r="C246" t="str">
            <v>CHP</v>
          </cell>
          <cell r="D246">
            <v>4.3499999999999996</v>
          </cell>
        </row>
        <row r="247">
          <cell r="A247">
            <v>5924</v>
          </cell>
          <cell r="B247" t="str">
            <v>LANCA ELEVATORIA TELESCOPICA DE ACIONAMENTO HIDRAULICO, CAPACIDADE DE CARGA 30.000 KG, COM CESTO, MONTADA SOBRE CAMINHAO TRUCADO  - CHP DIUR NO</v>
          </cell>
          <cell r="C247" t="str">
            <v>CHP</v>
          </cell>
          <cell r="D247">
            <v>467.64</v>
          </cell>
        </row>
        <row r="248">
          <cell r="A248">
            <v>5928</v>
          </cell>
          <cell r="B248" t="str">
            <v>GUINDAUTO HIDRÁULICO, CAPACIDADE MÁXIMA DE CARGA 6200 KG, MOMENTO MÁXI MO DE CARGA 11,7 TM, ALCANCE MÁXIMO HORIZONTAL 9,70 M, INCLUSIVE CAMIN HÃO TOCO PBT 16.000 KG, POTÊNCIA DE 189 CV - CHP DIURNO. AF_06/2014</v>
          </cell>
          <cell r="C248" t="str">
            <v>CHP</v>
          </cell>
          <cell r="D248">
            <v>116.05</v>
          </cell>
        </row>
        <row r="249">
          <cell r="A249">
            <v>5932</v>
          </cell>
          <cell r="B249" t="str">
            <v>MOTONIVELADORA POTÊNCIA BÁSICA LÍQUIDA (PRIMEIRA MARCHA) 125 HP, PESO BRUTO 13032 KG, LARGURA DA LÂMINA DE 3,7 M - CHP DIURNO. AF_06/2014</v>
          </cell>
          <cell r="C249" t="str">
            <v>CHP</v>
          </cell>
          <cell r="D249">
            <v>163.75</v>
          </cell>
        </row>
        <row r="250">
          <cell r="A250">
            <v>5940</v>
          </cell>
          <cell r="B250" t="str">
            <v>PÁ CARREGADEIRA SOBRE RODAS, POTÊNCIA LÍQUIDA 128 HP, CAPACIDADE DA CA ÇAMBA 1,7 A 2,8 M3, PESO OPERACIONAL 11632 KG - CHP DIURNO. AF_06/2014</v>
          </cell>
          <cell r="C250" t="str">
            <v>CHP</v>
          </cell>
          <cell r="D250">
            <v>129.88</v>
          </cell>
        </row>
        <row r="251">
          <cell r="A251">
            <v>5944</v>
          </cell>
          <cell r="B251" t="str">
            <v>PÁ CARREGADEIRA SOBRE RODAS, POTÊNCIA 197 HP, CAPACIDADE DA CAÇAMBA 2, 5 A 3,5 M3, PESO OPERACIONAL 18338 KG - CHP DIURNO. AF_06/2014</v>
          </cell>
          <cell r="C251" t="str">
            <v>CHP</v>
          </cell>
          <cell r="D251">
            <v>190.92</v>
          </cell>
        </row>
        <row r="252">
          <cell r="A252">
            <v>5948</v>
          </cell>
          <cell r="B252" t="str">
            <v>ROLO COMPACTADOR VIBRATORIO DE UM CILINDRO LISO DE ACO, POTENCIA 80 HP , PESO OPERACIONAL MAXIMO 8,5 T, LARGURA TRABALHO 1,676 M - CHP DIURNO . AF_06/2014</v>
          </cell>
          <cell r="C252" t="str">
            <v>CHP</v>
          </cell>
          <cell r="D252">
            <v>95.08</v>
          </cell>
        </row>
        <row r="253">
          <cell r="A253">
            <v>5953</v>
          </cell>
          <cell r="B253" t="str">
            <v>COMPRESSOR DE AR REBOCÁVEL, VAZÃO 189 PCM, PRESSÃO EFETIVA DE TRABALHO 102 PSI, MOTOR DIESEL, POTÊNCIA 63 CV - CHP DIURNO. AF_06/2015</v>
          </cell>
          <cell r="C253" t="str">
            <v>CHP</v>
          </cell>
          <cell r="D253">
            <v>36.71</v>
          </cell>
        </row>
        <row r="254">
          <cell r="A254">
            <v>6250</v>
          </cell>
          <cell r="B254" t="str">
            <v>TRATOR DE ESTEIRAS CATERPILLAR D6 153HP (VU=10AN0S) - CHP DIURNO</v>
          </cell>
          <cell r="C254" t="str">
            <v>CHP</v>
          </cell>
          <cell r="D254">
            <v>194.63</v>
          </cell>
        </row>
        <row r="255">
          <cell r="A255">
            <v>6259</v>
          </cell>
          <cell r="B255" t="str">
            <v>CAMINHÃO PIPA 6.000 L, PESO BRUTO TOTAL 13.000 KG, DISTÂNCIA ENTRE EIX OS 4,80 M, POTÊNCIA 189 CV INCLUSIVE TANQUE DE AÇO PARA TRANSPORTE DE ÁGUA, CAPACIDADE 6 M3 - CHP DIURNO. AF_06/2014</v>
          </cell>
          <cell r="C255" t="str">
            <v>CHP</v>
          </cell>
          <cell r="D255">
            <v>111.51</v>
          </cell>
        </row>
        <row r="256">
          <cell r="A256">
            <v>6388</v>
          </cell>
          <cell r="B256" t="str">
            <v>MAQUINA SOLDA ARCO 375A DIESEL 33CV CHP DIURNO EXCLUSIVE OPERADOR</v>
          </cell>
          <cell r="C256" t="str">
            <v>H</v>
          </cell>
          <cell r="D256">
            <v>52.58</v>
          </cell>
        </row>
        <row r="257">
          <cell r="A257">
            <v>6879</v>
          </cell>
          <cell r="B257" t="str">
            <v>ROLO COMPACTADOR DE PNEUS ESTÁTICO, PRESSÃO VARIÁVEL, POTÊNCIA 111 HP, PESO SEM/COM LASTRO 9,5 / 26 T, LARGURA DE TRABALHO 1,90 M - CHP DIUR NO. AF_07/2014</v>
          </cell>
          <cell r="C257" t="str">
            <v>CHP</v>
          </cell>
          <cell r="D257">
            <v>118.36</v>
          </cell>
        </row>
        <row r="258">
          <cell r="A258">
            <v>7006</v>
          </cell>
          <cell r="B258" t="str">
            <v>EXTRUSORA DE GUIAS E SARJETAS 14HP - CHP</v>
          </cell>
          <cell r="C258" t="str">
            <v>CHP</v>
          </cell>
          <cell r="D258">
            <v>16.23</v>
          </cell>
        </row>
        <row r="259">
          <cell r="A259">
            <v>7012</v>
          </cell>
          <cell r="B259" t="str">
            <v>VEICULO UTILITARIO TIPO PICK-UP A GASOLINA COM 56,8CV - CHP</v>
          </cell>
          <cell r="C259" t="str">
            <v>CHP</v>
          </cell>
          <cell r="D259">
            <v>79.33</v>
          </cell>
        </row>
        <row r="260">
          <cell r="A260">
            <v>7018</v>
          </cell>
          <cell r="B260" t="str">
            <v>DISTRIBUIDOR DE BETUME 6000L 56CV SOB PRESSAO MONTADO SOBRE CHASSIS DE CAMINHAO - CHP</v>
          </cell>
          <cell r="C260" t="str">
            <v>CHP</v>
          </cell>
          <cell r="D260">
            <v>192.22</v>
          </cell>
        </row>
        <row r="261">
          <cell r="A261">
            <v>7030</v>
          </cell>
          <cell r="B261" t="str">
            <v>TANQUE DE ASFALTO ESTACIONÁRIO COM SERPENTINA, CAPACIDADE 30.000 L - C HP DIURNO. AF_06/2014</v>
          </cell>
          <cell r="C261" t="str">
            <v>CHP</v>
          </cell>
          <cell r="D261">
            <v>140.30000000000001</v>
          </cell>
        </row>
        <row r="262">
          <cell r="A262">
            <v>7042</v>
          </cell>
          <cell r="B262" t="str">
            <v>MOTOBOMBA TRASH (PARA ÁGUA SUJA) AUTO ESCORVANTE, MOTOR GASOLINA DE 6, 41 HP, DIÂMETROS DE SUCÇÃO X RECALQUE: 3" X 3", HM/Q = 10 MCA / 60 M3/ H A 23 MCA / 0 M3/H - CHP DIURNO. AF_10/2014</v>
          </cell>
          <cell r="C262" t="str">
            <v>CHP</v>
          </cell>
          <cell r="D262">
            <v>5.38</v>
          </cell>
        </row>
        <row r="263">
          <cell r="A263">
            <v>7049</v>
          </cell>
          <cell r="B263" t="str">
            <v>ROLO COMPACTADOR PE DE CARNEIRO VIBRATORIO, POTENCIA 125 HP, PESO OPER ACIONAL SEM/COM LASTRO 11,95 / 13,30 T, IMPACTO DINAMICO 38,5 / 22,5 T , LARGURA DE TRABALHO 2,15 M - CHP DIURNO. AF_06/2014</v>
          </cell>
          <cell r="C263" t="str">
            <v>CHP</v>
          </cell>
          <cell r="D263">
            <v>128.97999999999999</v>
          </cell>
        </row>
        <row r="264">
          <cell r="A264">
            <v>67826</v>
          </cell>
          <cell r="B264" t="str">
            <v>CAMINHÃO BASCULANTE 6 M3 TOCO, PESO BRUTO TOTAL 16.000 KG, CARGA ÚTIL MÁXIMA 11.130 KG, DISTÂNCIA ENTRE EIXOS 5,36 M, POTÊNCIA 185 CV, INCLU SIVE CAÇAMBA METÁLICA - CHP DIURNO. AF_06/2014</v>
          </cell>
          <cell r="C264" t="str">
            <v>CHP</v>
          </cell>
          <cell r="D264">
            <v>118.23</v>
          </cell>
        </row>
        <row r="265">
          <cell r="A265">
            <v>73408</v>
          </cell>
          <cell r="B265" t="str">
            <v>DISTRIBUIDOR DE AGREGADOS AUTOPROPELIDO, CAP 3 M3, A DIESEL, 6 CC, 140 CV, CHP</v>
          </cell>
          <cell r="C265" t="str">
            <v>CHP</v>
          </cell>
          <cell r="D265">
            <v>123.45</v>
          </cell>
        </row>
        <row r="266">
          <cell r="A266">
            <v>73417</v>
          </cell>
          <cell r="B266" t="str">
            <v>GRUPO GERADOR 150 KVA- CHP</v>
          </cell>
          <cell r="C266" t="str">
            <v>CHP</v>
          </cell>
          <cell r="D266">
            <v>110.97</v>
          </cell>
        </row>
        <row r="267">
          <cell r="A267">
            <v>73436</v>
          </cell>
          <cell r="B267" t="str">
            <v>ROLO COMPACTADOR VIBRATORIO PE DE CARNEIRO PARA SOLOS, POTENCIA 80HP, PESO MÁXIMO OPERACIONAL 8,8T</v>
          </cell>
          <cell r="C267" t="str">
            <v>CHP</v>
          </cell>
          <cell r="D267">
            <v>191.75</v>
          </cell>
        </row>
        <row r="268">
          <cell r="A268">
            <v>73467</v>
          </cell>
          <cell r="B268" t="str">
            <v>CAMINHÃO TOCO, PBT 14.300 KG, CARGA ÚTIL MÁX. 9.710 KG, DIST. ENTRE EI XOS 3,56 M, POTÊNCIA 185 CV, INCLUSIVE CARROCERIA FIXA ABERTA DE MADEI RA P/ TRANSPORTE GERAL DE CARGA SECA, DIMEN. APROX. 2,50 X 6,50 X 0,50 M - CHP DIURNO. AF_06/2014</v>
          </cell>
          <cell r="C268" t="str">
            <v>CHP</v>
          </cell>
          <cell r="D268">
            <v>113.3</v>
          </cell>
        </row>
        <row r="269">
          <cell r="A269">
            <v>73480</v>
          </cell>
          <cell r="B269" t="str">
            <v>CUSTO HORARIO PRODUTIVO - GUINDASTE MUNK 640/18 - 8T S/CAMINHAO MERCE- DES BENZ 1418/51 - 184 HP</v>
          </cell>
          <cell r="C269" t="str">
            <v>H</v>
          </cell>
          <cell r="D269">
            <v>127.6</v>
          </cell>
        </row>
        <row r="270">
          <cell r="A270">
            <v>73502</v>
          </cell>
          <cell r="B270" t="str">
            <v>CUSTO HORARIO PRODUTIVO DIURNO - GUINDASTE AUTOPROPELIDO MADAL - MD 10A 45 HP</v>
          </cell>
          <cell r="C270" t="str">
            <v>CHP</v>
          </cell>
          <cell r="D270">
            <v>131.68</v>
          </cell>
        </row>
        <row r="271">
          <cell r="A271">
            <v>73536</v>
          </cell>
          <cell r="B271" t="str">
            <v>MOTOBOMBA CENTRÍFUGA, MOTOR A GASOLINA, POTÊNCIA 5,42 HP, BOCAIS 1 1/2 " X 1", DIÂMETRO ROTOR 143 MM HM/Q = 6 MCA / 16,8 M3/H A 38 MCA / 6,6 M3/H - CHP DIURNO. AF_06/2014</v>
          </cell>
          <cell r="C271" t="str">
            <v>CHP</v>
          </cell>
          <cell r="D271">
            <v>4.54</v>
          </cell>
        </row>
        <row r="272">
          <cell r="A272">
            <v>73538</v>
          </cell>
          <cell r="B272" t="str">
            <v>MAQUINA DE DEMARCAR FAIXAS AUTOPROP. - CHP</v>
          </cell>
          <cell r="C272" t="str">
            <v>CHP</v>
          </cell>
          <cell r="D272">
            <v>158.15</v>
          </cell>
        </row>
        <row r="273">
          <cell r="A273">
            <v>73586</v>
          </cell>
          <cell r="B273" t="str">
            <v>CUSTO HORARIO PRODUTIVO DIURNO - TRATOR DE ESTEIRAS CATERPILLAR D6D PS - 163 6A - 140 HP</v>
          </cell>
          <cell r="C273" t="str">
            <v>CHP</v>
          </cell>
          <cell r="D273">
            <v>189.36</v>
          </cell>
        </row>
        <row r="274">
          <cell r="A274">
            <v>83362</v>
          </cell>
          <cell r="B274" t="str">
            <v>ESPARGIDOR DE ASFALTO PRESSURIZADO, TANQUE 6 M3 COM ISOLAÇÃO TÉRMICA, AQUECIDO COM 2 MAÇARICOS, COM BARRA ESPARGIDORA 3,60 M, MONTADO SOBRE CAMINHÃO  TOCO, PBT 14.300 KG, POTÊNCIA 185 CV - CHP DIURNO. AF_08/201 5</v>
          </cell>
          <cell r="C274" t="str">
            <v>CHP</v>
          </cell>
          <cell r="D274">
            <v>158.84</v>
          </cell>
        </row>
        <row r="275">
          <cell r="A275">
            <v>83759</v>
          </cell>
          <cell r="B275" t="str">
            <v>CHP-GUINDASTE MADAL MD-10A</v>
          </cell>
          <cell r="C275" t="str">
            <v>CHP</v>
          </cell>
          <cell r="D275">
            <v>179.42</v>
          </cell>
        </row>
        <row r="276">
          <cell r="A276">
            <v>83765</v>
          </cell>
          <cell r="B276" t="str">
            <v>CHP-GRUPO DE SOLDAGEM BAMBOZZI 375-A</v>
          </cell>
          <cell r="C276" t="str">
            <v>CHP</v>
          </cell>
          <cell r="D276">
            <v>59.72</v>
          </cell>
        </row>
        <row r="277">
          <cell r="A277">
            <v>84136</v>
          </cell>
          <cell r="B277" t="str">
            <v>USINA DE ASFALTO A FRIO ALMEIDA PMF - 35 DPD CAP/60/80 T/H 30 HP (ELET RICA)</v>
          </cell>
          <cell r="C277" t="str">
            <v>CHP</v>
          </cell>
          <cell r="D277">
            <v>90.33</v>
          </cell>
        </row>
        <row r="278">
          <cell r="A278">
            <v>87445</v>
          </cell>
          <cell r="B278" t="str">
            <v>BETONEIRA CAPACIDADE NOMINAL 400 L, CAPACIDADE DE MISTURA 310 L, MOTOR A DIESEL POTÊNCIA 5,0 HP, SEM CARREGADOR - CHP DIURNO. AF_06/2014</v>
          </cell>
          <cell r="C278" t="str">
            <v>CHP</v>
          </cell>
          <cell r="D278">
            <v>2.95</v>
          </cell>
        </row>
        <row r="279">
          <cell r="A279">
            <v>88386</v>
          </cell>
          <cell r="B279" t="str">
            <v>MISTURADOR DE ARGAMASSA, EIXO HORIZONTAL, CAPACIDADE DE MISTURA 300 KG , MOTOR ELÉTRICO POTÊNCIA 5 CV - CHP DIURNO. AF_06/2014</v>
          </cell>
          <cell r="C279" t="str">
            <v>CHP</v>
          </cell>
          <cell r="D279">
            <v>2.74</v>
          </cell>
        </row>
        <row r="280">
          <cell r="A280">
            <v>88393</v>
          </cell>
          <cell r="B280" t="str">
            <v>MISTURADOR DE ARGAMASSA, EIXO HORIZONTAL, CAPACIDADE DE MISTURA 600 KG , MOTOR ELÉTRICO POTÊNCIA 7,5 CV - CHP DIURNO. AF_06/2014</v>
          </cell>
          <cell r="C280" t="str">
            <v>CHP</v>
          </cell>
          <cell r="D280">
            <v>3.78</v>
          </cell>
        </row>
        <row r="281">
          <cell r="A281">
            <v>88399</v>
          </cell>
          <cell r="B281" t="str">
            <v>MISTURADOR DE ARGAMASSA, EIXO HORIZONTAL, CAPACIDADE DE MISTURA 160 KG , MOTOR ELÉTRICO POTÊNCIA 3 CV - CHP DIURNO. AF_06/2014</v>
          </cell>
          <cell r="C281" t="str">
            <v>CHP</v>
          </cell>
          <cell r="D281">
            <v>2.0099999999999998</v>
          </cell>
        </row>
        <row r="282">
          <cell r="A282">
            <v>88418</v>
          </cell>
          <cell r="B282" t="str">
            <v>PROJETOR DE ARGAMASSA, CAPACIDADE DE PROJEÇÃO 1,5 M3/H, ALCANCE DE 30 ATÉ 60 M, MOTOR ELÉTRICO POTÊNCIA 7,5 HP - CHP DIURNO. AF_06/2014</v>
          </cell>
          <cell r="C282" t="str">
            <v>CHP</v>
          </cell>
          <cell r="D282">
            <v>9.1300000000000008</v>
          </cell>
        </row>
        <row r="283">
          <cell r="A283">
            <v>88433</v>
          </cell>
          <cell r="B283" t="str">
            <v>PROJETOR DE ARGAMASSA, CAPACIDADE DE PROJEÇÃO 2 M3/H, ALCANCE ATÉ 50 M , MOTOR ELÉTRICO POTÊNCIA 7,5 HP - CHP DIURNO. AF_06/2014</v>
          </cell>
          <cell r="C283" t="str">
            <v>CHP</v>
          </cell>
          <cell r="D283">
            <v>11.27</v>
          </cell>
        </row>
        <row r="284">
          <cell r="A284">
            <v>88830</v>
          </cell>
          <cell r="B284" t="str">
            <v>BETONEIRA CAPACIDADE NOMINAL DE 400 L, CAPACIDADE DE MISTURA 310 L, MO TOR ELÉTRICO TRIFÁSICO POTÊNCIA DE 2 HP, SEM CARREGADOR - CHP DIURNO. AF_10/2014</v>
          </cell>
          <cell r="C284" t="str">
            <v>CHP</v>
          </cell>
          <cell r="D284">
            <v>1.08</v>
          </cell>
        </row>
        <row r="285">
          <cell r="A285">
            <v>88843</v>
          </cell>
          <cell r="B285" t="str">
            <v>TRATOR DE ESTEIRAS, POTÊNCIA 125 HP, PESO OPERACIONAL 12,9 T, COM LÂMI NA 2,7 M3 - CHP DIURNO. AF_10/2014</v>
          </cell>
          <cell r="C285" t="str">
            <v>CHP</v>
          </cell>
          <cell r="D285">
            <v>173.5</v>
          </cell>
        </row>
        <row r="286">
          <cell r="A286">
            <v>88907</v>
          </cell>
          <cell r="B286" t="str">
            <v>ESCAVADEIRA HIDRÁULICA SOBRE ESTEIRAS, CAÇAMBA 1,20 M3, PESO OPERACION AL 21 T, POTÊNCIA BRUTA 155 HP - CHP DIURNO. AF_06/2014</v>
          </cell>
          <cell r="C286" t="str">
            <v>CHP</v>
          </cell>
          <cell r="D286">
            <v>173.12</v>
          </cell>
        </row>
        <row r="287">
          <cell r="A287">
            <v>89021</v>
          </cell>
          <cell r="B287" t="str">
            <v>BOMBA SUBMERSÍVEL ELÉTRICA TRIFÁSICA, POTÊNCIA 2,96 HP, Ø ROTOR 144 MM SEMI-ABERTO, BOCAL DE SAÍDA Ø 2, HM/Q = 2 MCA / 38,8 M3/H A 28 MCA / 5 M3/H - CHP DIURNO. AF_06/2014</v>
          </cell>
          <cell r="C287" t="str">
            <v>CHP</v>
          </cell>
          <cell r="D287">
            <v>1.7</v>
          </cell>
        </row>
        <row r="288">
          <cell r="A288">
            <v>89028</v>
          </cell>
          <cell r="B288" t="str">
            <v>TANQUE DE ASFALTO ESTACIONÁRIO COM MAÇARICO, CAPACIDADE 20.000 L - CHP DIURNO. AF_06/2014</v>
          </cell>
          <cell r="C288" t="str">
            <v>CHP</v>
          </cell>
          <cell r="D288">
            <v>130.41999999999999</v>
          </cell>
        </row>
        <row r="289">
          <cell r="A289">
            <v>89032</v>
          </cell>
          <cell r="B289" t="str">
            <v>TRATOR DE ESTEIRAS, POTÊNCIA 100 HP, PESO OPERACIONAL 9,4 T, COM LÂMIN A 2,19 M3 - CHP DIURNO. AF_06/2014</v>
          </cell>
          <cell r="C289" t="str">
            <v>CHP</v>
          </cell>
          <cell r="D289">
            <v>155.5</v>
          </cell>
        </row>
        <row r="290">
          <cell r="A290">
            <v>89035</v>
          </cell>
          <cell r="B290" t="str">
            <v>TRATOR DE PNEUS, POTÊNCIA 85 CV, TRAÇÃO 4X4, PESO COM LASTRO DE 4.675 KG - CHP DIURNO. AF_06/2014</v>
          </cell>
          <cell r="C290" t="str">
            <v>CHP</v>
          </cell>
          <cell r="D290">
            <v>73.209999999999994</v>
          </cell>
        </row>
        <row r="291">
          <cell r="A291">
            <v>89225</v>
          </cell>
          <cell r="B291" t="str">
            <v>BETONEIRA CAPACIDADE NOMINAL DE 600 L, CAPACIDADE DE MISTURA 360 L, MO TOR ELÉTRICO TRIFÁSICO POTÊNCIA DE 4 CV, SEM CARREGADOR - CHP DIURNO. AF_11/2014</v>
          </cell>
          <cell r="C291" t="str">
            <v>CHP</v>
          </cell>
          <cell r="D291">
            <v>2.98</v>
          </cell>
        </row>
        <row r="292">
          <cell r="A292">
            <v>89234</v>
          </cell>
          <cell r="B292" t="str">
            <v>FRESADORA DE ASFALTO A FRIO SOBRE RODAS, LARGURA FRESAGEM DE 1,0 M, PO TÊNCIA 208 HP - CHP DIURNO. AF_11/2014</v>
          </cell>
          <cell r="C292" t="str">
            <v>CHP</v>
          </cell>
          <cell r="D292">
            <v>270.14</v>
          </cell>
        </row>
        <row r="293">
          <cell r="A293">
            <v>89242</v>
          </cell>
          <cell r="B293" t="str">
            <v>FRESADORA DE ASFALTO A FRIO SOBRE RODAS, LARGURA FRESAGEM DE 2,0 M, PO TÊNCIA 550 HP - CHP DIURNO. AF_11/2014</v>
          </cell>
          <cell r="C293" t="str">
            <v>CHP</v>
          </cell>
          <cell r="D293">
            <v>634.1</v>
          </cell>
        </row>
        <row r="294">
          <cell r="A294">
            <v>89250</v>
          </cell>
          <cell r="B294" t="str">
            <v>RECICLADORA DE ASFALTO A FRIO SOBRE RODAS, LARGURA FRESAGEM DE 2,0 M, POTÊNCIA 422 HP - CHP DIURNO. AF_11/2014</v>
          </cell>
          <cell r="C294" t="str">
            <v>CHP</v>
          </cell>
          <cell r="D294">
            <v>526.86</v>
          </cell>
        </row>
        <row r="295">
          <cell r="A295">
            <v>89257</v>
          </cell>
          <cell r="B295" t="str">
            <v>VIBROACABADORA DE ASFALTO SOBRE ESTEIRAS, LARGURA DE PAVIMENTAÇÃO 2,13 M A 4,55 M, POTÊNCIA 100 HP CAPACIDADE 400 T/H - CHP DIURNO. AF_11/20 14</v>
          </cell>
          <cell r="C295" t="str">
            <v>CHP</v>
          </cell>
          <cell r="D295">
            <v>143.94999999999999</v>
          </cell>
        </row>
        <row r="296">
          <cell r="A296">
            <v>89272</v>
          </cell>
          <cell r="B296" t="str">
            <v>GUINDASTE HIDRÁULICO AUTROPELIDO, COM LANÇA TELESCÓPICA 28,80 M, CAPAC IDADE MÁXIMA 30 T, POTÊNCIA 97 KW, TRAÇÃO 4 X 4 - CHP DIURNO. AF_11/20 14</v>
          </cell>
          <cell r="C296" t="str">
            <v>CHP</v>
          </cell>
          <cell r="D296">
            <v>147.97999999999999</v>
          </cell>
        </row>
        <row r="297">
          <cell r="A297">
            <v>89278</v>
          </cell>
          <cell r="B297" t="str">
            <v>BETONEIRA CAPACIDADE NOMINAL DE 600 L, CAPACIDADE DE MISTURA 440 L, MO TOR A DIESEL POTÊNCIA 10 HP, COM CARREGADOR - CHP DIURNO. AF_11/2014</v>
          </cell>
          <cell r="C297" t="str">
            <v>CHP</v>
          </cell>
          <cell r="D297">
            <v>6.77</v>
          </cell>
        </row>
        <row r="298">
          <cell r="A298">
            <v>89843</v>
          </cell>
          <cell r="B298" t="str">
            <v>BATE-ESTACAS POR GRAVIDADE, POTÊNCIA DE 160 HP, PESO DO MARTELO ATÉ 3 TONELADAS - CHP DIURNO. AF_11/2014</v>
          </cell>
          <cell r="C298" t="str">
            <v>CHP</v>
          </cell>
          <cell r="D298">
            <v>128.31</v>
          </cell>
        </row>
        <row r="299">
          <cell r="A299">
            <v>89876</v>
          </cell>
          <cell r="B299" t="str">
            <v>CAMINHÃO BASCULANTE 14 M3, COM CAVALO MECÂNICO DE CAPACIDADE MÁXIMA DE TRAÇÃO COMBINADO DE 36000 KG, POTÊNCIA 286 CV, INCLUSIVE SEMIREBOQUE COM CAÇAMBA METÁLICA - CHP DIURNO. AF_12/2014</v>
          </cell>
          <cell r="C299" t="str">
            <v>CHP</v>
          </cell>
          <cell r="D299">
            <v>177.3</v>
          </cell>
        </row>
        <row r="300">
          <cell r="A300">
            <v>89883</v>
          </cell>
          <cell r="B300" t="str">
            <v>CAMINHÃO BASCULANTE 18 M3, COM CAVALO MECÂNICO DE CAPACIDADE MÁXIMA DE TRAÇÃO COMBINADO DE 45000 KG, POTÊNCIA 330 CV, INCLUSIVE SEMIREBOQUE COM CAÇAMBA METÁLICA - CHP DIURNO. AF_12/2014</v>
          </cell>
          <cell r="C300" t="str">
            <v>CHP</v>
          </cell>
          <cell r="D300">
            <v>196.26</v>
          </cell>
        </row>
        <row r="301">
          <cell r="A301">
            <v>90586</v>
          </cell>
          <cell r="B301" t="str">
            <v>VIBRADOR DE IMERSÃO, DIÂMETRO DE PONTEIRA 45MM, MOTOR ELÉTRICO TRIFÁSI CO POTÊNCIA DE 2 CV - CHP DIURNO. AF_06/2015</v>
          </cell>
          <cell r="C301" t="str">
            <v>CHP</v>
          </cell>
          <cell r="D301">
            <v>1.69</v>
          </cell>
        </row>
        <row r="302">
          <cell r="A302">
            <v>90625</v>
          </cell>
          <cell r="B302" t="str">
            <v>PERFURATRIZ MANUAL, TORQUE MÁXIMO 83 N.M, POTÊNCIA 5 CV, COM DIÂMETRO MÁXIMO 4" - CHP DIURNO. AF_06/2015</v>
          </cell>
          <cell r="C302" t="str">
            <v>CHP</v>
          </cell>
          <cell r="D302">
            <v>4.8899999999999997</v>
          </cell>
        </row>
        <row r="303">
          <cell r="A303">
            <v>90631</v>
          </cell>
          <cell r="B303" t="str">
            <v>PERFURATRIZ SOBRE ESTEIRA, TORQUE MÁXIMO 600 KGF, PESO MÉDIO 1000 KG, POTÊNCIA 20 HP, DIÂMETRO MÁXIMO 10" - CHP DIURNO. AF_06/2015</v>
          </cell>
          <cell r="C303" t="str">
            <v>CHP</v>
          </cell>
          <cell r="D303">
            <v>98</v>
          </cell>
        </row>
        <row r="304">
          <cell r="A304">
            <v>90637</v>
          </cell>
          <cell r="B304" t="str">
            <v>MISTURADOR DUPLO HORIZONTAL DE ALTA TURBULÊNCIA, CAPACIDADE / VOLUME 2 X 500 LITROS, MOTORES ELÉTRICOS MÍNIMO 5 CV CADA, PARA NATA CIMENTO, ARGAMASSA E OUTROS - CHP DIURNO. AF_06/2015</v>
          </cell>
          <cell r="C304" t="str">
            <v>CHP</v>
          </cell>
          <cell r="D304">
            <v>8.42</v>
          </cell>
        </row>
        <row r="305">
          <cell r="A305">
            <v>90643</v>
          </cell>
          <cell r="B305" t="str">
            <v>BOMBA TRIPLEX, PARA INJEÇÃO DE NATA DE CIMENTO, VAZÃO MÁXIMA DE 100 LI TROS/MINUTO, PRESSÃO MÁXIMA DE 70 BAR - CHP DIURNO. AF_06/2015</v>
          </cell>
          <cell r="C305" t="str">
            <v>CHP</v>
          </cell>
          <cell r="D305">
            <v>13.07</v>
          </cell>
        </row>
        <row r="306">
          <cell r="A306">
            <v>90650</v>
          </cell>
          <cell r="B306" t="str">
            <v>BOMBA CENTRÍFUGA MONOESTÁGIO COM MOTOR ELÉTRICO MONOFÁSICO, POTÊNCIA 1 5 HP, DIÂMETRO DO ROTOR 173 MM, HM/Q = 30 MCA / 90 M3/H A 45 MCA / 55 M3/H - CHP DIURNO. AF_06/2015</v>
          </cell>
          <cell r="C306" t="str">
            <v>CHP</v>
          </cell>
          <cell r="D306">
            <v>7.11</v>
          </cell>
        </row>
        <row r="307">
          <cell r="A307">
            <v>90656</v>
          </cell>
          <cell r="B307" t="str">
            <v>BOMBA DE PROJEÇÃO DE CONCRETO SECO, POTÊNCIA 10 CV, VAZÃO 3 M3/H - CHP DIURNO. AF_06/2015</v>
          </cell>
          <cell r="C307" t="str">
            <v>CHP</v>
          </cell>
          <cell r="D307">
            <v>9.25</v>
          </cell>
        </row>
        <row r="308">
          <cell r="A308">
            <v>90662</v>
          </cell>
          <cell r="B308" t="str">
            <v>BOMBA DE PROJEÇÃO DE CONCRETO SECO, POTÊNCIA 10 CV, VAZÃO 6 M3/H - CHP DIURNO. AF_06/2015</v>
          </cell>
          <cell r="C308" t="str">
            <v>CHP</v>
          </cell>
          <cell r="D308">
            <v>9.6199999999999992</v>
          </cell>
        </row>
        <row r="309">
          <cell r="A309">
            <v>90668</v>
          </cell>
          <cell r="B309" t="str">
            <v>PROJETOR PNEUMÁTICO DE ARGAMASSA PARA CHAPISCO E REBOCO COM RECIPIENTE ACOPLADO, TIPO CANEQUINHA, COM COMPRESSOR DE AR REBOCÁVEL VAZÃO 89 PC M E MOTOR DIESEL DE 20 CV - CHP DIURNO. AF_06/2015</v>
          </cell>
          <cell r="C309" t="str">
            <v>CHP</v>
          </cell>
          <cell r="D309">
            <v>45.65</v>
          </cell>
        </row>
        <row r="310">
          <cell r="A310">
            <v>90674</v>
          </cell>
          <cell r="B310" t="str">
            <v>PERFURATRIZ COM TORRE METÁLICA PARA EXECUÇÃO DE ESTACA HÉLICE CONTÍNUA , PROFUNDIDADE MÁXIMA DE 30 M, DIÂMETRO MÁXIMO DE 800 MM, POTÊNCIA INS TALADA DE 268 HP, MESA ROTATIVA COM TORQUE MÁXIMO DE 170 KNM - CHP DIU RNO. AF_06/2015</v>
          </cell>
          <cell r="C310" t="str">
            <v>CHP</v>
          </cell>
          <cell r="D310">
            <v>478.61</v>
          </cell>
        </row>
        <row r="311">
          <cell r="A311">
            <v>90680</v>
          </cell>
          <cell r="B311" t="str">
            <v>PERFURATRIZ HIDRÁULICA SOBRE CAMINHÃO COM TRADO CURTO ACOPLADO, PROFUN DIDADE MÁXIMA DE 20 M, DIÂMETRO MÁXIMO DE 1500 MM, POTÊNCIA INSTALADA DE 137 HP, MESA ROTATIVA COM TORQUE MÁXIMO DE 30 KNM - CHP DIURNO. AF_ 06/2015</v>
          </cell>
          <cell r="C311" t="str">
            <v>CHP</v>
          </cell>
          <cell r="D311">
            <v>248.68</v>
          </cell>
        </row>
        <row r="312">
          <cell r="A312">
            <v>90686</v>
          </cell>
          <cell r="B312" t="str">
            <v>MANIPULADOR TELESCÓPICO, POTÊNCIA DE 85 HP, CAPACIDADE DE CARGA DE 3.5 00 KG, ALTURA MÁXIMA DE ELEVAÇÃO DE 12,3 M - CHP DIURNO. AF_06/2015</v>
          </cell>
          <cell r="C312" t="str">
            <v>CHP</v>
          </cell>
          <cell r="D312">
            <v>112.83</v>
          </cell>
        </row>
        <row r="313">
          <cell r="A313">
            <v>90692</v>
          </cell>
          <cell r="B313" t="str">
            <v>MINICARREGADEIRA SOBRE RODAS, POTÊNCIA LÍQUIDA DE 47 HP, CAPACIDADE NO MINAL DE OPERAÇÃO DE 646 KG - CHP DIURNO. AF_06/2015</v>
          </cell>
          <cell r="C313" t="str">
            <v>CHP</v>
          </cell>
          <cell r="D313">
            <v>63.09</v>
          </cell>
        </row>
        <row r="314">
          <cell r="A314">
            <v>90964</v>
          </cell>
          <cell r="B314" t="str">
            <v>COMPRESSOR DE AR REBOCÁVEL, VAZÃO 89 PCM, PRESSÃO EFETIVA DE TRABALHO 102 PSI, MOTOR DIESEL, POTÊNCIA 20 CV - CHP DIURNO. AF_06/2015</v>
          </cell>
          <cell r="C314" t="str">
            <v>CHP</v>
          </cell>
          <cell r="D314">
            <v>15.64</v>
          </cell>
        </row>
        <row r="315">
          <cell r="A315">
            <v>90972</v>
          </cell>
          <cell r="B315" t="str">
            <v>COMPRESSOR DE AR REBOCAVEL, VAZÃO 250 PCM, PRESSAO DE TRABALHO 102 PSI , MOTOR A DIESEL POTÊNCIA 81 CV - CHP DIURNO. AF_06/2015</v>
          </cell>
          <cell r="C315" t="str">
            <v>CHP</v>
          </cell>
          <cell r="D315">
            <v>47.37</v>
          </cell>
        </row>
        <row r="316">
          <cell r="A316">
            <v>90979</v>
          </cell>
          <cell r="B316" t="str">
            <v>COMPRESSOR DE AR REBOCÁVEL, VAZÃO 748 PCM, PRESSÃO EFETIVA DE TRABALHO 102 PSI, MOTOR DIESEL, POTÊNCIA 210 CV - CHP DIURNO. AF_06/2015</v>
          </cell>
          <cell r="C316" t="str">
            <v>CHP</v>
          </cell>
          <cell r="D316">
            <v>122.49</v>
          </cell>
        </row>
        <row r="317">
          <cell r="A317">
            <v>90991</v>
          </cell>
          <cell r="B317" t="str">
            <v>ESCAVADEIRA HIDRÁULICA SOBRE ESTEIRAS, CAÇAMBA 0,80 M3, PESO OPERACION AL 17,8 T, POTÊNCIA LÍQUIDA 110 HP - CHP DIURNO. AF_10/2014</v>
          </cell>
          <cell r="C317" t="str">
            <v>CHP</v>
          </cell>
          <cell r="D317">
            <v>140.61000000000001</v>
          </cell>
        </row>
        <row r="318">
          <cell r="A318">
            <v>90999</v>
          </cell>
          <cell r="B318" t="str">
            <v>COMPRESSOR DE AR REBOCAVEL, VAZÃO 400 PCM, PRESSAO DE TRABALHO 102 PSI , MOTOR A DIESEL POTÊNCIA 110 CV - CHP DIURNO. AF_06/2015</v>
          </cell>
          <cell r="C318" t="str">
            <v>CHP</v>
          </cell>
          <cell r="D318">
            <v>63.4</v>
          </cell>
        </row>
        <row r="319">
          <cell r="A319">
            <v>91031</v>
          </cell>
          <cell r="B319" t="str">
            <v>CAMINHÃO TRUCADO (C/ TERCEIRO EIXO) ELETRÔNICO - POTÊNCIA 231CV - PBT = 22000KG - DIST. ENTRE EIXOS 5170 MM - INCLUI CARROCERIA FIXA ABERTA DE MADEIRA - CHP DIURNO. AF_06/2015</v>
          </cell>
          <cell r="C319" t="str">
            <v>CHP</v>
          </cell>
          <cell r="D319">
            <v>132.03</v>
          </cell>
        </row>
        <row r="320">
          <cell r="A320">
            <v>91277</v>
          </cell>
          <cell r="B320" t="str">
            <v>PLACA VIBRATÓRIA REVERSÍVEL COM MOTOR 4 TEMPOS A GASOLINA, FORÇA CENTR ÍFUGA DE 25 KN (2500 KGF), POTÊNCIA 5,5 CV - CHP DIURNO. AF_08/2015</v>
          </cell>
          <cell r="C320" t="str">
            <v>CHP</v>
          </cell>
          <cell r="D320">
            <v>5.29</v>
          </cell>
        </row>
        <row r="321">
          <cell r="A321">
            <v>91283</v>
          </cell>
          <cell r="B321" t="str">
            <v>CORTADORA DE PISO COM MOTOR 4 TEMPOS A GASOLINA, POTÊNCIA DE 13 HP, CO M DISCO DE CORTE DIAMANTADO SEGMENTADO PARA CONCRETO, DIÂMETRO DE 350 MM, FURO DE 1" (14 X 1") - CHP DIURNO. AF_08/2015</v>
          </cell>
          <cell r="C321" t="str">
            <v>CHP</v>
          </cell>
          <cell r="D321">
            <v>11.54</v>
          </cell>
        </row>
        <row r="322">
          <cell r="A322">
            <v>91386</v>
          </cell>
          <cell r="B322" t="str">
            <v>CAMINHÃO BASCULANTE 10 M3, TRUCADO CABINE SIMPLES, PESO BRUTO TOTAL 23 .000 KG, CARGA ÚTIL MÁXIMA 15.935 KG, DISTÂNCIA ENTRE EIXOS 4,80 M, PO TÊNCIA 230 CV INCLUSIVE CAÇAMBA METÁLICA - CHP DIURNO. AF_06/2014</v>
          </cell>
          <cell r="C322" t="str">
            <v>CHP</v>
          </cell>
          <cell r="D322">
            <v>140.5</v>
          </cell>
        </row>
        <row r="323">
          <cell r="A323">
            <v>91533</v>
          </cell>
          <cell r="B323" t="str">
            <v>COMPACTADOR DE SOLOS DE PERCUSSÃO (SOQUETE) COM MOTOR A GASOLINA 4 TEM POS, POTÊNCIA 4 CV - CHP DIURNO. AF_08/2015</v>
          </cell>
          <cell r="C323" t="str">
            <v>CHP</v>
          </cell>
          <cell r="D323">
            <v>5.05</v>
          </cell>
        </row>
        <row r="324">
          <cell r="A324">
            <v>91634</v>
          </cell>
          <cell r="B324" t="str">
            <v>GUINDAUTO HIDRÁULICO, CAPACIDADE MÁXIMA DE CARGA 6500 KG, MOMENTO MÁXI MO DE CARGA 5,8 TM, ALCANCE MÁXIMO HORIZONTAL 7,60 M, INCLUSIVE CAMINH ÃO TOCO PBT 9.700 KG, POTÊNCIA DE 160 CV - CHP DIURNO. AF_08/2015</v>
          </cell>
          <cell r="C324" t="str">
            <v>CHP</v>
          </cell>
          <cell r="D324">
            <v>103.33</v>
          </cell>
        </row>
        <row r="325">
          <cell r="A325">
            <v>91645</v>
          </cell>
          <cell r="B325" t="str">
            <v>CAMINHÃO DE TRANSPORTE DE MATERIAL ASFÁLTICO 30.000 L, COM CAVALO MECÂ NICO DE CAPACIDADE MÁXIMA DE TRAÇÃO COMBINADO DE 66.000 KG, POTÊNCIA 3 60 CV, INCLUSIVE TANQUE DE ASFALTO COM SERPENTINA - CHP DIURNO. AF_08/ 2015</v>
          </cell>
          <cell r="C325" t="str">
            <v>CHP</v>
          </cell>
          <cell r="D325">
            <v>209.26</v>
          </cell>
        </row>
        <row r="326">
          <cell r="A326">
            <v>91692</v>
          </cell>
          <cell r="B326" t="str">
            <v>SERRA CIRCULAR DE BANCADA COM MOTOR ELÉTRICO POTÊNCIA DE 5HP, COM COIF A PARA DISCO 10" - CHP DIURNO. AF_08/2015</v>
          </cell>
          <cell r="C326" t="str">
            <v>CHP</v>
          </cell>
          <cell r="D326">
            <v>1.76</v>
          </cell>
        </row>
        <row r="327">
          <cell r="A327">
            <v>92043</v>
          </cell>
          <cell r="B327" t="str">
            <v>DISTRIBUIDOR DE AGREGADOS REBOCAVEL, CAPACIDADE 1,9 M³, LARGURA DE TRA BALHO 3,66 M - CHP DIURNO. AF_11/2015</v>
          </cell>
          <cell r="C327" t="str">
            <v>CHP</v>
          </cell>
          <cell r="D327">
            <v>5.61</v>
          </cell>
        </row>
        <row r="328">
          <cell r="A328">
            <v>92106</v>
          </cell>
          <cell r="B328" t="str">
            <v>CAMINHÃO PARA EQUIPAMENTO DE LIMPEZA A SUCÇÃO, COM CAMINHÃO TRUCADO DE PESO BRUTO TOTAL 23000 KG, CARGA ÚTIL MÁXIMA 15935 KG, DISTÂNCIA ENTR E EIXOS 4,80 M, POTÊNCIA 230 CV, INCLUSIVE LIMPADORA A SUCÇÃO, TANQUE</v>
          </cell>
          <cell r="C328" t="str">
            <v>CHP</v>
          </cell>
          <cell r="D328">
            <v>143.19999999999999</v>
          </cell>
        </row>
        <row r="329">
          <cell r="A329">
            <v>92112</v>
          </cell>
          <cell r="B329" t="str">
            <v>PENEIRA ROTATIVA COM MOTOR ELÉTRICO TRIFÁSICO DE 2 CV, CILINDRO DE 1 M X 0,60 M, COM FUROS DE 3,17 MM - CHP DIURNO. AF_11/2015</v>
          </cell>
          <cell r="C329" t="str">
            <v>CHP</v>
          </cell>
          <cell r="D329">
            <v>2.34</v>
          </cell>
        </row>
        <row r="330">
          <cell r="A330">
            <v>92118</v>
          </cell>
          <cell r="B330" t="str">
            <v>DOSADOR DE AREIA, CAPACIDADE DE 26 LITROS - CHP DIURNO. AF_11/2015</v>
          </cell>
          <cell r="C330" t="str">
            <v>CHP</v>
          </cell>
          <cell r="D330">
            <v>1.23</v>
          </cell>
        </row>
        <row r="331">
          <cell r="A331">
            <v>92138</v>
          </cell>
          <cell r="B331" t="str">
            <v>CAMINHONETE COM MOTOR A DIESEL, POTÊNCIA 180 CV, CABINE DUPLA, 4X4 - C HP DIURNO. AF_11/2015</v>
          </cell>
          <cell r="C331" t="str">
            <v>CHP</v>
          </cell>
          <cell r="D331">
            <v>98.86</v>
          </cell>
        </row>
        <row r="332">
          <cell r="A332">
            <v>92145</v>
          </cell>
          <cell r="B332" t="str">
            <v>CAMINHONETE CABINE SIMPLES COM MOTOR 1.6 FLEX, CÂMBIO MANUAL, POTÊNCIA 101/104 CV, 2 PORTAS - CHP DIURNO. AF_11/2015</v>
          </cell>
          <cell r="C332" t="str">
            <v>CHP</v>
          </cell>
          <cell r="D332">
            <v>77.099999999999994</v>
          </cell>
        </row>
        <row r="333">
          <cell r="A333">
            <v>92242</v>
          </cell>
          <cell r="B333" t="str">
            <v>CAMINHÃO DE TRANSPORTE DE MATERIAL ASFÁLTICO 20.000 L, COM CAVALO MECÂ NICO DE CAPACIDADE MÁXIMA DE TRAÇÃO COMBINADO DE 45.000 KG, POTÊNCIA 3 30 CV, INCLUSIVE TANQUE DE ASFALTO COM MAÇARICO - CHP DIURNO. AF_12/20 15</v>
          </cell>
          <cell r="C333" t="str">
            <v>CHP</v>
          </cell>
          <cell r="D333">
            <v>181.39</v>
          </cell>
        </row>
        <row r="334">
          <cell r="A334">
            <v>92716</v>
          </cell>
          <cell r="B334" t="str">
            <v>APARELHO PARA CORTE E SOLDA OXI-ACETILENO SOBRE RODAS, INCLUSIVE CILIN DROS E MAÇARICOS - CHP DIURNO. AF_12/2015</v>
          </cell>
          <cell r="C334" t="str">
            <v>CHP</v>
          </cell>
          <cell r="D334">
            <v>14.19</v>
          </cell>
        </row>
        <row r="335">
          <cell r="A335">
            <v>92960</v>
          </cell>
          <cell r="B335" t="str">
            <v>MÁQUINA EXTRUSORA DE CONCRETO PARA GUIAS E SARJETAS, MOTOR A DIESEL, P OTÊNCIA 14 CV - CHP DIURNO. AF_12/2015</v>
          </cell>
          <cell r="C335" t="str">
            <v>CHP</v>
          </cell>
          <cell r="D335">
            <v>13.41</v>
          </cell>
        </row>
        <row r="336">
          <cell r="A336">
            <v>92966</v>
          </cell>
          <cell r="B336" t="str">
            <v>MARTELO PERFURADOR PNEUMÁTICO MANUAL, HASTE 25 X 75 MM, 21 KG - CHP DI URNO. AF_12/2015</v>
          </cell>
          <cell r="C336" t="str">
            <v>CHP</v>
          </cell>
          <cell r="D336">
            <v>11.38</v>
          </cell>
        </row>
        <row r="337">
          <cell r="A337">
            <v>5957</v>
          </cell>
          <cell r="B337" t="str">
            <v>COMPACTADOR DE SOLOS COM PLACA VIBRATORIA, 46X51CM, 5HP, 156KG, DIESEL , IMPACTO DINAMICO 1700KG - CUSTO HORARIO PRODUTIVO DIURNO</v>
          </cell>
          <cell r="C337" t="str">
            <v>CHP</v>
          </cell>
          <cell r="D337">
            <v>17.39</v>
          </cell>
        </row>
        <row r="338">
          <cell r="A338">
            <v>5632</v>
          </cell>
          <cell r="B338" t="str">
            <v>ESCAVADEIRA HIDRÁULICA SOBRE ESTEIRAS, CAÇAMBA 0,80 M3, PESO OPERACION AL 17 T, POTENCIA BRUTA 111 HP - CHI DIURNO. AF_06/2014</v>
          </cell>
          <cell r="C338" t="str">
            <v>CHI</v>
          </cell>
          <cell r="D338">
            <v>54.21</v>
          </cell>
        </row>
        <row r="339">
          <cell r="A339">
            <v>5679</v>
          </cell>
          <cell r="B339" t="str">
            <v>RETROESCAVADEIRA SOBRE RODAS COM CARREGADEIRA, TRAÇÃO 4X4, POTÊNCIA LÍ Q. 88 HP, CAÇAMBA CARREG. CAP. MÍN. 1 M3, CAÇAMBA RETRO CAP. 0,26 M3, PESO OPERACIONAL MÍN. 6.674 KG, PROFUNDIDADE ESCAVAÇÃO MÁX. 4,37 M - C HI DIURNO. AF_06/2014</v>
          </cell>
          <cell r="C339" t="str">
            <v>CHI</v>
          </cell>
          <cell r="D339">
            <v>39.979999999999997</v>
          </cell>
        </row>
        <row r="340">
          <cell r="A340">
            <v>5681</v>
          </cell>
          <cell r="B340" t="str">
            <v>RETROESCAVADEIRA SOBRE RODAS COM CARREGADEIRA, TRAÇÃO 4X2, POTÊNCIA LÍ Q. 79 HP, CAÇAMBA CARREG. CAP. MÍN. 1 M3, CAÇAMBA RETRO CAP. 0,20 M3, PESO OPERACIONAL MÍN. 6.570 KG, PROFUNDIDADE ESCAVAÇÃO MÁX. 4,37 M - C HI DIURNO. AF_06/2014</v>
          </cell>
          <cell r="C340" t="str">
            <v>CHI</v>
          </cell>
          <cell r="D340">
            <v>38</v>
          </cell>
        </row>
        <row r="341">
          <cell r="A341">
            <v>5683</v>
          </cell>
          <cell r="B341" t="str">
            <v>ROLO COMPACTADOR VIBRATÓRIO DE CILINDRO LISO, AUTO-PROPEL. DE AÇO, 80H P - 8,1T - CHI DIURNO</v>
          </cell>
          <cell r="C341" t="str">
            <v>CHI</v>
          </cell>
          <cell r="D341">
            <v>47.21</v>
          </cell>
        </row>
        <row r="342">
          <cell r="A342">
            <v>5685</v>
          </cell>
          <cell r="B342" t="str">
            <v>ROLO COMPACTADOR VIBRATÓRIO DE UM CILINDRO AÇO LISO, POTÊNCIA 80 HP, P ESO OPERACIONAL MÁXIMO 8,1 T, IMPACTO DINÂMICO 16,15 / 9,5 T, LARGURA DE TRABALHO 1,68 M - CHI DIURNO. AF_06/2014</v>
          </cell>
          <cell r="C342" t="str">
            <v>CHI</v>
          </cell>
          <cell r="D342">
            <v>37.700000000000003</v>
          </cell>
        </row>
        <row r="343">
          <cell r="A343">
            <v>5690</v>
          </cell>
          <cell r="B343" t="str">
            <v>GRADE DE DISCO CONTROLE REMOTO REBOCÁVEL, COM 24 DISCOS 24 X 6 MM COM PNEUS PARA TRANSPORTE - CHI DIURNO. AF_06/2014</v>
          </cell>
          <cell r="C343" t="str">
            <v>CHI</v>
          </cell>
          <cell r="D343">
            <v>3.5</v>
          </cell>
        </row>
        <row r="344">
          <cell r="A344">
            <v>5806</v>
          </cell>
          <cell r="B344" t="str">
            <v>MOTOBOMBA CENTRÍFUGA, MOTOR A GASOLINA, POTÊNCIA 5,42 HP, BOCAIS 1 1/2 " X 1", DIÂMETRO ROTOR 143 MM HM/Q = 6 MCA / 16,8 M3/H A 38 MCA / 6,6 M3/H - CHI DIURNO. AF_06/2014</v>
          </cell>
          <cell r="C344" t="str">
            <v>CHI</v>
          </cell>
          <cell r="D344">
            <v>0.15</v>
          </cell>
        </row>
        <row r="345">
          <cell r="A345">
            <v>5826</v>
          </cell>
          <cell r="B345" t="str">
            <v>CAMINHÃO TOCO, PBT 16.000 KG, CARGA ÚTIL MÁX. 10.685 KG, DIST. ENTRE E IXOS 4,8 M, POTÊNCIA 189 CV, INCLUSIVE CARROCERIA FIXA ABERTA DE MADEI RA P/ TRANSPORTE GERAL DE CARGA SECA, DIMEN. APROX. 2,5 X 7,00 X 0,50 M - CHI DIURNO. AF_06/2014</v>
          </cell>
          <cell r="C345" t="str">
            <v>CHI</v>
          </cell>
          <cell r="D345">
            <v>30.06</v>
          </cell>
        </row>
        <row r="346">
          <cell r="A346">
            <v>5829</v>
          </cell>
          <cell r="B346" t="str">
            <v>USINA DE CONCRETO FIXA CAPACIDADE 90/120 M³, 63HP - CHI DIURNO</v>
          </cell>
          <cell r="C346" t="str">
            <v>CHI</v>
          </cell>
          <cell r="D346">
            <v>99.56</v>
          </cell>
        </row>
        <row r="347">
          <cell r="A347">
            <v>5837</v>
          </cell>
          <cell r="B347" t="str">
            <v>VIBROACABADORA DE ASFALTO SOBRE ESTEIRAS, LARGURA DE PAVIMENTAÇÃO 1,90 M A 5,30 M, POTÊNCIA 105 HP CAPACIDADE 450 T/H - CHI DIURNO. AF_11/20 14</v>
          </cell>
          <cell r="C347" t="str">
            <v>CHI</v>
          </cell>
          <cell r="D347">
            <v>67.67</v>
          </cell>
        </row>
        <row r="348">
          <cell r="A348">
            <v>5841</v>
          </cell>
          <cell r="B348" t="str">
            <v>VASSOURA MECÂNICA REBOCÁVEL COM ESCOVA CILÍNDRICA, LARGURA ÚTIL DE VAR RIMENTO DE 2,44 M - CHI DIURNO. AF_06/2014</v>
          </cell>
          <cell r="C348" t="str">
            <v>CHI</v>
          </cell>
          <cell r="D348">
            <v>3.56</v>
          </cell>
        </row>
        <row r="349">
          <cell r="A349">
            <v>5845</v>
          </cell>
          <cell r="B349" t="str">
            <v>TRATOR DE PNEUS, POTÊNCIA 122 CV, TRAÇÃO 4X4, PESO COM LASTRO DE 4.510 KG - CHI DIURNO. AF_06/2014</v>
          </cell>
          <cell r="C349" t="str">
            <v>CHI</v>
          </cell>
          <cell r="D349">
            <v>29.91</v>
          </cell>
        </row>
        <row r="350">
          <cell r="A350">
            <v>5849</v>
          </cell>
          <cell r="B350" t="str">
            <v>TRATOR DE ESTEIRAS, POTÊNCIA 170 HP, PESO OPERACIONAL 19 T, CAÇAMBA 5, 2 M3 - CHI DIURNO. AF_06/2014</v>
          </cell>
          <cell r="C350" t="str">
            <v>CHI</v>
          </cell>
          <cell r="D350">
            <v>69.94</v>
          </cell>
        </row>
        <row r="351">
          <cell r="A351">
            <v>5853</v>
          </cell>
          <cell r="B351" t="str">
            <v>TRATOR DE ESTEIRAS, POTÊNCIA 150 HP, PESO OPERACIONAL 16,7 T, COM RODA MOTRIZ ELEVADA E LÂMINA 3,18 M3 - CHI DIURNO. AF_06/2014</v>
          </cell>
          <cell r="C351" t="str">
            <v>CHI</v>
          </cell>
          <cell r="D351">
            <v>70.239999999999995</v>
          </cell>
        </row>
        <row r="352">
          <cell r="A352">
            <v>5857</v>
          </cell>
          <cell r="B352" t="str">
            <v>TRATOR DE ESTEIRAS, POTÊNCIA 347 HP, PESO OPERACIONAL 38,5 T, COM LÂMI NA 8,70 M3 - CHI DIURNO. AF_06/2014</v>
          </cell>
          <cell r="C352" t="str">
            <v>CHI</v>
          </cell>
          <cell r="D352">
            <v>183.53</v>
          </cell>
        </row>
        <row r="353">
          <cell r="A353">
            <v>5865</v>
          </cell>
          <cell r="B353" t="str">
            <v>ROLO COMPACTADOR VIBRATÓRIO REBOCÁVEL AÇO LISO, PESO 4,7T, IMPACTO DIN ÂMICO 18,3T - CHI DIURNO</v>
          </cell>
          <cell r="C353" t="str">
            <v>CHI</v>
          </cell>
          <cell r="D353">
            <v>25.91</v>
          </cell>
        </row>
        <row r="354">
          <cell r="A354">
            <v>5869</v>
          </cell>
          <cell r="B354" t="str">
            <v>ROLO COMPACTADOR VIBRATÓRIO TANDEM AÇO LISO, POTÊNCIA 58 HP, PESO SEM/ COM LASTRO 6,5 / 9,4 T, LARGURA DE TRABALHO 1,2 M - CHI DIURNO. AF_06/ 2014</v>
          </cell>
          <cell r="C354" t="str">
            <v>CHI</v>
          </cell>
          <cell r="D354">
            <v>35.4</v>
          </cell>
        </row>
        <row r="355">
          <cell r="A355">
            <v>5873</v>
          </cell>
          <cell r="B355" t="str">
            <v>ROLO COMPACTADOR DE PNEUS ESTÁTICO PARA ASFALTO, PRESSÃO VARIÁVEL, POT ÊNCIA 99HP, PESO OPERACIONAL SEM/COM LASTRO 8,3/21,0 T - CHI DIURNO</v>
          </cell>
          <cell r="C355" t="str">
            <v>CHI</v>
          </cell>
          <cell r="D355">
            <v>57.6</v>
          </cell>
        </row>
        <row r="356">
          <cell r="A356">
            <v>5877</v>
          </cell>
          <cell r="B356" t="str">
            <v>RETROESCAVADEIRA SOBRE RODAS COM CARREGADEIRA, TRAÇÃO 4X4, POTÊNCIA LÍ Q. 72 HP, CAÇAMBA CARREG. CAP. MÍN. 0,79 M3, CAÇAMBA RETRO CAP. 0,18 M 3, PESO OPERACIONAL MÍN. 7.140 KG, PROFUNDIDADE ESCAVAÇÃO MÁX. 4,50 M - CHI DIURNO. AF_06/2014</v>
          </cell>
          <cell r="C356" t="str">
            <v>CHI</v>
          </cell>
          <cell r="D356">
            <v>39.35</v>
          </cell>
        </row>
        <row r="357">
          <cell r="A357">
            <v>5881</v>
          </cell>
          <cell r="B357" t="str">
            <v>ROLO COMPACTADOR VIBRATÓRIO PÉ DE CARNEIRO, OPERADO POR CONTROLE REMOT O, POTÊNCIA 17HP, PESO OPERACIONAL 1,65T - CHI</v>
          </cell>
          <cell r="C357" t="str">
            <v>CHI</v>
          </cell>
          <cell r="D357">
            <v>5.96</v>
          </cell>
        </row>
        <row r="358">
          <cell r="A358">
            <v>5884</v>
          </cell>
          <cell r="B358" t="str">
            <v>USINA DE LAMA ASFÁLTICA, PROD 30 A 50 T/H, SILO DE AGREGADO 7 M3, RESE RVATÓRIOS PARA EMULSÃO E ÁGUA DE 2,3 M3 CADA, MISTURADOR TIPO PUG MILL A SER MONTADO SOBRE CAMINHÃO - CHI DIURNO. AF_10/2014</v>
          </cell>
          <cell r="C358" t="str">
            <v>CHI</v>
          </cell>
          <cell r="D358">
            <v>36.15</v>
          </cell>
        </row>
        <row r="359">
          <cell r="A359">
            <v>5892</v>
          </cell>
          <cell r="B359" t="str">
            <v>CAMINHÃO TOCO, PESO BRUTO TOTAL 14.300 KG, CARGA ÚTIL MÁXIMA 9590 KG, DISTÂNCIA ENTRE EIXOS 4,76 M, POTÊNCIA 185 CV (NÃO INCLUI CARROCERIA) - CHI DIURNO. AF_06/2014</v>
          </cell>
          <cell r="C359" t="str">
            <v>CHI</v>
          </cell>
          <cell r="D359">
            <v>31.03</v>
          </cell>
        </row>
        <row r="360">
          <cell r="A360">
            <v>5896</v>
          </cell>
          <cell r="B360" t="str">
            <v>CAMINHÃO TOCO, PESO BRUTO TOTAL 16.000 KG, CARGA ÚTIL MÁXIMA DE 10.685 KG, DISTÂNCIA ENTRE EIXOS 4,80 M, POTÊNCIA 189 CV EXCLUSIVE CARROCERI A - CHI DIURNO. AF_06/2014</v>
          </cell>
          <cell r="C360" t="str">
            <v>CHI</v>
          </cell>
          <cell r="D360">
            <v>29.08</v>
          </cell>
        </row>
        <row r="361">
          <cell r="A361">
            <v>5903</v>
          </cell>
          <cell r="B361" t="str">
            <v>CAMINHÃO PIPA 10.000 L TRUCADO, PESO BRUTO TOTAL 23.000 KG, CARGA ÚTIL MÁXIMA 15.935 KG, DISTÂNCIA ENTRE EIXOS 4,8 M, POTÊNCIA 230 CV, INCLU SIVE TANQUE DE AÇO PARA TRANSPORTE DE ÁGUA - CHI DIURNO. AF_06/2014</v>
          </cell>
          <cell r="C361" t="str">
            <v>CHI</v>
          </cell>
          <cell r="D361">
            <v>35.67</v>
          </cell>
        </row>
        <row r="362">
          <cell r="A362">
            <v>5907</v>
          </cell>
          <cell r="B362" t="str">
            <v>DISTRIBUIDOR DE AGREGADO TIPO DOSADOR REBOCAVEL  COM 4 PNEUS COM LARGU RA 3,66 M - CHI DIURNO</v>
          </cell>
          <cell r="C362" t="str">
            <v>CHI</v>
          </cell>
          <cell r="D362">
            <v>8.14</v>
          </cell>
        </row>
        <row r="363">
          <cell r="A363">
            <v>5911</v>
          </cell>
          <cell r="B363" t="str">
            <v>ESPARGIDOR DE ASFALTO PRESSURIZADO COM TANQUE DE 2500 L, REBOCÁVEL COM MOTOR A GASOLINA POTÊNCIA 3,4 HP - CHI DIURNO. AF_07/2014</v>
          </cell>
          <cell r="C363" t="str">
            <v>CHI</v>
          </cell>
          <cell r="D363">
            <v>17.190000000000001</v>
          </cell>
        </row>
        <row r="364">
          <cell r="A364">
            <v>5923</v>
          </cell>
          <cell r="B364" t="str">
            <v>GRADE DE DISCO REBOCÁVEL COM 20 DISCOS 24" X 6 MM COM PNEUS PARA TRANS PORTE - CHI DIURNO. AF_06/2014</v>
          </cell>
          <cell r="C364" t="str">
            <v>CHI</v>
          </cell>
          <cell r="D364">
            <v>2.74</v>
          </cell>
        </row>
        <row r="365">
          <cell r="A365">
            <v>5926</v>
          </cell>
          <cell r="B365" t="str">
            <v>LANCA ELEVATORIA TELESCOPICA DE ACIONAMENTO HIDRAULICO, CAPACIDADE DE CARGA 30.000 KG, COM CESTO, MONTADA SOBRE CAMINHAO TRUCADO - CHI DIURN O</v>
          </cell>
          <cell r="C365" t="str">
            <v>CHI</v>
          </cell>
          <cell r="D365">
            <v>269.74</v>
          </cell>
        </row>
        <row r="366">
          <cell r="A366">
            <v>5930</v>
          </cell>
          <cell r="B366" t="str">
            <v>GUINDAUTO HIDRÁULICO, CAPACIDADE MÁXIMA DE CARGA 6200 KG, MOMENTO MÁXI MO DE CARGA 11,7 TM, ALCANCE MÁXIMO HORIZONTAL 9,70 M, INCLUSIVE CAMIN HÃO TOCO PBT 16.000 KG, POTÊNCIA DE 189 CV - CHI DIURNO. AF_06/2014</v>
          </cell>
          <cell r="C366" t="str">
            <v>CHI</v>
          </cell>
          <cell r="D366">
            <v>34.93</v>
          </cell>
        </row>
        <row r="367">
          <cell r="A367">
            <v>5934</v>
          </cell>
          <cell r="B367" t="str">
            <v>MOTONIVELADORA POTÊNCIA BÁSICA LÍQUIDA (PRIMEIRA MARCHA) 125 HP, PESO BRUTO 13032 KG, LARGURA DA LÂMINA DE 3,7 M - CHI DIURNO. AF_06/2014</v>
          </cell>
          <cell r="C367" t="str">
            <v>CHI</v>
          </cell>
          <cell r="D367">
            <v>58.91</v>
          </cell>
        </row>
        <row r="368">
          <cell r="A368">
            <v>5942</v>
          </cell>
          <cell r="B368" t="str">
            <v>PÁ CARREGADEIRA SOBRE RODAS, POTÊNCIA LÍQUIDA 128 HP, CAPACIDADE DA CA ÇAMBA 1,7 A 2,8 M3, PESO OPERACIONAL 11632 KG - CHI DIURNO. AF_06/2014</v>
          </cell>
          <cell r="C368" t="str">
            <v>CHI</v>
          </cell>
          <cell r="D368">
            <v>46.09</v>
          </cell>
        </row>
        <row r="369">
          <cell r="A369">
            <v>5946</v>
          </cell>
          <cell r="B369" t="str">
            <v>PÁ CARREGADEIRA SOBRE RODAS, POTÊNCIA 197 HP, CAPACIDADE DA CAÇAMBA 2, 5 A 3,5 M3, PESO OPERACIONAL 18338 KG - CHI DIURNO. AF_06/2014</v>
          </cell>
          <cell r="C369" t="str">
            <v>CHI</v>
          </cell>
          <cell r="D369">
            <v>55.83</v>
          </cell>
        </row>
        <row r="370">
          <cell r="A370">
            <v>5952</v>
          </cell>
          <cell r="B370" t="str">
            <v>MARTELETE OU ROMPEDOR PNEUMÁTICO MANUAL 28KG, FREQUENCIA DE IMPACTO 12 30/MINUTO - CHI DIURNO</v>
          </cell>
          <cell r="C370" t="str">
            <v>CHI</v>
          </cell>
          <cell r="D370">
            <v>11.76</v>
          </cell>
        </row>
        <row r="371">
          <cell r="A371">
            <v>5954</v>
          </cell>
          <cell r="B371" t="str">
            <v>COMPRESSOR DE AR REBOCÁVEL, VAZÃO 189 PCM, PRESSÃO EFETIVA DE TRABALHO 102 PSI, MOTOR DIESEL, POTÊNCIA 63 CV - CHI DIURNO. AF_06/2015</v>
          </cell>
          <cell r="C371" t="str">
            <v>CHI</v>
          </cell>
          <cell r="D371">
            <v>2.09</v>
          </cell>
        </row>
        <row r="372">
          <cell r="A372">
            <v>5959</v>
          </cell>
          <cell r="B372" t="str">
            <v>COMPACTADOR DE SOLOS COM PLACA VIBRATORIA, 46X51CM, 5HP, 156KG, DIESEL , IMPACTO DINAMICO 1700KG - CUSTO HORARIO IMPRODUTIVO DIURNO</v>
          </cell>
          <cell r="C372" t="str">
            <v>CHI</v>
          </cell>
          <cell r="D372">
            <v>14.42</v>
          </cell>
        </row>
        <row r="373">
          <cell r="A373">
            <v>5961</v>
          </cell>
          <cell r="B373" t="str">
            <v>CAMINHÃO BASCULANTE 6 M3, PESO BRUTO TOTAL 16.000 KG, CARGA ÚTIL MÁXIM A 13.071 KG, DISTÂNCIA ENTRE EIXOS 4,80 M, POTÊNCIA 230 CV INCLUSIVE C AÇAMBA METÁLICA - CHI DIURNO. AF_06/2014</v>
          </cell>
          <cell r="C373" t="str">
            <v>CHI</v>
          </cell>
          <cell r="D373">
            <v>35.630000000000003</v>
          </cell>
        </row>
        <row r="374">
          <cell r="A374">
            <v>6260</v>
          </cell>
          <cell r="B374" t="str">
            <v>CAMINHÃO PIPA 6.000 L, PESO BRUTO TOTAL 13.000 KG, DISTÂNCIA ENTRE EIX OS 4,80 M, POTÊNCIA 189 CV INCLUSIVE TANQUE DE AÇO PARA TRANSPORTE DE ÁGUA, CAPACIDADE 6 M3 - CHI DIURNO. AF_06/2014</v>
          </cell>
          <cell r="C374" t="str">
            <v>CHI</v>
          </cell>
          <cell r="D374">
            <v>31.85</v>
          </cell>
        </row>
        <row r="375">
          <cell r="A375">
            <v>6389</v>
          </cell>
          <cell r="B375" t="str">
            <v>MAQUINA SOLDA ARCO 375A DIESEL 33CV CHI DIURNO EXCLUSIVE OPERADOR</v>
          </cell>
          <cell r="C375" t="str">
            <v>H</v>
          </cell>
          <cell r="D375">
            <v>18.91</v>
          </cell>
        </row>
        <row r="376">
          <cell r="A376">
            <v>6880</v>
          </cell>
          <cell r="B376" t="str">
            <v>ROLO COMPACTADOR DE PNEUS ESTÁTICO, PRESSÃO VARIÁVEL, POTÊNCIA 111 HP, PESO SEM/COM LASTRO 9,5 / 26 T, LARGURA DE TRABALHO 1,90 M - CHI DIUR NO. AF_07/2014</v>
          </cell>
          <cell r="C376" t="str">
            <v>CHI</v>
          </cell>
          <cell r="D376">
            <v>44.33</v>
          </cell>
        </row>
        <row r="377">
          <cell r="A377">
            <v>7023</v>
          </cell>
          <cell r="B377" t="str">
            <v>DISTRIBUIDOR DE BETUME 6000L 56CV SOB PRESSAO MONTADO SOBRE CHASSIS DE CAMINHÃO - CHI</v>
          </cell>
          <cell r="C377" t="str">
            <v>CHI</v>
          </cell>
          <cell r="D377">
            <v>23.27</v>
          </cell>
        </row>
        <row r="378">
          <cell r="A378">
            <v>7031</v>
          </cell>
          <cell r="B378" t="str">
            <v>TANQUE DE ASFALTO ESTACIONÁRIO COM SERPENTINA, CAPACIDADE 30.000 L - C HI DIURNO. AF_06/2014</v>
          </cell>
          <cell r="C378" t="str">
            <v>CHI</v>
          </cell>
          <cell r="D378">
            <v>1.77</v>
          </cell>
        </row>
        <row r="379">
          <cell r="A379">
            <v>7043</v>
          </cell>
          <cell r="B379" t="str">
            <v>MOTOBOMBA TRASH (PARA ÁGUA SUJA) AUTO ESCORVANTE, MOTOR GASOLINA DE 6, 41 HP, DIÂMETROS DE SUCÇÃO X RECALQUE: 3" X 3", HM/Q = 10 MCA / 60 M3/ H A 23 MCA / 0 M3/H - CHI DIURNO. AF_10/2014</v>
          </cell>
          <cell r="C379" t="str">
            <v>CHI</v>
          </cell>
          <cell r="D379">
            <v>0.19</v>
          </cell>
        </row>
        <row r="380">
          <cell r="A380">
            <v>7050</v>
          </cell>
          <cell r="B380" t="str">
            <v>ROLO COMPACTADOR PE DE CARNEIRO VIBRATORIO, POTENCIA 125 HP, PESO OPER ACIONAL SEM/COM LASTRO 11,95 / 13,30 T, IMPACTO DINAMICO 38,5 / 22,5 T , LARGURA DE TRABALHO 2,15 M - CHI DIURNO. AF_06/2014</v>
          </cell>
          <cell r="C380" t="str">
            <v>CHI</v>
          </cell>
          <cell r="D380">
            <v>45.12</v>
          </cell>
        </row>
        <row r="381">
          <cell r="A381">
            <v>67827</v>
          </cell>
          <cell r="B381" t="str">
            <v>CAMINHÃO BASCULANTE 6 M3 TOCO, PESO BRUTO TOTAL 16.000 KG, CARGA ÚTIL MÁXIMA 11.130 KG, DISTÂNCIA ENTRE EIXOS 5,36 M, POTÊNCIA 185 CV, INCLU SIVE CAÇAMBA METÁLICA - CHI DIURNO. AF_06/2014</v>
          </cell>
          <cell r="C381" t="str">
            <v>CHI</v>
          </cell>
          <cell r="D381">
            <v>34.880000000000003</v>
          </cell>
        </row>
        <row r="382">
          <cell r="A382">
            <v>73395</v>
          </cell>
          <cell r="B382" t="str">
            <v>GRUPO GERADOR 150 KVA- CHI</v>
          </cell>
          <cell r="C382" t="str">
            <v>CHI</v>
          </cell>
          <cell r="D382">
            <v>5.15</v>
          </cell>
        </row>
        <row r="383">
          <cell r="A383">
            <v>83760</v>
          </cell>
          <cell r="B383" t="str">
            <v>CHI-GUINDASTE MADAL MD-10A</v>
          </cell>
          <cell r="C383" t="str">
            <v>CHI</v>
          </cell>
          <cell r="D383">
            <v>89.91</v>
          </cell>
        </row>
        <row r="384">
          <cell r="A384">
            <v>83766</v>
          </cell>
          <cell r="B384" t="str">
            <v>CHI-GRUPO DE SOLDAGEM BAMBOZZI 375-A</v>
          </cell>
          <cell r="C384" t="str">
            <v>CHI</v>
          </cell>
          <cell r="D384">
            <v>36.39</v>
          </cell>
        </row>
        <row r="385">
          <cell r="A385">
            <v>84013</v>
          </cell>
          <cell r="B385" t="str">
            <v>ESCAVADEIRA HIDRÁULICA SOBRE ESTEIRAS, CAÇAMBA 0,80 M3, PESO OPERACION AL 17,8 T, POTÊNCIA LÍQUIDA 110 HP - CHI DIURNO. AF_10/2014</v>
          </cell>
          <cell r="C385" t="str">
            <v>CHI</v>
          </cell>
          <cell r="D385">
            <v>52.73</v>
          </cell>
        </row>
        <row r="386">
          <cell r="A386">
            <v>87446</v>
          </cell>
          <cell r="B386" t="str">
            <v>BETONEIRA CAPACIDADE NOMINAL 400 L, CAPACIDADE DE MISTURA 310 L, MOTOR A DIESEL POTÊNCIA 5,0 HP, SEM CARREGADOR - CHI DIURNO. AF_06/2014</v>
          </cell>
          <cell r="C386" t="str">
            <v>CHI</v>
          </cell>
          <cell r="D386">
            <v>0.32</v>
          </cell>
        </row>
        <row r="387">
          <cell r="A387">
            <v>88392</v>
          </cell>
          <cell r="B387" t="str">
            <v>MISTURADOR DE ARGAMASSA, EIXO HORIZONTAL, CAPACIDADE DE MISTURA 300 KG , MOTOR ELÉTRICO POTÊNCIA 5 CV - CHI DIURNO. AF_06/2014</v>
          </cell>
          <cell r="C387" t="str">
            <v>CHI</v>
          </cell>
          <cell r="D387">
            <v>0.63</v>
          </cell>
        </row>
        <row r="388">
          <cell r="A388">
            <v>88398</v>
          </cell>
          <cell r="B388" t="str">
            <v>MISTURADOR DE ARGAMASSA, EIXO HORIZONTAL, CAPACIDADE DE MISTURA 600 KG , MOTOR ELÉTRICO POTÊNCIA 7,5 CV - CHI DIURNO. AF_06/2014</v>
          </cell>
          <cell r="C388" t="str">
            <v>CHI</v>
          </cell>
          <cell r="D388">
            <v>0.76</v>
          </cell>
        </row>
        <row r="389">
          <cell r="A389">
            <v>88404</v>
          </cell>
          <cell r="B389" t="str">
            <v>MISTURADOR DE ARGAMASSA, EIXO HORIZONTAL, CAPACIDADE DE MISTURA 160 KG , MOTOR ELÉTRICO POTÊNCIA 3 CV - CHI DIURNO. AF_06/2014</v>
          </cell>
          <cell r="C389" t="str">
            <v>CHI</v>
          </cell>
          <cell r="D389">
            <v>0.6</v>
          </cell>
        </row>
        <row r="390">
          <cell r="A390">
            <v>88430</v>
          </cell>
          <cell r="B390" t="str">
            <v>PROJETOR DE ARGAMASSA, CAPACIDADE DE PROJEÇÃO 1,5 M3/H, ALCANCE DE 30 ATÉ 60 M, MOTOR ELÉTRICO POTÊNCIA 7,5 HP - CHI DIURNO. AF_06/2014</v>
          </cell>
          <cell r="C390" t="str">
            <v>CHI</v>
          </cell>
          <cell r="D390">
            <v>3.93</v>
          </cell>
        </row>
        <row r="391">
          <cell r="A391">
            <v>88438</v>
          </cell>
          <cell r="B391" t="str">
            <v>PROJETOR DE ARGAMASSA, CAPACIDADE DE PROJEÇÃO 2 M3/H, ALCANCE ATÉ 50 M , MOTOR ELÉTRICO POTÊNCIA 7,5 HP - CHI DIURNO. AF_06/2014</v>
          </cell>
          <cell r="C391" t="str">
            <v>CHI</v>
          </cell>
          <cell r="D391">
            <v>5.2</v>
          </cell>
        </row>
        <row r="392">
          <cell r="A392">
            <v>88831</v>
          </cell>
          <cell r="B392" t="str">
            <v>BETONEIRA CAPACIDADE NOMINAL DE 400 L, CAPACIDADE DE MISTURA 310 L, MO TOR ELÉTRICO TRIFÁSICO POTÊNCIA DE 2 HP, SEM CARREGADOR - CHI DIURNO. AF_10/2014</v>
          </cell>
          <cell r="C392" t="str">
            <v>CHI</v>
          </cell>
          <cell r="D392">
            <v>0.24</v>
          </cell>
        </row>
        <row r="393">
          <cell r="A393">
            <v>88844</v>
          </cell>
          <cell r="B393" t="str">
            <v>TRATOR DE ESTEIRAS, POTÊNCIA 125 HP, PESO OPERACIONAL 12,9 T, COM LÂMI NA 2,7 M3 - CHI DIURNO. AF_10/2014</v>
          </cell>
          <cell r="C393" t="str">
            <v>CHI</v>
          </cell>
          <cell r="D393">
            <v>60.65</v>
          </cell>
        </row>
        <row r="394">
          <cell r="A394">
            <v>88908</v>
          </cell>
          <cell r="B394" t="str">
            <v>ESCAVADEIRA HIDRÁULICA SOBRE ESTEIRAS, CAÇAMBA 1,20 M3, PESO OPERACION AL 21 T, POTÊNCIA BRUTA 155 HP - CHI DIURNO. AF_06/2014</v>
          </cell>
          <cell r="C394" t="str">
            <v>CHI</v>
          </cell>
          <cell r="D394">
            <v>57.82</v>
          </cell>
        </row>
        <row r="395">
          <cell r="A395">
            <v>89022</v>
          </cell>
          <cell r="B395" t="str">
            <v>BOMBA SUBMERSÍVEL ELÉTRICA TRIFÁSICA, POTÊNCIA 2,96 HP, Ø ROTOR 144 MM SEMI-ABERTO, BOCAL DE SAÍDA Ø 2, HM/Q = 2 MCA / 38,8 M3/H A 28 MCA / 5 M3/H - CHI DIURNO. AF_06/2014</v>
          </cell>
          <cell r="C395" t="str">
            <v>CHI</v>
          </cell>
          <cell r="D395">
            <v>0.3</v>
          </cell>
        </row>
        <row r="396">
          <cell r="A396">
            <v>89027</v>
          </cell>
          <cell r="B396" t="str">
            <v>TANQUE DE ASFALTO ESTACIONÁRIO COM MAÇARICO, CAPACIDADE 20.000 L - CHI DIURNO. AF_06/2014</v>
          </cell>
          <cell r="C396" t="str">
            <v>CHI</v>
          </cell>
          <cell r="D396">
            <v>1.44</v>
          </cell>
        </row>
        <row r="397">
          <cell r="A397">
            <v>89031</v>
          </cell>
          <cell r="B397" t="str">
            <v>TRATOR DE ESTEIRAS, POTÊNCIA 100 HP, PESO OPERACIONAL 9,4 T, COM LÂMIN A 2,19 M3 - CHI DIURNO. AF_06/2014</v>
          </cell>
          <cell r="C397" t="str">
            <v>CHI</v>
          </cell>
          <cell r="D397">
            <v>58.86</v>
          </cell>
        </row>
        <row r="398">
          <cell r="A398">
            <v>89036</v>
          </cell>
          <cell r="B398" t="str">
            <v>TRATOR DE PNEUS, POTÊNCIA 85 CV, TRAÇÃO 4X4, PESO COM LASTRO DE 4.675 KG - CHI DIURNO. AF_06/2014</v>
          </cell>
          <cell r="C398" t="str">
            <v>CHI</v>
          </cell>
          <cell r="D398">
            <v>27.39</v>
          </cell>
        </row>
        <row r="399">
          <cell r="A399">
            <v>89218</v>
          </cell>
          <cell r="B399" t="str">
            <v>BATE-ESTACAS POR GRAVIDADE, POTÊNCIA DE 160 HP, PESO DO MARTELO ATÉ 3 TONELADAS - CHI DIURNO. AF_11/2014</v>
          </cell>
          <cell r="C399" t="str">
            <v>CHI</v>
          </cell>
          <cell r="D399">
            <v>29.52</v>
          </cell>
        </row>
        <row r="400">
          <cell r="A400">
            <v>89226</v>
          </cell>
          <cell r="B400" t="str">
            <v>BETONEIRA CAPACIDADE NOMINAL DE 600 L, CAPACIDADE DE MISTURA 360 L, MO TOR ELÉTRICO TRIFÁSICO POTÊNCIA DE 4 CV, SEM CARREGADOR - CHI DIURNO. AF_11/2014</v>
          </cell>
          <cell r="C400" t="str">
            <v>CHI</v>
          </cell>
          <cell r="D400">
            <v>0.98</v>
          </cell>
        </row>
        <row r="401">
          <cell r="A401">
            <v>89227</v>
          </cell>
          <cell r="B401" t="str">
            <v>ROLO COMPACTADOR VIBRATORIO DE UM CILINDRO LISO DE ACO, POTENCIA 80 HP , PESO OPERACIONAL MAXIMO 8,5 T, LARGURA TRABALHO 1,676 M - CHI DIURNO . AF_06/2014</v>
          </cell>
          <cell r="C401" t="str">
            <v>CHI</v>
          </cell>
          <cell r="D401">
            <v>38.549999999999997</v>
          </cell>
        </row>
        <row r="402">
          <cell r="A402">
            <v>89235</v>
          </cell>
          <cell r="B402" t="str">
            <v>FRESADORA DE ASFALTO A FRIO SOBRE RODAS, LARGURA FRESAGEM DE 1,0 M, PO TÊNCIA 208 HP - CHI DIURNO. AF_11/2014</v>
          </cell>
          <cell r="C402" t="str">
            <v>CHI</v>
          </cell>
          <cell r="D402">
            <v>86.56</v>
          </cell>
        </row>
        <row r="403">
          <cell r="A403">
            <v>89243</v>
          </cell>
          <cell r="B403" t="str">
            <v>FRESADORA DE ASFALTO A FRIO SOBRE RODAS, LARGURA FRESAGEM DE 2,0 M, PO TÊNCIA 550 HP - CHI DIURNO. AF_11/2014</v>
          </cell>
          <cell r="C403" t="str">
            <v>CHI</v>
          </cell>
          <cell r="D403">
            <v>174.52</v>
          </cell>
        </row>
        <row r="404">
          <cell r="A404">
            <v>89251</v>
          </cell>
          <cell r="B404" t="str">
            <v>RECICLADORA DE ASFALTO A FRIO SOBRE RODAS, LARGURA FRESAGEM DE 2,0 M, POTÊNCIA 422 HP - CHI DIURNO. AF_11/2014</v>
          </cell>
          <cell r="C404" t="str">
            <v>CHI</v>
          </cell>
          <cell r="D404">
            <v>154.36000000000001</v>
          </cell>
        </row>
        <row r="405">
          <cell r="A405">
            <v>89258</v>
          </cell>
          <cell r="B405" t="str">
            <v>VIBROACABADORA DE ASFALTO SOBRE ESTEIRAS, LARGURA DE PAVIMENTAÇÃO 2,13 M A 4,55 M, POTÊNCIA 100 HP, CAPACIDADE 400 T/H - CHI DIURNO. AF_11/2 014</v>
          </cell>
          <cell r="C405" t="str">
            <v>CHI</v>
          </cell>
          <cell r="D405">
            <v>59.2</v>
          </cell>
        </row>
        <row r="406">
          <cell r="A406">
            <v>89273</v>
          </cell>
          <cell r="B406" t="str">
            <v>GUINDASTE HIDRÁULICO AUTROPELIDO, COM LANÇA TELESCÓPICA 28,80 M, CAPAC IDADE MÁXIMA 30 T, POTÊNCIA 97 KW, TRAÇÃO 4 X 4 - CHI DIURNO. AF_11/20 14</v>
          </cell>
          <cell r="C406" t="str">
            <v>CHI</v>
          </cell>
          <cell r="D406">
            <v>63.97</v>
          </cell>
        </row>
        <row r="407">
          <cell r="A407">
            <v>89279</v>
          </cell>
          <cell r="B407" t="str">
            <v>BETONEIRA CAPACIDADE NOMINAL DE 600 L, CAPACIDADE DE MISTURA 440 L, MO TOR A DIESEL POTÊNCIA 10 HP, COM CARREGADOR - CHI DIURNO. AF_11/2014</v>
          </cell>
          <cell r="C407" t="str">
            <v>CHI</v>
          </cell>
          <cell r="D407">
            <v>1.19</v>
          </cell>
        </row>
        <row r="408">
          <cell r="A408">
            <v>89877</v>
          </cell>
          <cell r="B408" t="str">
            <v>CAMINHÃO BASCULANTE 14 M3, COM CAVALO MECÂNICO DE CAPACIDADE MÁXIMA DE TRAÇÃO COMBINADO DE 36000 KG, POTÊNCIA 286 CV, INCLUSIVE SEMIREBOQUE COM CAÇAMBA METÁLICA - CHI DIURNO. AF_12/2014</v>
          </cell>
          <cell r="C408" t="str">
            <v>CHI</v>
          </cell>
          <cell r="D408">
            <v>45.99</v>
          </cell>
        </row>
        <row r="409">
          <cell r="A409">
            <v>89884</v>
          </cell>
          <cell r="B409" t="str">
            <v>CAMINHÃO BASCULANTE 18 M3, COM CAVALO MECÂNICO DE CAPACIDADE MÁXIMA DE TRAÇÃO COMBINADO DE 45000 KG, POTÊNCIA 330 CV, INCLUSIVE SEMIREBOQUE COM CAÇAMBA METÁLICA - CHI DIURNO. AF_12/2014</v>
          </cell>
          <cell r="C409" t="str">
            <v>CHI</v>
          </cell>
          <cell r="D409">
            <v>47.6</v>
          </cell>
        </row>
        <row r="410">
          <cell r="A410">
            <v>90587</v>
          </cell>
          <cell r="B410" t="str">
            <v>VIBRADOR DE IMERSÃO, DIÂMETRO DE PONTEIRA 45MM, MOTOR ELÉTRICO TRIFÁSI CO POTÊNCIA DE 2 CV - CHI DIURNO. AF_06/2015</v>
          </cell>
          <cell r="C410" t="str">
            <v>CHI</v>
          </cell>
          <cell r="D410">
            <v>0.93</v>
          </cell>
        </row>
        <row r="411">
          <cell r="A411">
            <v>90626</v>
          </cell>
          <cell r="B411" t="str">
            <v>PERFURATRIZ MANUAL, TORQUE MÁXIMO 83 N.M, POTÊNCIA 5 CV, COM DIÂMETRO MÁXIMO 4" - CHI DIURNO. AF_06/2015</v>
          </cell>
          <cell r="C411" t="str">
            <v>CHI</v>
          </cell>
          <cell r="D411">
            <v>1.72</v>
          </cell>
        </row>
        <row r="412">
          <cell r="A412">
            <v>90632</v>
          </cell>
          <cell r="B412" t="str">
            <v>PERFURATRIZ SOBRE ESTEIRA, TORQUE MÁXIMO 600 KGF, PESO MÉDIO 1000 KG, POTÊNCIA 20 HP, DIÂMETRO MÁXIMO 10" - CHI DIURNO. AF_06/2015</v>
          </cell>
          <cell r="C412" t="str">
            <v>CHI</v>
          </cell>
          <cell r="D412">
            <v>57.79</v>
          </cell>
        </row>
        <row r="413">
          <cell r="A413">
            <v>90638</v>
          </cell>
          <cell r="B413" t="str">
            <v>MISTURADOR DUPLO HORIZONTAL DE ALTA TURBULÊNCIA, CAPACIDADE / VOLUME 2 X 500 LITROS, MOTORES ELÉTRICOS MÍNIMO 5 CV CADA, PARA NATA CIMENTO, ARGAMASSA E OUTROS - CHI DIURNO. AF_06/2015</v>
          </cell>
          <cell r="C413" t="str">
            <v>CHI</v>
          </cell>
          <cell r="D413">
            <v>3.02</v>
          </cell>
        </row>
        <row r="414">
          <cell r="A414">
            <v>90644</v>
          </cell>
          <cell r="B414" t="str">
            <v>BOMBA TRIPLEX, PARA INJEÇÃO DE NATA DE CIMENTO, VAZÃO MÁXIMA DE 100 LI TROS/MINUTO, PRESSÃO MÁXIMA DE 70 BAR - CHI DIURNO. AF_06/2015</v>
          </cell>
          <cell r="C414" t="str">
            <v>CHI</v>
          </cell>
          <cell r="D414">
            <v>5.2</v>
          </cell>
        </row>
        <row r="415">
          <cell r="A415">
            <v>90651</v>
          </cell>
          <cell r="B415" t="str">
            <v>BOMBA CENTRÍFUGA MONOESTÁGIO COM MOTOR ELÉTRICO MONOFÁSICO, POTÊNCIA 1 5 HP, DIÂMETRO DO ROTOR 173 MM, HM/Q = 30 MCA / 90 M3/H A 45 MCA / 55 M3/H - CHI DIURNO. AF_06/2015</v>
          </cell>
          <cell r="C415" t="str">
            <v>CHI</v>
          </cell>
          <cell r="D415">
            <v>0.55000000000000004</v>
          </cell>
        </row>
        <row r="416">
          <cell r="A416">
            <v>90657</v>
          </cell>
          <cell r="B416" t="str">
            <v>BOMBA DE PROJEÇÃO DE CONCRETO SECO, POTÊNCIA 10 CV, VAZÃO 3 M3/H - CHI DIURNO. AF_06/2015</v>
          </cell>
          <cell r="C416" t="str">
            <v>CHI</v>
          </cell>
          <cell r="D416">
            <v>3.38</v>
          </cell>
        </row>
        <row r="417">
          <cell r="A417">
            <v>90663</v>
          </cell>
          <cell r="B417" t="str">
            <v>BOMBA DE PROJEÇÃO DE CONCRETO SECO, POTÊNCIA 10 CV, VAZÃO 6 M3/H - CHI DIURNO. AF_06/2015</v>
          </cell>
          <cell r="C417" t="str">
            <v>CHI</v>
          </cell>
          <cell r="D417">
            <v>3.63</v>
          </cell>
        </row>
        <row r="418">
          <cell r="A418">
            <v>90669</v>
          </cell>
          <cell r="B418" t="str">
            <v>PROJETOR PNEUMÁTICO DE ARGAMASSA PARA CHAPISCO E REBOCO COM RECIPIENTE ACOPLADO, TIPO CANEQUINHA, COM COMPRESSOR DE AR REBOCÁVEL VAZÃO 89 PC M E MOTOR DIESEL DE 20 CV - CHI DIURNO. AF_06/2015</v>
          </cell>
          <cell r="C418" t="str">
            <v>CHI</v>
          </cell>
          <cell r="D418">
            <v>3.28</v>
          </cell>
        </row>
        <row r="419">
          <cell r="A419">
            <v>90675</v>
          </cell>
          <cell r="B419" t="str">
            <v>PERFURATRIZ COM TORRE METÁLICA PARA EXECUÇÃO DE ESTACA HÉLICE CONTÍNUA , PROFUNDIDADE MÁXIMA DE 30 M, DIÂMETRO MÁXIMO DE 800 MM, POTÊNCIA INS TALADA DE 268 HP, MESA ROTATIVA COM TORQUE MÁXIMO DE 170 KNM - CHI DIU RNO. AF_06/2015</v>
          </cell>
          <cell r="C419" t="str">
            <v>CHI</v>
          </cell>
          <cell r="D419">
            <v>196.91</v>
          </cell>
        </row>
        <row r="420">
          <cell r="A420">
            <v>90681</v>
          </cell>
          <cell r="B420" t="str">
            <v>PERFURATRIZ HIDRÁULICA SOBRE CAMINHÃO COM TRADO CURTO ACOPLADO, PROFUN DIDADE MÁXIMA DE 20 M, DIÂMETRO MÁXIMO DE 1500 MM, POTÊNCIA INSTALADA DE 137 HP, MESA ROTATIVA COM TORQUE MÁXIMO DE 30 KNM - CHI DIURNO. AF_ 06/2015</v>
          </cell>
          <cell r="C420" t="str">
            <v>CHI</v>
          </cell>
          <cell r="D420">
            <v>108.62</v>
          </cell>
        </row>
        <row r="421">
          <cell r="A421">
            <v>90687</v>
          </cell>
          <cell r="B421" t="str">
            <v>MANIPULADOR TELESCÓPICO, POTÊNCIA DE 85 HP, CAPACIDADE DE CARGA DE 3.5 00 KG, ALTURA MÁXIMA DE ELEVAÇÃO DE 12,3 M - CHI DIURNO. AF_06/2015</v>
          </cell>
          <cell r="C421" t="str">
            <v>CHI</v>
          </cell>
          <cell r="D421">
            <v>47.98</v>
          </cell>
        </row>
        <row r="422">
          <cell r="A422">
            <v>90693</v>
          </cell>
          <cell r="B422" t="str">
            <v>MINICARREGADEIRA SOBRE RODAS, POTÊNCIA LÍQUIDA DE 47 HP, CAPACIDADE NO MINAL DE OPERAÇÃO DE 646 KG - CHI DIURNO. AF_06/2015</v>
          </cell>
          <cell r="C422" t="str">
            <v>CHI</v>
          </cell>
          <cell r="D422">
            <v>31.32</v>
          </cell>
        </row>
        <row r="423">
          <cell r="A423">
            <v>90965</v>
          </cell>
          <cell r="B423" t="str">
            <v>COMPRESSOR DE AR REBOCÁVEL, VAZÃO 89 PCM, PRESSÃO EFETIVA DE TRABALHO 102 PSI, MOTOR DIESEL, POTÊNCIA 20 CV - CHI DIURNO. AF_06/2015</v>
          </cell>
          <cell r="C423" t="str">
            <v>CHI</v>
          </cell>
          <cell r="D423">
            <v>2.73</v>
          </cell>
        </row>
        <row r="424">
          <cell r="A424">
            <v>90973</v>
          </cell>
          <cell r="B424" t="str">
            <v>COMPRESSOR DE AR REBOCAVEL, VAZÃO 250 PCM, PRESSAO DE TRABALHO 102 PSI , MOTOR A DIESEL POTÊNCIA 81 CV - CHI DIURNO. AF_06/2015</v>
          </cell>
          <cell r="C424" t="str">
            <v>CHI</v>
          </cell>
          <cell r="D424">
            <v>2.74</v>
          </cell>
        </row>
        <row r="425">
          <cell r="A425">
            <v>90982</v>
          </cell>
          <cell r="B425" t="str">
            <v>COMPRESSOR DE AR REBOCÁVEL, VAZÃO 748 PCM, PRESSÃO EFETIVA DE TRABALHO 102 PSI, MOTOR DIESEL, POTÊNCIA 210 CV - CHI DIURNO. AF_06/2015</v>
          </cell>
          <cell r="C425" t="str">
            <v>CHI</v>
          </cell>
          <cell r="D425">
            <v>6.96</v>
          </cell>
        </row>
        <row r="426">
          <cell r="A426">
            <v>91001</v>
          </cell>
          <cell r="B426" t="str">
            <v>COMPRESSOR DE AR REBOCAVEL, VAZÃO 400 PCM, PRESSAO DE TRABALHO 102 PSI , MOTOR A DIESEL POTÊNCIA 110 CV - CHI DIURNO. AF_06/2015</v>
          </cell>
          <cell r="C426" t="str">
            <v>CHI</v>
          </cell>
          <cell r="D426">
            <v>3.25</v>
          </cell>
        </row>
        <row r="427">
          <cell r="A427">
            <v>91032</v>
          </cell>
          <cell r="B427" t="str">
            <v>CAMINHÃO TRUCADO (C/ TERCEIRO EIXO) ELETRÔNICO - POTÊNCIA 231CV - PBT = 22000KG - DIST. ENTRE EIXOS 5170 MM - INCLUI CARROCERIA FIXA ABERTA DE MADEIRA - CHI DIURNO. AF_06/2015</v>
          </cell>
          <cell r="C427" t="str">
            <v>CHI</v>
          </cell>
          <cell r="D427">
            <v>34.75</v>
          </cell>
        </row>
        <row r="428">
          <cell r="A428">
            <v>91278</v>
          </cell>
          <cell r="B428" t="str">
            <v>PLACA VIBRATÓRIA REVERSÍVEL COM MOTOR 4 TEMPOS A GASOLINA, FORÇA CENTR ÍFUGA DE 25 KN (2500 KGF), POTÊNCIA 5,5 CV - CHI DIURNO. AF_08/2015</v>
          </cell>
          <cell r="C428" t="str">
            <v>CHI</v>
          </cell>
          <cell r="D428">
            <v>0.66</v>
          </cell>
        </row>
        <row r="429">
          <cell r="A429">
            <v>91285</v>
          </cell>
          <cell r="B429" t="str">
            <v>CORTADORA DE PISO COM MOTOR 4 TEMPOS A GASOLINA, POTÊNCIA DE 13 HP, CO M DISCO DE CORTE DIAMANTADO SEGMENTADO PARA CONCRETO, DIÂMETRO DE 350 MM, FURO DE 1" (14 X 1") - CHI DIURNO. AF_08/2015</v>
          </cell>
          <cell r="C429" t="str">
            <v>CHI</v>
          </cell>
          <cell r="D429">
            <v>0.67</v>
          </cell>
        </row>
        <row r="430">
          <cell r="A430">
            <v>91387</v>
          </cell>
          <cell r="B430" t="str">
            <v>CAMINHÃO BASCULANTE 10 M3, TRUCADO CABINE SIMPLES, PESO BRUTO TOTAL 23 .000 KG, CARGA ÚTIL MÁXIMA 15.935 KG, DISTÂNCIA ENTRE EIXOS 4,80 M, PO TÊNCIA 230 CV INCLUSIVE CAÇAMBA METÁLICA - CHI DIURNO. AF_06/2014</v>
          </cell>
          <cell r="C430" t="str">
            <v>CHI</v>
          </cell>
          <cell r="D430">
            <v>37.89</v>
          </cell>
        </row>
        <row r="431">
          <cell r="A431">
            <v>91395</v>
          </cell>
          <cell r="B431" t="str">
            <v>CAMINHÃO TOCO, PBT 14.300 KG, CARGA ÚTIL MÁX. 9.710 KG, DIST. ENTRE EI XOS 3,56 M, POTÊNCIA 185 CV, INCLUSIVE CARROCERIA FIXA ABERTA DE MADEI RA P/ TRANSPORTE GERAL DE CARGA SECA, DIMEN. APROX. 2,50 X 6,50 X 0,50 M - CHI DIURNO. AF_06/2014</v>
          </cell>
          <cell r="C431" t="str">
            <v>CHI</v>
          </cell>
          <cell r="D431">
            <v>34.78</v>
          </cell>
        </row>
        <row r="432">
          <cell r="A432">
            <v>91486</v>
          </cell>
          <cell r="B432" t="str">
            <v>ESPARGIDOR DE ASFALTO PRESSURIZADO, TANQUE 6 M3 COM ISOLAÇÃO TÉRMICA, AQUECIDO COM 2 MAÇARICOS, COM BARRA ESPARGIDORA 3,60 M, MONTADO SOBRE CAMINHÃO  TOCO, PBT 14.300 KG, POTÊNCIA 185 CV - CHI DIURNO. AF_08/201 5</v>
          </cell>
          <cell r="C432" t="str">
            <v>CHI</v>
          </cell>
          <cell r="D432">
            <v>40.36</v>
          </cell>
        </row>
        <row r="433">
          <cell r="A433">
            <v>91534</v>
          </cell>
          <cell r="B433" t="str">
            <v>COMPACTADOR DE SOLOS DE PERCUSSÃO (SOQUETE) COM MOTOR A GASOLINA 4 TEM POS, POTÊNCIA 4 CV - CHI DIURNO. AF_08/2015</v>
          </cell>
          <cell r="C433" t="str">
            <v>CHI</v>
          </cell>
          <cell r="D433">
            <v>1.06</v>
          </cell>
        </row>
        <row r="434">
          <cell r="A434">
            <v>91635</v>
          </cell>
          <cell r="B434" t="str">
            <v>GUINDAUTO HIDRÁULICO, CAPACIDADE MÁXIMA DE CARGA 6500 KG, MOMENTO MÁXI MO DE CARGA 5,8 TM, ALCANCE MÁXIMO HORIZONTAL 7,60 M, INCLUSIVE CAMINH ÃO TOCO PBT 9.700 KG, POTÊNCIA DE 160 CV - CHI DIURNO. AF_08/2015</v>
          </cell>
          <cell r="C434" t="str">
            <v>CHI</v>
          </cell>
          <cell r="D434">
            <v>33.68</v>
          </cell>
        </row>
        <row r="435">
          <cell r="A435">
            <v>91646</v>
          </cell>
          <cell r="B435" t="str">
            <v>CAMINHÃO DE TRANSPORTE DE MATERIAL ASFÁLTICO 30.000 L, COM CAVALO MECÂ NICO DE CAPACIDADE MÁXIMA DE TRAÇÃO COMBINADO DE 66.000 KG, POTÊNCIA 3 60 CV, INCLUSIVE TANQUE DE ASFALTO COM SERPENTINA - CHI DIURNO. AF_08/ 2015</v>
          </cell>
          <cell r="C435" t="str">
            <v>CHI</v>
          </cell>
          <cell r="D435">
            <v>52.07</v>
          </cell>
        </row>
        <row r="436">
          <cell r="A436">
            <v>91693</v>
          </cell>
          <cell r="B436" t="str">
            <v>SERRA CIRCULAR DE BANCADA COM MOTOR ELÉTRICO POTÊNCIA DE 5HP, COM COIF A PARA DISCO 10" - CHI DIURNO. AF_08/2015</v>
          </cell>
          <cell r="C436" t="str">
            <v>CHI</v>
          </cell>
          <cell r="D436">
            <v>0.04</v>
          </cell>
        </row>
        <row r="437">
          <cell r="A437">
            <v>92044</v>
          </cell>
          <cell r="B437" t="str">
            <v>DISTRIBUIDOR DE AGREGADOS REBOCAVEL, CAPACIDADE 1,9 M³, LARGURA DE TRA BALHO 3,66 M - CHI DIURNO. AF_11/2015</v>
          </cell>
          <cell r="C437" t="str">
            <v>CHI</v>
          </cell>
          <cell r="D437">
            <v>3.72</v>
          </cell>
        </row>
        <row r="438">
          <cell r="A438">
            <v>92107</v>
          </cell>
          <cell r="B438" t="str">
            <v>CAMINHÃO PARA EQUIPAMENTO DE LIMPEZA A SUCÇÃO COM CAMINHÃO TRUCADO DE PESO BRUTO TOTAL 23000 KG, CARGA ÚTIL MÁXIMA 15935 KG, DISTÂNCIA ENTRE EIXOS 4,80 M, POTÊNCIA 230 CV, INCLUSIVE LIMPADORA A SUCÇÃO, TANQUE 1</v>
          </cell>
          <cell r="C438" t="str">
            <v>CHI</v>
          </cell>
          <cell r="D438">
            <v>41.46</v>
          </cell>
        </row>
        <row r="439">
          <cell r="A439">
            <v>92113</v>
          </cell>
          <cell r="B439" t="str">
            <v>PENEIRA ROTATIVA COM MOTOR ELÉTRICO TRIFÁSICO DE 2 CV, CILINDRO DE 1 M X 0,60 M, COM FUROS DE 3,17 MM - CHI DIURNO. AF_11/2015</v>
          </cell>
          <cell r="C439" t="str">
            <v>CHI</v>
          </cell>
          <cell r="D439">
            <v>0.92</v>
          </cell>
        </row>
        <row r="440">
          <cell r="A440">
            <v>92119</v>
          </cell>
          <cell r="B440" t="str">
            <v>DOSADOR DE AREIA, CAPACIDADE DE 26 LITROS - CHI DIURNO. AF_11/2015</v>
          </cell>
          <cell r="C440" t="str">
            <v>CHI</v>
          </cell>
          <cell r="D440">
            <v>0.76</v>
          </cell>
        </row>
        <row r="441">
          <cell r="A441">
            <v>92139</v>
          </cell>
          <cell r="B441" t="str">
            <v>CAMINHONETE COM MOTOR A DIESEL, POTÊNCIA 180 CV, CABINE DUPLA, 4X4 - C HI DIURNO. AF_11/2015</v>
          </cell>
          <cell r="C441" t="str">
            <v>CHI</v>
          </cell>
          <cell r="D441">
            <v>26.09</v>
          </cell>
        </row>
        <row r="442">
          <cell r="A442">
            <v>92146</v>
          </cell>
          <cell r="B442" t="str">
            <v>CAMINHONETE CABINE SIMPLES COM MOTOR 1.6 FLEX, CÂMBIO MANUAL, POTÊNCIA 101/104 CV, 2 PORTAS - CHI DIURNO. AF_11/2015</v>
          </cell>
          <cell r="C442" t="str">
            <v>CHI</v>
          </cell>
          <cell r="D442">
            <v>20.73</v>
          </cell>
        </row>
        <row r="443">
          <cell r="A443">
            <v>92243</v>
          </cell>
          <cell r="B443" t="str">
            <v>CAMINHÃO DE TRANSPORTE DE MATERIAL ASFÁLTICO 20.000 L, COM CAVALO MECÂ NICO DE CAPACIDADE MÁXIMA DE TRAÇÃO COMBINADO DE 45.000 KG, POTÊNCIA 3 30 CV, INCLUSIVE TANQUE DE ASFALTO COM MAÇARICO - CHI DIURNO. AF_12/20 15</v>
          </cell>
          <cell r="C443" t="str">
            <v>CHI</v>
          </cell>
          <cell r="D443">
            <v>42.92</v>
          </cell>
        </row>
        <row r="444">
          <cell r="A444">
            <v>92717</v>
          </cell>
          <cell r="B444" t="str">
            <v>APARELHO PARA CORTE E SOLDA OXI-ACETILENO SOBRE RODAS, INCLUSIVE CILIN DROS E MAÇARICOS - CHI DIURNO. AF_12/2015</v>
          </cell>
          <cell r="C444" t="str">
            <v>CHI</v>
          </cell>
          <cell r="D444">
            <v>0.16</v>
          </cell>
        </row>
        <row r="445">
          <cell r="A445">
            <v>92961</v>
          </cell>
          <cell r="B445" t="str">
            <v>MÁQUINA EXTRUSORA DE CONCRETO PARA GUIAS E SARJETAS, MOTOR A DIESEL, P OTÊNCIA 14 CV - CHI DIURNO. AF_12/2015</v>
          </cell>
          <cell r="C445" t="str">
            <v>CHI</v>
          </cell>
          <cell r="D445">
            <v>3.88</v>
          </cell>
        </row>
        <row r="446">
          <cell r="A446">
            <v>92967</v>
          </cell>
          <cell r="B446" t="str">
            <v>MARTELO PERFURADOR PNEUMÁTICO MANUAL, HASTE 25 X 75 MM, 21 KG - CHI DI URNO. AF_12/2015</v>
          </cell>
          <cell r="C446" t="str">
            <v>CHI</v>
          </cell>
          <cell r="D446">
            <v>11.09</v>
          </cell>
        </row>
        <row r="447">
          <cell r="A447">
            <v>5834</v>
          </cell>
          <cell r="B447" t="str">
            <v>USINA MISTURADORA DE SOLOS, DOSADORES TRIPLOS, CALHA VIBRATÓRIA, CAPCI DADE 200/500 TON, 201HP - CHI NOTURNO</v>
          </cell>
          <cell r="C447" t="str">
            <v>CHI-N</v>
          </cell>
          <cell r="D447">
            <v>247.12</v>
          </cell>
        </row>
        <row r="448">
          <cell r="A448">
            <v>6390</v>
          </cell>
          <cell r="B448" t="str">
            <v>MAQUINA SOLDA ARCO 375A DIESEL 33CV CHI NOTURNO EXCLUSIVE OPERADOR</v>
          </cell>
          <cell r="C448" t="str">
            <v>H</v>
          </cell>
          <cell r="D448">
            <v>14.74</v>
          </cell>
        </row>
        <row r="449">
          <cell r="A449">
            <v>5089</v>
          </cell>
          <cell r="B449" t="str">
            <v>ROLO COMPACTADOR VIBRATORIO PE DE CARNEIRO PARA SOLOS, POTENCIA 80HP, PESO MÁXIMO OPERACIONAL 8,8T - MANUTENCAO</v>
          </cell>
          <cell r="C449" t="str">
            <v>H</v>
          </cell>
          <cell r="D449">
            <v>15.36</v>
          </cell>
        </row>
        <row r="450">
          <cell r="A450">
            <v>5627</v>
          </cell>
          <cell r="B450" t="str">
            <v>ESCAVADEIRA HIDRÁULICA SOBRE ESTEIRAS, CAÇAMBA 0,80 M3, PESO OPERACION AL 17 T, POTENCIA BRUTA 111 HP - DEPRECIAÇÃO. AF_06/2014</v>
          </cell>
          <cell r="C450" t="str">
            <v>H</v>
          </cell>
          <cell r="D450">
            <v>26.24</v>
          </cell>
        </row>
        <row r="451">
          <cell r="A451">
            <v>5628</v>
          </cell>
          <cell r="B451" t="str">
            <v>ESCAVADEIRA HIDRÁULICA SOBRE ESTEIRAS, CAÇAMBA 0,80 M3, PESO OPERACION AL 17 T, POTENCIA BRUTA 111 HP - JUROS. AF_06/2014</v>
          </cell>
          <cell r="C451" t="str">
            <v>H</v>
          </cell>
          <cell r="D451">
            <v>5.9</v>
          </cell>
        </row>
        <row r="452">
          <cell r="A452">
            <v>5629</v>
          </cell>
          <cell r="B452" t="str">
            <v>ESCAVADEIRA HIDRÁULICA SOBRE ESTEIRAS, CAÇAMBA 0,80 M3, PESO OPERACION AL 17 T, POTENCIA BRUTA 111 HP - MANUTENÇÃO. AF_06/2014</v>
          </cell>
          <cell r="C452" t="str">
            <v>H</v>
          </cell>
          <cell r="D452">
            <v>36.9</v>
          </cell>
        </row>
        <row r="453">
          <cell r="A453">
            <v>5630</v>
          </cell>
          <cell r="B453" t="str">
            <v>ESCAVADEIRA HIDRÁULICA SOBRE ESTEIRAS, CAÇAMBA 0,80 M3, PESO OPERACION AL 17 T, POTENCIA BRUTA 111 HP - MATERIAIS NA OPERAÇÃO. AF_06/2014</v>
          </cell>
          <cell r="C453" t="str">
            <v>H</v>
          </cell>
          <cell r="D453">
            <v>53.15</v>
          </cell>
        </row>
        <row r="454">
          <cell r="A454">
            <v>5658</v>
          </cell>
          <cell r="B454" t="str">
            <v>GRADE DE DISCO CONTROLE REMOTO REBOCÁVEL, COM 24 DISCOS 24 X 6 MM COM PNEUS PARA TRANSPORTE - MANUTENÇÃO. AF_06/2014</v>
          </cell>
          <cell r="C454" t="str">
            <v>H</v>
          </cell>
          <cell r="D454">
            <v>2.0499999999999998</v>
          </cell>
        </row>
        <row r="455">
          <cell r="A455">
            <v>5664</v>
          </cell>
          <cell r="B455" t="str">
            <v>RETROESCAVADEIRA SOBRE RODAS COM CARREGADEIRA, TRAÇÃO 4X4, POTÊNCIA LÍ Q. 88 HP, CAÇAMBA CARREG. CAP. MÍN. 1 M3, CAÇAMBA RETRO CAP. 0,26 M3, PESO OPERACIONAL MÍN. 6.674 KG, PROFUNDIDADE ESCAVAÇÃO MÁX. 4,37 M - M ANUTENÇÃO. AF_06/2014</v>
          </cell>
          <cell r="C455" t="str">
            <v>H</v>
          </cell>
          <cell r="D455">
            <v>15.99</v>
          </cell>
        </row>
        <row r="456">
          <cell r="A456">
            <v>5667</v>
          </cell>
          <cell r="B456" t="str">
            <v>RETROESCAVADEIRA SOBRE RODAS COM CARREGADEIRA, TRAÇÃO 4X2, POTÊNCIA LÍ Q. 79 HP, CAÇAMBA CARREG. CAP. MÍN. 1 M3, CAÇAMBA RETRO CAP. 0,20 M3, PESO OPERACIONAL MÍN. 6.570 KG, PROFUNDIDADE ESCAVAÇÃO MÁX. 4,37 M - M ANUTENÇÃO. AF_06/2014</v>
          </cell>
          <cell r="C456" t="str">
            <v>H</v>
          </cell>
          <cell r="D456">
            <v>14.22</v>
          </cell>
        </row>
        <row r="457">
          <cell r="A457">
            <v>5668</v>
          </cell>
          <cell r="B457" t="str">
            <v>RETROESCAVADEIRA SOBRE RODAS COM CARREGADEIRA, TRAÇÃO 4X2, POTÊNCIA LÍ Q. 79 HP, CAÇAMBA CARREG. CAP. MÍN. 1 M3, CAÇAMBA RETRO CAP. 0,20 M3, PESO OPERACIONAL MÍN. 6.570 KG, PROFUNDIDADE ESCAVAÇÃO MÁX. 4,37 M - M ATERIAIS NA OPERAÇÃO. AF_06/2014</v>
          </cell>
          <cell r="C457" t="str">
            <v>H</v>
          </cell>
          <cell r="D457">
            <v>40.700000000000003</v>
          </cell>
        </row>
        <row r="458">
          <cell r="A458">
            <v>5670</v>
          </cell>
          <cell r="B458" t="str">
            <v>ROLO COMPACTADOR VIBRATORIO, CILINDRO LISO, AUTO-PROPELIDO 80HP, PESO MAXIMO OPERACIONAL 8,1T - CHP DIURNO - JUROS E DEPRECIACAO</v>
          </cell>
          <cell r="C458" t="str">
            <v>H</v>
          </cell>
          <cell r="D458">
            <v>28.72</v>
          </cell>
        </row>
        <row r="459">
          <cell r="A459">
            <v>5671</v>
          </cell>
          <cell r="B459" t="str">
            <v>ROLO COMPACTADOR VIBRATORIO DE UM CILINDRO LISO DE ACO, POTENCIA 80HP, PESO MAXIMO OPERACIONAL 8,1T - MANUTENCAO</v>
          </cell>
          <cell r="C459" t="str">
            <v>H</v>
          </cell>
          <cell r="D459">
            <v>17.29</v>
          </cell>
        </row>
        <row r="460">
          <cell r="A460">
            <v>5672</v>
          </cell>
          <cell r="B460" t="str">
            <v>ROLO COMPACTADOR VIBRATÓRIO DE CILINDRO LISO, AUTO-PROP., POTÊNCIA 80H P, PESO MÁXIMO OPERACIONAL 8,1T - CUSTO DA MÃO-DE-OBRA NA OPERAÇÃO</v>
          </cell>
          <cell r="C460" t="str">
            <v>H</v>
          </cell>
          <cell r="D460">
            <v>18.48</v>
          </cell>
        </row>
        <row r="461">
          <cell r="A461">
            <v>5674</v>
          </cell>
          <cell r="B461" t="str">
            <v>ROLO COMPACTADOR VIBRATÓRIO DE UM CILINDRO AÇO LISO, POTÊNCIA 80 HP, P ESO OPERACIONAL MÁXIMO 8,1 T, IMPACTO DINÂMICO 16,15 / 9,5 T, LARGURA DE TRABALHO 1,68 M - MANUTENÇÃO. AF_06/2014</v>
          </cell>
          <cell r="C461" t="str">
            <v>H</v>
          </cell>
          <cell r="D461">
            <v>17.3</v>
          </cell>
        </row>
        <row r="462">
          <cell r="A462">
            <v>5675</v>
          </cell>
          <cell r="B462" t="str">
            <v>ROLO COMPACTADOR VIBRATÓRIO, TANDEM, CILINDRO LISO DE AÇO, AUTO-PROPEL ., 40HP -  4,4T, IMPACTO DINÂMICO 3,1T, VU 5 ANOS - DEPRECIAÇÃO E JURO S</v>
          </cell>
          <cell r="C462" t="str">
            <v>H</v>
          </cell>
          <cell r="D462">
            <v>20.46</v>
          </cell>
        </row>
        <row r="463">
          <cell r="A463">
            <v>5676</v>
          </cell>
          <cell r="B463" t="str">
            <v>ROLO COMPACTADOR VIBRATORIO, TANDEM, CILINDRO LISO, AUTO-PROPEL. 40HP - 4,4T, IMPACTO DINAMICO 3,1T, VU 5 ANOS - MANUTENCAO.</v>
          </cell>
          <cell r="C463" t="str">
            <v>H</v>
          </cell>
          <cell r="D463">
            <v>12.3</v>
          </cell>
        </row>
        <row r="464">
          <cell r="A464">
            <v>5677</v>
          </cell>
          <cell r="B464" t="str">
            <v>ROLO COMPACTADOR VIBRATORIO, TANDEM, CILINDRO LISO AUTO-PROPEL. 40HP - 4,4T, IMPACTO DINAMICO 3,1T, VU 5 ANOS - CUSTO COM MATERIAIS NA OPER AÇÃO.</v>
          </cell>
          <cell r="C464" t="str">
            <v>H</v>
          </cell>
          <cell r="D464">
            <v>24.26</v>
          </cell>
        </row>
        <row r="465">
          <cell r="A465">
            <v>5692</v>
          </cell>
          <cell r="B465" t="str">
            <v>MOTOBOMBA CENTRÍFUGA, MOTOR A GASOLINA, POTÊNCIA 5,42 HP, BOCAIS 1 1/2 " X 1", DIÂMETRO ROTOR 143 MM HM/Q = 6 MCA / 16,8 M3/H A 38 MCA / 6,6 M3/H - MANUTENÇÃO. AF_06/2014</v>
          </cell>
          <cell r="C465" t="str">
            <v>H</v>
          </cell>
          <cell r="D465">
            <v>0.08</v>
          </cell>
        </row>
        <row r="466">
          <cell r="A466">
            <v>5693</v>
          </cell>
          <cell r="B466" t="str">
            <v>MOTOBOMBA CENTRÍFUGA, MOTOR A GASOLINA, POTÊNCIA 5,42 HP, BOCAIS 1 1/2 " X 1", DIÂMETRO ROTOR 143 MM HM/Q = 6 MCA / 16,8 M3/H A 38 MCA / 6,6 M3/H - MATERIAIS NA OPERAÇÃO. AF_06/2014</v>
          </cell>
          <cell r="C466" t="str">
            <v>H</v>
          </cell>
          <cell r="D466">
            <v>4.3</v>
          </cell>
        </row>
        <row r="467">
          <cell r="A467">
            <v>5695</v>
          </cell>
          <cell r="B467" t="str">
            <v>CAMINHÃO BASCULANTE 6 M3, PESO BRUTO TOTAL 16.000 KG, CARGA ÚTIL MÁXIM A 13.071 KG, DISTÂNCIA ENTRE EIXOS 4,80 M, POTÊNCIA 230 CV INCLUSIVE C AÇAMBA METÁLICA - MANUTENÇÃO. AF_06/2014</v>
          </cell>
          <cell r="C467" t="str">
            <v>H</v>
          </cell>
          <cell r="D467">
            <v>18.63</v>
          </cell>
        </row>
        <row r="468">
          <cell r="A468">
            <v>5696</v>
          </cell>
          <cell r="B468" t="str">
            <v>USINA DE ASFALTO A QUENTE FIXA CAP.40/80 TON/H-DEPRECIACA0 E JUROS</v>
          </cell>
          <cell r="C468" t="str">
            <v>H</v>
          </cell>
          <cell r="D468">
            <v>270.83999999999997</v>
          </cell>
        </row>
        <row r="469">
          <cell r="A469">
            <v>5697</v>
          </cell>
          <cell r="B469" t="str">
            <v>USINA DE ASFALTO A QUENTE FIXA CAP.40/80 TON/H-MANUTENCAO</v>
          </cell>
          <cell r="C469" t="str">
            <v>H</v>
          </cell>
          <cell r="D469">
            <v>176.89</v>
          </cell>
        </row>
        <row r="470">
          <cell r="A470">
            <v>5698</v>
          </cell>
          <cell r="B470" t="str">
            <v>USINA DE ASFALTO A QUENTE FIXA CAP.40/80 TON/H-MATERIAL E OPERACAO</v>
          </cell>
          <cell r="C470" t="str">
            <v>H</v>
          </cell>
          <cell r="D470">
            <v>12.01</v>
          </cell>
        </row>
        <row r="471">
          <cell r="A471">
            <v>5699</v>
          </cell>
          <cell r="B471" t="str">
            <v>USINA DA ASFALTO A QUENTE, FIXA, CAPACIDADE 40 A 80TON/H - MÃO-DE-OBRA NA OPERAÇÃO DIURNA</v>
          </cell>
          <cell r="C471" t="str">
            <v>H</v>
          </cell>
          <cell r="D471">
            <v>76.709999999999994</v>
          </cell>
        </row>
        <row r="472">
          <cell r="A472">
            <v>5701</v>
          </cell>
          <cell r="B472" t="str">
            <v>CAMINHAO BASCULANTE, 162HP- 6M3 /MAO-DE-OBRA NA OPERACAO NOTURNA</v>
          </cell>
          <cell r="C472" t="str">
            <v>H</v>
          </cell>
          <cell r="D472">
            <v>10.56</v>
          </cell>
        </row>
        <row r="473">
          <cell r="A473">
            <v>5702</v>
          </cell>
          <cell r="B473" t="str">
            <v>USINA DE CONCRETO FIXA CAPACIDADE 90/120 M³, 63HP - DEPRECIAÇÃO E JURO S</v>
          </cell>
          <cell r="C473" t="str">
            <v>H</v>
          </cell>
          <cell r="D473">
            <v>48.42</v>
          </cell>
        </row>
        <row r="474">
          <cell r="A474">
            <v>5703</v>
          </cell>
          <cell r="B474" t="str">
            <v>USINA DE CONCRETO FIXA CAPACIDADE 90/120 M³, 63HP - MATERIAIS NA OPERA ÇÃO</v>
          </cell>
          <cell r="C474" t="str">
            <v>H</v>
          </cell>
          <cell r="D474">
            <v>33.590000000000003</v>
          </cell>
        </row>
        <row r="475">
          <cell r="A475">
            <v>5704</v>
          </cell>
          <cell r="B475" t="str">
            <v>USINA DE CONCRETO FIXA CAPACIDADE 90/120 M³, 63HP - MÃO-DE-OBRA NA OPE RAÇÃO DIURNA</v>
          </cell>
          <cell r="C475" t="str">
            <v>H</v>
          </cell>
          <cell r="D475">
            <v>51.14</v>
          </cell>
        </row>
        <row r="476">
          <cell r="A476">
            <v>5705</v>
          </cell>
          <cell r="B476" t="str">
            <v>CAMINHÃO TOCO, PBT 16.000 KG, CARGA ÚTIL MÁX. 10.685 KG, DIST. ENTRE E IXOS 4,8 M, POTÊNCIA 189 CV, INCLUSIVE CARROCERIA FIXA ABERTA DE MADEI RA P/ TRANSPORTE GERAL DE CARGA SECA, DIMEN. APROX. 2,5 X 7,00 X 0,50 M - MANUTENÇÃO. AF_06/2014</v>
          </cell>
          <cell r="C476" t="str">
            <v>H</v>
          </cell>
          <cell r="D476">
            <v>10.95</v>
          </cell>
        </row>
        <row r="477">
          <cell r="A477">
            <v>5706</v>
          </cell>
          <cell r="B477" t="str">
            <v>USINA MISTURADORA DE SOLOS, DOSADORES TRIPLOS, CALHA VIBRATÓRIA, CAPCI DADE 200/500 TON, 201HP - DEPRECIAÇÃO E JUROS</v>
          </cell>
          <cell r="C477" t="str">
            <v>H</v>
          </cell>
          <cell r="D477">
            <v>139.71</v>
          </cell>
        </row>
        <row r="478">
          <cell r="A478">
            <v>5707</v>
          </cell>
          <cell r="B478" t="str">
            <v>USINA MISTURADORA DE SOLOS, DOSADORES TRIPLOS, CALHA VIBRATÓRIA, CAPCI DADE 200/500 TON, 201HP - MANUTENÇÃO</v>
          </cell>
          <cell r="C478" t="str">
            <v>H</v>
          </cell>
          <cell r="D478">
            <v>91.14</v>
          </cell>
        </row>
        <row r="479">
          <cell r="A479">
            <v>5708</v>
          </cell>
          <cell r="B479" t="str">
            <v>USINA MISTURADORA DE SOLOS, DOSADORES TRIPLOS, CALHA VIBRATÓRIA, CAPCI DADE 200/500 TON, 201HP - MÃO-DE-OBRA NA OPERAÇÃO NOTURNA</v>
          </cell>
          <cell r="C479" t="str">
            <v>H</v>
          </cell>
          <cell r="D479">
            <v>107.4</v>
          </cell>
        </row>
        <row r="480">
          <cell r="A480">
            <v>5710</v>
          </cell>
          <cell r="B480" t="str">
            <v>VIBROACABADORA DE ASFALTO SOBRE ESTEIRAS, LARGURA DE PAVIMENTAÇÃO 1,90 M A 5,30 M, POTÊNCIA 105 HP CAPACIDADE 450 T/H - MANUTENÇÃO. AF_11/20 14</v>
          </cell>
          <cell r="C480" t="str">
            <v>H</v>
          </cell>
          <cell r="D480">
            <v>45.19</v>
          </cell>
        </row>
        <row r="481">
          <cell r="A481">
            <v>5711</v>
          </cell>
          <cell r="B481" t="str">
            <v>VIBROACABADORA DE ASFALTO SOBRE ESTEIRAS, LARGURA DE PAVIMENTAÇÃO 1,90 M A 5,30 M, POTÊNCIA 105 HP CAPACIDADE 450 T/H - MATERIAIS NA OPERAÇÃ O. AF_11/2014</v>
          </cell>
          <cell r="C481" t="str">
            <v>H</v>
          </cell>
          <cell r="D481">
            <v>50.3</v>
          </cell>
        </row>
        <row r="482">
          <cell r="A482">
            <v>5714</v>
          </cell>
          <cell r="B482" t="str">
            <v>TRATOR DE PNEUS, POTÊNCIA 85 CV, TRAÇÃO 4X4, PESO COM LASTRO DE 4.675 KG - MANUTENÇÃO. AF_06/2014</v>
          </cell>
          <cell r="C482" t="str">
            <v>H</v>
          </cell>
          <cell r="D482">
            <v>5.67</v>
          </cell>
        </row>
        <row r="483">
          <cell r="A483">
            <v>5715</v>
          </cell>
          <cell r="B483" t="str">
            <v>TRATOR DE PNEUS, POTÊNCIA 85 CV, TRAÇÃO 4X4, PESO COM LASTRO DE 4.675 KG - MATERIAIS NA OPERAÇÃO. AF_06/2014</v>
          </cell>
          <cell r="C483" t="str">
            <v>H</v>
          </cell>
          <cell r="D483">
            <v>40.15</v>
          </cell>
        </row>
        <row r="484">
          <cell r="A484">
            <v>5716</v>
          </cell>
          <cell r="B484" t="str">
            <v>TRATOR PNEUS TRAÇÃO 4X2, 82 CV, PESO C/ LASTRO 4,555 T - MÃO-DE-OBRA O PERACAO DIURNA</v>
          </cell>
          <cell r="C484" t="str">
            <v>H</v>
          </cell>
          <cell r="D484">
            <v>20.46</v>
          </cell>
        </row>
        <row r="485">
          <cell r="A485">
            <v>5718</v>
          </cell>
          <cell r="B485" t="str">
            <v>TRATOR DE ESTEIRAS, POTÊNCIA 170 HP, PESO OPERACIONAL 19 T, CAÇAMBA 5, 2 M3 - MATERIAIS NA OPERAÇÃO. AF_06/2014</v>
          </cell>
          <cell r="C485" t="str">
            <v>H</v>
          </cell>
          <cell r="D485">
            <v>97.71</v>
          </cell>
        </row>
        <row r="486">
          <cell r="A486">
            <v>5721</v>
          </cell>
          <cell r="B486" t="str">
            <v>TRATOR DE ESTEIRAS, POTÊNCIA 150 HP, PESO OPERACIONAL 16,7 T, COM RODA MOTRIZ ELEVADA E LÂMINA 3,18 M3 - MATERIAIS NA OPERAÇÃO. AF_06/2014</v>
          </cell>
          <cell r="C486" t="str">
            <v>H</v>
          </cell>
          <cell r="D486">
            <v>86.22</v>
          </cell>
        </row>
        <row r="487">
          <cell r="A487">
            <v>5722</v>
          </cell>
          <cell r="B487" t="str">
            <v>TRATOR DE ESTEIRAS, POTÊNCIA 347 HP, PESO OPERACIONAL 38,5 T, COM LÂMI NA 8,70 M3 - MATERIAIS NA OPERAÇÃO. AF_06/2014</v>
          </cell>
          <cell r="C487" t="str">
            <v>H</v>
          </cell>
          <cell r="D487">
            <v>199.43</v>
          </cell>
        </row>
        <row r="488">
          <cell r="A488">
            <v>5724</v>
          </cell>
          <cell r="B488" t="str">
            <v>TRATOR DE ESTEIRAS, POTÊNCIA 100 HP, PESO OPERACIONAL 9,4 T, COM LÂMIN A 2,19 M3 - MANUTENÇÃO. AF_06/2014</v>
          </cell>
          <cell r="C488" t="str">
            <v>H</v>
          </cell>
          <cell r="D488">
            <v>39.18</v>
          </cell>
        </row>
        <row r="489">
          <cell r="A489">
            <v>5725</v>
          </cell>
          <cell r="B489" t="str">
            <v>TRATOR DE ESTEIRAS 99HP, PESO OPERACIONAL 8,5T - MAO-DE-OBRA NA OPERAC AO DIURNA</v>
          </cell>
          <cell r="C489" t="str">
            <v>H</v>
          </cell>
          <cell r="D489">
            <v>20.46</v>
          </cell>
        </row>
        <row r="490">
          <cell r="A490">
            <v>5727</v>
          </cell>
          <cell r="B490" t="str">
            <v>ROLO COMPACTADOR VIBRATÓRIO REBOCÁVEL CILINDRO LISO, 4,7T, IMPACTO DIN ÂMICO 18,3T - MANUTENÇÃO.</v>
          </cell>
          <cell r="C490" t="str">
            <v>H</v>
          </cell>
          <cell r="D490">
            <v>2.4700000000000002</v>
          </cell>
        </row>
        <row r="491">
          <cell r="A491">
            <v>5729</v>
          </cell>
          <cell r="B491" t="str">
            <v>ROLO COMPACTADOR VIBRATÓRIO TANDEM AÇO LISO, POTÊNCIA 58 HP, PESO SEM/ COM LASTRO 6,5 / 9,4 T, LARGURA DE TRABALHO 1,2 M - MANUTENÇÃO. AF_06/ 2014</v>
          </cell>
          <cell r="C491" t="str">
            <v>H</v>
          </cell>
          <cell r="D491">
            <v>15.23</v>
          </cell>
        </row>
        <row r="492">
          <cell r="A492">
            <v>5730</v>
          </cell>
          <cell r="B492" t="str">
            <v>ROLO COMPACTADOR VIBRATÓRIO TANDEM AÇO LISO, POTÊNCIA 58 HP, PESO SEM/ COM LASTRO 6,5 / 9,4 T, LARGURA DE TRABALHO 1,2 M - MATERIAIS NA OPERA ÇÃO. AF_06/2014</v>
          </cell>
          <cell r="C492" t="str">
            <v>H</v>
          </cell>
          <cell r="D492">
            <v>27.76</v>
          </cell>
        </row>
        <row r="493">
          <cell r="A493">
            <v>5732</v>
          </cell>
          <cell r="B493" t="str">
            <v>ROLO COMPACTADOR PNEUMÁTICO, AUTO-PROPEL., PRESSÃO VARIÁVEL,  99HP, PE SO OPERACIONAL SEM OU COM LASTRO 8,3/21,0 T - MANUTENÇÃO.</v>
          </cell>
          <cell r="C493" t="str">
            <v>H</v>
          </cell>
          <cell r="D493">
            <v>23.48</v>
          </cell>
        </row>
        <row r="494">
          <cell r="A494">
            <v>5733</v>
          </cell>
          <cell r="B494" t="str">
            <v>ROLO COMPACTADOR PNEUMÁTICO, AUTO-PROPEL., PRESSÃO VARIÁVEL, 99HP, PES O OPERACIONAL SEM OU COM LASTRO 8,3/21,0 T - CUSTO COM MATERIAIS NA OP ERAÇÃO</v>
          </cell>
          <cell r="C494" t="str">
            <v>H</v>
          </cell>
          <cell r="D494">
            <v>83.78</v>
          </cell>
        </row>
        <row r="495">
          <cell r="A495">
            <v>5735</v>
          </cell>
          <cell r="B495" t="str">
            <v>RETROESCAVADEIRA SOBRE RODAS COM CARREGADEIRA, TRAÇÃO 4X4, POTÊNCIA LÍ Q. 72 HP, CAÇAMBA CARREG. CAP. MÍN. 0,79 M3, CAÇAMBA RETRO CAP. 0,18 M 3, PESO OPERACIONAL MÍN. 7.140 KG, PROFUNDIDADE ESCAVAÇÃO MÁX. 4,50 M - MANUTENÇÃO. AF_06/2014</v>
          </cell>
          <cell r="C495" t="str">
            <v>H</v>
          </cell>
          <cell r="D495">
            <v>15.43</v>
          </cell>
        </row>
        <row r="496">
          <cell r="A496">
            <v>5736</v>
          </cell>
          <cell r="B496" t="str">
            <v>RETROESCAVADEIRA SOBRE RODAS COM CARREGADEIRA, TRAÇÃO 4X4, POTÊNCIA LÍ Q. 72 HP, CAÇAMBA CARREG. CAP. MÍN. 0,79 M3, CAÇAMBA RETRO CAP. 0,18 M 3, PESO OPERACIONAL MÍN. 7.140 KG, PROFUNDIDADE ESCAVAÇÃO MÁX. 4,50 M - MATERIAIS NA OPERAÇÃO. AF_06/2014</v>
          </cell>
          <cell r="C496" t="str">
            <v>H</v>
          </cell>
          <cell r="D496">
            <v>37.36</v>
          </cell>
        </row>
        <row r="497">
          <cell r="A497">
            <v>5737</v>
          </cell>
          <cell r="B497" t="str">
            <v>RETRO-ESCAVADEIRA, 74HP   (VU=6 ANOS) - MÃO-DE-OBRA/OPERAÇÃO NOTURNO</v>
          </cell>
          <cell r="C497" t="str">
            <v>H</v>
          </cell>
          <cell r="D497">
            <v>22.06</v>
          </cell>
        </row>
        <row r="498">
          <cell r="A498">
            <v>5738</v>
          </cell>
          <cell r="B498" t="str">
            <v>ROLO COMPACTADOR VIBRATÓRIO PÉ DE CARNEIRO, OPERADO POR CONTROLE REMOT O, POTÊNCIA 17HP, PESO OPERACIONAL 1,65T - DEPRECIAÇÃO E JUROS</v>
          </cell>
          <cell r="C498" t="str">
            <v>H</v>
          </cell>
          <cell r="D498">
            <v>5.96</v>
          </cell>
        </row>
        <row r="499">
          <cell r="A499">
            <v>5739</v>
          </cell>
          <cell r="B499" t="str">
            <v>ROLO COMPACTADOR VIBRATÓRIO PÉ DE CARNEIRO, OPERADO POR CONTROLE REMOT O, 17HP - 1,65T - MANUTENÇÃO.</v>
          </cell>
          <cell r="C499" t="str">
            <v>H</v>
          </cell>
          <cell r="D499">
            <v>1.98</v>
          </cell>
        </row>
        <row r="500">
          <cell r="A500">
            <v>5741</v>
          </cell>
          <cell r="B500" t="str">
            <v>USINA DE LAMA ASFÁLTICA, PROD 30 A 50 T/H, SILO DE AGREGADO 7 M3, RESE RVATÓRIOS PARA EMULSÃO E ÁGUA DE 2,3 M3 CADA, MISTURADOR TIPO PUG MILL A SER MONTADO SOBRE CAMINHÃO - MANUTENÇÃO. AF_10/2014</v>
          </cell>
          <cell r="C500" t="str">
            <v>H</v>
          </cell>
          <cell r="D500">
            <v>17.489999999999998</v>
          </cell>
        </row>
        <row r="501">
          <cell r="A501">
            <v>5742</v>
          </cell>
          <cell r="B501" t="str">
            <v>USINA DE LAMA ASFÁLTICA, PROD 30 A 50 T/H, SILO DE AGREGADO 7 M3, RESE RVATÓRIOS PARA EMULSÃO E ÁGUA DE 2,3 M3 CADA, MISTURADOR TIPO PUG MILL A SER MONTADO SOBRE CAMINHÃO - MATERIAIS NA OPERAÇÃO. AF_10/2014</v>
          </cell>
          <cell r="C501" t="str">
            <v>H</v>
          </cell>
          <cell r="D501">
            <v>15.6</v>
          </cell>
        </row>
        <row r="502">
          <cell r="A502">
            <v>5747</v>
          </cell>
          <cell r="B502" t="str">
            <v>CAMINHÃO PIPA 6.000 L, PESO BRUTO TOTAL 13.000 KG, DISTÂNCIA ENTRE EIX OS 4,80 M, POTÊNCIA 189 CV INCLUSIVE TANQUE DE AÇO PARA TRANSPORTE DE ÁGUA, CAPACIDADE 6 M3 - MATERIAIS NA OPERAÇÃO. AF_06/2014</v>
          </cell>
          <cell r="C502" t="str">
            <v>H</v>
          </cell>
          <cell r="D502">
            <v>66.989999999999995</v>
          </cell>
        </row>
        <row r="503">
          <cell r="A503">
            <v>5751</v>
          </cell>
          <cell r="B503" t="str">
            <v>CAMINHÃO TOCO, PESO BRUTO TOTAL 14.300 KG, CARGA ÚTIL MÁXIMA 9590 KG, DISTÂNCIA ENTRE EIXOS 4,76 M, POTÊNCIA 185 CV (NÃO INCLUI CARROCERIA) - MANUTENÇÃO. AF_06/2014</v>
          </cell>
          <cell r="C503" t="str">
            <v>H</v>
          </cell>
          <cell r="D503">
            <v>2.42</v>
          </cell>
        </row>
        <row r="504">
          <cell r="A504">
            <v>5754</v>
          </cell>
          <cell r="B504" t="str">
            <v>CAMINHÃO TOCO, PESO BRUTO TOTAL 16.000 KG, CARGA ÚTIL MÁXIMA DE 10.685 KG, DISTÂNCIA ENTRE EIXOS 4,80 M, POTÊNCIA 189 CV EXCLUSIVE CARROCERI A - MANUTENÇÃO. AF_06/2014</v>
          </cell>
          <cell r="C504" t="str">
            <v>H</v>
          </cell>
          <cell r="D504">
            <v>10.01</v>
          </cell>
        </row>
        <row r="505">
          <cell r="A505">
            <v>5763</v>
          </cell>
          <cell r="B505" t="str">
            <v>CAMINHÃO PIPA 10.000 L TRUCADO, PESO BRUTO TOTAL 23.000 KG, CARGA ÚTIL MÁXIMA 15.935 KG, DISTÂNCIA ENTRE EIXOS 4,8 M, POTÊNCIA 230 CV, INCLU SIVE TANQUE DE AÇO PARA TRANSPORTE DE ÁGUA - MANUTENÇÃO. AF_06/2014</v>
          </cell>
          <cell r="C505" t="str">
            <v>H</v>
          </cell>
          <cell r="D505">
            <v>16.309999999999999</v>
          </cell>
        </row>
        <row r="506">
          <cell r="A506">
            <v>5765</v>
          </cell>
          <cell r="B506" t="str">
            <v>ESPARGIDOR DE ASFALTO PRESSURIZADO COM TANQUE DE 2500 L, REBOCÁVEL COM MOTOR A GASOLINA POTÊNCIA 3,4 HP - MANUTENÇÃO. AF_07/2014</v>
          </cell>
          <cell r="C506" t="str">
            <v>H</v>
          </cell>
          <cell r="D506">
            <v>3.9</v>
          </cell>
        </row>
        <row r="507">
          <cell r="A507">
            <v>5766</v>
          </cell>
          <cell r="B507" t="str">
            <v>ESPARGIDOR DE ASFALTO PRESSURIZADO COM TANQUE DE 2500 L, REBOCÁVEL COM MOTOR A GASOLINA POTÊNCIA 3,4 HP - MATERIAIS NA OPERAÇÃO. AF_07/2014</v>
          </cell>
          <cell r="C507" t="str">
            <v>H</v>
          </cell>
          <cell r="D507">
            <v>2.7</v>
          </cell>
        </row>
        <row r="508">
          <cell r="A508">
            <v>5770</v>
          </cell>
          <cell r="B508" t="str">
            <v>DISTRIBUIDOR DE ASFALTO MONTADO SOBRE CAMINHAO TOCO 162 HP, COM TANQUE ISOLADO 6 M3 COM BARRA ESPARGIDORA  DE 3,66 M - CUSTO C/ MAO-DE-OBRA NA OPERACAO DIURNA.</v>
          </cell>
          <cell r="C508" t="str">
            <v>H</v>
          </cell>
          <cell r="D508">
            <v>37.21</v>
          </cell>
        </row>
        <row r="509">
          <cell r="A509">
            <v>5775</v>
          </cell>
          <cell r="B509" t="str">
            <v>LANCA ELEVATORIA TELESCOPICA DE ACIONAMENTO HIDRAULICO, CAPACIDADE DE CARGA 30.000 KG, COM CESTO, MONTADA SOBRE CAMINHAO TRUCADO - MANUTENCA O</v>
          </cell>
          <cell r="C509" t="str">
            <v>H</v>
          </cell>
          <cell r="D509">
            <v>121.62</v>
          </cell>
        </row>
        <row r="510">
          <cell r="A510">
            <v>5776</v>
          </cell>
          <cell r="B510" t="str">
            <v>LANCA ELEVATORIA TELESCOPICA DE ACIONAMENTO HIDRAULICO, CAPACIDADE DE CARGA 30.000 KG, COM CESTO, MONTADA SOBRE CAMINHAO TRUCADO  - CUSTO CO M MATERIAIS NA OPERACAO</v>
          </cell>
          <cell r="C510" t="str">
            <v>H</v>
          </cell>
          <cell r="D510">
            <v>76.260000000000005</v>
          </cell>
        </row>
        <row r="511">
          <cell r="A511">
            <v>5779</v>
          </cell>
          <cell r="B511" t="str">
            <v>MOTONIVELADORA POTÊNCIA BÁSICA LÍQUIDA (PRIMEIRA MARCHA) 125 HP, PESO BRUTO 13032 KG, LARGURA DA LÂMINA DE 3,7 M - MANUTENÇÃO. AF_06/2014</v>
          </cell>
          <cell r="C511" t="str">
            <v>H</v>
          </cell>
          <cell r="D511">
            <v>33</v>
          </cell>
        </row>
        <row r="512">
          <cell r="A512">
            <v>5782</v>
          </cell>
          <cell r="B512" t="str">
            <v>MOTOSCRAPER  270HP  - CUSTO COM MATERIAIS NA OPERACAO</v>
          </cell>
          <cell r="C512" t="str">
            <v>H</v>
          </cell>
          <cell r="D512">
            <v>156</v>
          </cell>
        </row>
        <row r="513">
          <cell r="A513">
            <v>5783</v>
          </cell>
          <cell r="B513" t="str">
            <v>MOTOSCRAPER  270HP -CUSTO COM MA0-DE-0BRA NA OPERACAO DIURNA</v>
          </cell>
          <cell r="C513" t="str">
            <v>H</v>
          </cell>
          <cell r="D513">
            <v>27.94</v>
          </cell>
        </row>
        <row r="514">
          <cell r="A514">
            <v>5787</v>
          </cell>
          <cell r="B514" t="str">
            <v>PÁ CARREGADEIRA SOBRE RODAS, POTÊNCIA 197 HP, CAPACIDADE DA CAÇAMBA 2, 5 A 3,5 M3, PESO OPERACIONAL 18338 KG - MATERIAIS NA OPERAÇÃO. AF_06/2 014</v>
          </cell>
          <cell r="C514" t="str">
            <v>H</v>
          </cell>
          <cell r="D514">
            <v>103.93</v>
          </cell>
        </row>
        <row r="515">
          <cell r="A515">
            <v>5791</v>
          </cell>
          <cell r="B515" t="str">
            <v>ROLO COMPACTADOR VIBRATORIO DE UM CILINDRO LISO DE ACO, POTENCIA 80 HP , PESO OPERACIONAL MAXIMO 8,5 T, LARGURA TRABALHO 1,676 M - MANUTENÇÃO . AF_06/2014</v>
          </cell>
          <cell r="C515" t="str">
            <v>H</v>
          </cell>
          <cell r="D515">
            <v>18.2</v>
          </cell>
        </row>
        <row r="516">
          <cell r="A516">
            <v>5792</v>
          </cell>
          <cell r="B516" t="str">
            <v>ROLO COMPACTADOR VIBRATORIO DE UM CILINDRO LISO DE ACO, POTENCIA 80 HP , PESO OPERACIONAL MAXIMO 8,5 T, LARGURA TRABALHO 1,676 M - MATERIAIS NA OPERAÇÃO. AF_06/2014</v>
          </cell>
          <cell r="C516" t="str">
            <v>H</v>
          </cell>
          <cell r="D516">
            <v>38.32</v>
          </cell>
        </row>
        <row r="517">
          <cell r="A517">
            <v>5794</v>
          </cell>
          <cell r="B517" t="str">
            <v>MARTELETE OU ROMPEDOR PNEUMÁTICO MANUAL 28KG, FREQUENCIA DE IMPACTO 12 30/MINUTO - DEPRECIAÇÃO E JUROS</v>
          </cell>
          <cell r="C517" t="str">
            <v>H</v>
          </cell>
          <cell r="D517">
            <v>1.23</v>
          </cell>
        </row>
        <row r="518">
          <cell r="A518">
            <v>5796</v>
          </cell>
          <cell r="B518" t="str">
            <v>MARTELETE OU ROMPEDOR PNEUMÁTICO MANUAL 28KG, FREQUENCIA DE IMPACTO 12 30/MINUTO - MÃO DE OBRA NA OPERAÇÃO DIURNA</v>
          </cell>
          <cell r="C518" t="str">
            <v>H</v>
          </cell>
          <cell r="D518">
            <v>10.53</v>
          </cell>
        </row>
        <row r="519">
          <cell r="A519">
            <v>5797</v>
          </cell>
          <cell r="B519" t="str">
            <v>COMPRESSOR DE AR REBOCÁVEL, VAZÃO 189 PCM, PRESSÃO EFETIVA DE TRABALHO 102 PSI, MOTOR DIESEL, POTÊNCIA 63 CV - MANUTENÇÃO. AF_06/2015</v>
          </cell>
          <cell r="C519" t="str">
            <v>H</v>
          </cell>
          <cell r="D519">
            <v>1.87</v>
          </cell>
        </row>
        <row r="520">
          <cell r="A520">
            <v>5800</v>
          </cell>
          <cell r="B520" t="str">
            <v>BOMBA SUBMERSÍVEL ELÉTRICA TRIFÁSICA, POTÊNCIA 2,96 HP, Ø ROTOR 144 MM SEMI-ABERTO, BOCAL DE SAÍDA Ø 2, HM/Q = 2 MCA / 38,8 M3/H A 28 MCA / 5 M3/H - MANUTENÇÃO. AF_06/2014</v>
          </cell>
          <cell r="C520" t="str">
            <v>H</v>
          </cell>
          <cell r="D520">
            <v>0.15</v>
          </cell>
        </row>
        <row r="521">
          <cell r="A521">
            <v>5801</v>
          </cell>
          <cell r="B521" t="str">
            <v>COMPACTADOR DE SOLOS COM PLACA VIBRATORIA, 46X51CM, 5HP, 156KG, DIESEL , IMPACTO DINAMICO 1700KG - DEPRECIACAO E JUROS</v>
          </cell>
          <cell r="C521" t="str">
            <v>H</v>
          </cell>
          <cell r="D521">
            <v>1.64</v>
          </cell>
        </row>
        <row r="522">
          <cell r="A522">
            <v>5802</v>
          </cell>
          <cell r="B522" t="str">
            <v>COMPACTADOR DE SOLOS COM PLACA VIBRATORIA, 46X51CM, 5HP, 156KG, DIESEL , IMPACTO DINAMICO 1700KG - MANUTENCAO</v>
          </cell>
          <cell r="C522" t="str">
            <v>H</v>
          </cell>
          <cell r="D522">
            <v>0.65</v>
          </cell>
        </row>
        <row r="523">
          <cell r="A523">
            <v>5804</v>
          </cell>
          <cell r="B523" t="str">
            <v>COMPACTADOR DE SOLOS COM PLACA VIBRATORIA, 46X51CM, 5HP, 156KG, DIESEL , IMPACTO DINAMICO 1700KG - MAO-DE-OBRA DIURNA NA OPERACAO</v>
          </cell>
          <cell r="C523" t="str">
            <v>H</v>
          </cell>
          <cell r="D523">
            <v>12.78</v>
          </cell>
        </row>
        <row r="524">
          <cell r="A524">
            <v>6178</v>
          </cell>
          <cell r="B524" t="str">
            <v>CAMINHAO BASCULANTE,TOCO 5,0 M3 - 170HP -11,24T (VU=5ANOS)  -CUSTOS C/ MATERIAL NA OPERACAO.</v>
          </cell>
          <cell r="C524" t="str">
            <v>H</v>
          </cell>
          <cell r="D524">
            <v>76.84</v>
          </cell>
        </row>
        <row r="525">
          <cell r="A525">
            <v>6237</v>
          </cell>
          <cell r="B525" t="str">
            <v>TRATOR DE ESTEIRAS COM LAMINA - POTENCIA 305 HP - PESO OPERACIONAL 37 T (VU=10ANOS) - DEPRECIACAO E JUROS</v>
          </cell>
          <cell r="C525" t="str">
            <v>H</v>
          </cell>
          <cell r="D525">
            <v>184.07</v>
          </cell>
        </row>
        <row r="526">
          <cell r="A526">
            <v>6238</v>
          </cell>
          <cell r="B526" t="str">
            <v>TRATOR DE ESTEIRAS COM LAMINA - POTENCIA 305 HP - PESO OPERACIONAL 37 T (VU=10ANOS) - MANUTENCAO</v>
          </cell>
          <cell r="C526" t="str">
            <v>H</v>
          </cell>
          <cell r="D526">
            <v>103.99</v>
          </cell>
        </row>
        <row r="527">
          <cell r="A527">
            <v>6248</v>
          </cell>
          <cell r="B527" t="str">
            <v>TRATOR DE ESTEIRAS 153HP PESO OPERACIONAL 15T, COM RODA MOTRIZ ELEVADA (VU=10AN0S) -DEPRECIAO E JUROS</v>
          </cell>
          <cell r="C527" t="str">
            <v>H</v>
          </cell>
          <cell r="D527">
            <v>56.19</v>
          </cell>
        </row>
        <row r="528">
          <cell r="A528">
            <v>6249</v>
          </cell>
          <cell r="B528" t="str">
            <v>TRATOR DE ESTEIRAS CATERPILLAR D6 153HP (VU=10AN0S) - MANUTENCAO</v>
          </cell>
          <cell r="C528" t="str">
            <v>H</v>
          </cell>
          <cell r="D528">
            <v>31.75</v>
          </cell>
        </row>
        <row r="529">
          <cell r="A529">
            <v>6538</v>
          </cell>
          <cell r="B529" t="str">
            <v>TRATOR DE ESTEIRAS - D6 - DEPRECIACAO</v>
          </cell>
          <cell r="C529" t="str">
            <v>H</v>
          </cell>
          <cell r="D529">
            <v>63.5</v>
          </cell>
        </row>
        <row r="530">
          <cell r="A530">
            <v>6539</v>
          </cell>
          <cell r="B530" t="str">
            <v>TRATOR DE ESTEIRAS - D6 - JUROS</v>
          </cell>
          <cell r="C530" t="str">
            <v>H</v>
          </cell>
          <cell r="D530">
            <v>20.25</v>
          </cell>
        </row>
        <row r="531">
          <cell r="A531">
            <v>6540</v>
          </cell>
          <cell r="B531" t="str">
            <v>TRATOR DE ESTEIRAS - D6 - MANUTENCAO</v>
          </cell>
          <cell r="C531" t="str">
            <v>H</v>
          </cell>
          <cell r="D531">
            <v>63.5</v>
          </cell>
        </row>
        <row r="532">
          <cell r="A532">
            <v>6542</v>
          </cell>
          <cell r="B532" t="str">
            <v>TRATOR DE ESTEIRAS - D6 - MAO DE OBRA NA OPERACAO</v>
          </cell>
          <cell r="C532" t="str">
            <v>H</v>
          </cell>
          <cell r="D532">
            <v>19.03</v>
          </cell>
        </row>
        <row r="533">
          <cell r="A533">
            <v>7008</v>
          </cell>
          <cell r="B533" t="str">
            <v>EXTRUSORA DE GUIAS E SARJETAS 14HP - DEPRECIACAO</v>
          </cell>
          <cell r="C533" t="str">
            <v>H</v>
          </cell>
          <cell r="D533">
            <v>5.19</v>
          </cell>
        </row>
        <row r="534">
          <cell r="A534">
            <v>7009</v>
          </cell>
          <cell r="B534" t="str">
            <v>EXTRUSORA DE GUIAS E SARJETAS 14HP - JUROS</v>
          </cell>
          <cell r="C534" t="str">
            <v>H</v>
          </cell>
          <cell r="D534">
            <v>1.96</v>
          </cell>
        </row>
        <row r="535">
          <cell r="A535">
            <v>7010</v>
          </cell>
          <cell r="B535" t="str">
            <v>EXTRUSORA DE GUIAS E SARJETAS 14HP - MANUTENCAO</v>
          </cell>
          <cell r="C535" t="str">
            <v>H</v>
          </cell>
          <cell r="D535">
            <v>2.59</v>
          </cell>
        </row>
        <row r="536">
          <cell r="A536">
            <v>7013</v>
          </cell>
          <cell r="B536" t="str">
            <v>VEICULO UTILITARIO TIPO PICK-UP A GASOLINA COM 56,8CV - DEPRECIACAO</v>
          </cell>
          <cell r="C536" t="str">
            <v>H</v>
          </cell>
          <cell r="D536">
            <v>5.51</v>
          </cell>
        </row>
        <row r="537">
          <cell r="A537">
            <v>7014</v>
          </cell>
          <cell r="B537" t="str">
            <v>VEICULO UTILITARIO TIPO PICK-UP A GASOLINA COM 56,8CV -  JUROS</v>
          </cell>
          <cell r="C537" t="str">
            <v>H</v>
          </cell>
          <cell r="D537">
            <v>2.3199999999999998</v>
          </cell>
        </row>
        <row r="538">
          <cell r="A538">
            <v>7015</v>
          </cell>
          <cell r="B538" t="str">
            <v>VEICULO UTILITARIO TIPO PICK-UP A GASOLINA COM 56,8CV - MANUTENCAO</v>
          </cell>
          <cell r="C538" t="str">
            <v>H</v>
          </cell>
          <cell r="D538">
            <v>4.54</v>
          </cell>
        </row>
        <row r="539">
          <cell r="A539">
            <v>7016</v>
          </cell>
          <cell r="B539" t="str">
            <v>VEICULO UTILITARIO TIPO PICK-UP A GASOLINA COM 56,8CV - CUSTOS C/MATER IAL NA OPERACAO</v>
          </cell>
          <cell r="C539" t="str">
            <v>H</v>
          </cell>
          <cell r="D539">
            <v>49.54</v>
          </cell>
        </row>
        <row r="540">
          <cell r="A540">
            <v>7017</v>
          </cell>
          <cell r="B540" t="str">
            <v>MÃO-DE-OBRA OPERAÇÃO DIURNA - VEÍCULO LEVE</v>
          </cell>
          <cell r="C540" t="str">
            <v>H</v>
          </cell>
          <cell r="D540">
            <v>17.399999999999999</v>
          </cell>
        </row>
        <row r="541">
          <cell r="A541">
            <v>7019</v>
          </cell>
          <cell r="B541" t="str">
            <v>DISTRIBUIDOR DE BETUME 6000L 56CV SOB PRESSAO MONTADO SOBRE CHASSIS DE CAMINHAO - DEPRECIACAO</v>
          </cell>
          <cell r="C541" t="str">
            <v>H</v>
          </cell>
          <cell r="D541">
            <v>15.51</v>
          </cell>
        </row>
        <row r="542">
          <cell r="A542">
            <v>7020</v>
          </cell>
          <cell r="B542" t="str">
            <v>DISTRIBUIDOR DE BETUME 6000L 56CV SOB PRESSAO MONTADO SOBRE CHASSIS DE CAMINHAO - JUROS</v>
          </cell>
          <cell r="C542" t="str">
            <v>H</v>
          </cell>
          <cell r="D542">
            <v>7.75</v>
          </cell>
        </row>
        <row r="543">
          <cell r="A543">
            <v>7021</v>
          </cell>
          <cell r="B543" t="str">
            <v>DISTRIBUIDOR DE BETUME 6000L 56CV SOB PRESSAO MONTADO SOBRE CHASSIS DE CAMINHAO - MANUTENCAO</v>
          </cell>
          <cell r="C543" t="str">
            <v>H</v>
          </cell>
          <cell r="D543">
            <v>13.96</v>
          </cell>
        </row>
        <row r="544">
          <cell r="A544">
            <v>7022</v>
          </cell>
          <cell r="B544" t="str">
            <v>DISTRIBUIDOR DE BETUME 6000L, 56CV SOB PRESSAO MONTADO SOBRE CHASSIS D E CAMINHAO - CUSTOS COM MATERIAL OPERACAO DIURNA</v>
          </cell>
          <cell r="C544" t="str">
            <v>H</v>
          </cell>
          <cell r="D544">
            <v>154.97</v>
          </cell>
        </row>
        <row r="545">
          <cell r="A545">
            <v>7032</v>
          </cell>
          <cell r="B545" t="str">
            <v>TANQUE DE ASFALTO ESTACIONÁRIO COM SERPENTINA, CAPACIDADE 30.000 L - D EPRECIAÇÃO. AF_06/2014</v>
          </cell>
          <cell r="C545" t="str">
            <v>H</v>
          </cell>
          <cell r="D545">
            <v>1.36</v>
          </cell>
        </row>
        <row r="546">
          <cell r="A546">
            <v>7033</v>
          </cell>
          <cell r="B546" t="str">
            <v>TANQUE DE ASFALTO ESTACIONÁRIO COM SERPENTINA, CAPACIDADE 30.000 L - J UROS. AF_06/2014</v>
          </cell>
          <cell r="C546" t="str">
            <v>H</v>
          </cell>
          <cell r="D546">
            <v>0.41</v>
          </cell>
        </row>
        <row r="547">
          <cell r="A547">
            <v>7034</v>
          </cell>
          <cell r="B547" t="str">
            <v>TANQUE DE ASFALTO ESTACIONÁRIO COM SERPENTINA, CAPACIDADE 30.000 L - M ANUTENÇÃO. AF_06/2014</v>
          </cell>
          <cell r="C547" t="str">
            <v>H</v>
          </cell>
          <cell r="D547">
            <v>0.94</v>
          </cell>
        </row>
        <row r="548">
          <cell r="A548">
            <v>7035</v>
          </cell>
          <cell r="B548" t="str">
            <v>TANQUE DE ASFALTO ESTACIONÁRIO COM SERPENTINA, CAPACIDADE 30.000 L - M ATERIAIS NA OPERAÇÃO. AF_06/2014</v>
          </cell>
          <cell r="C548" t="str">
            <v>H</v>
          </cell>
          <cell r="D548">
            <v>137.58000000000001</v>
          </cell>
        </row>
        <row r="549">
          <cell r="A549">
            <v>7038</v>
          </cell>
          <cell r="B549" t="str">
            <v>ROLO COMPACTADOR DE PNEUS ESTÁTICO, PRESSÃO VARIÁVEL, POTÊNCIA 111 HP, PESO SEM/COM LASTRO 9,5 / 26 T, LARGURA DE TRABALHO 1,90 M - DEPRECIA ÇÃO. AF_07/2014</v>
          </cell>
          <cell r="C549" t="str">
            <v>H</v>
          </cell>
          <cell r="D549">
            <v>20.27</v>
          </cell>
        </row>
        <row r="550">
          <cell r="A550">
            <v>7039</v>
          </cell>
          <cell r="B550" t="str">
            <v>ROLO COMPACTADOR DE PNEUS ESTÁTICO, PRESSÃO VARIÁVEL, POTÊNCIA 111 HP, PESO SEM/COM LASTRO 9,5 / 26 T, LARGURA DE TRABALHO 1,90 M - JUROS. A F_07/2014</v>
          </cell>
          <cell r="C550" t="str">
            <v>H</v>
          </cell>
          <cell r="D550">
            <v>5.57</v>
          </cell>
        </row>
        <row r="551">
          <cell r="A551">
            <v>7040</v>
          </cell>
          <cell r="B551" t="str">
            <v>ROLO COMPACTADOR DE PNEUS ESTÁTICO, PRESSÃO VARIÁVEL, POTÊNCIA 111 HP, PESO SEM/COM LASTRO 9,5 / 26 T, LARGURA DE TRABALHO 1,90 M - MANUTENÇ ÃO. AF_07/2014</v>
          </cell>
          <cell r="C551" t="str">
            <v>H</v>
          </cell>
          <cell r="D551">
            <v>20.87</v>
          </cell>
        </row>
        <row r="552">
          <cell r="A552">
            <v>7044</v>
          </cell>
          <cell r="B552" t="str">
            <v>MOTOBOMBA TRASH (PARA ÁGUA SUJA) AUTO ESCORVANTE, MOTOR GASOLINA DE 6, 41 HP, DIÂMETROS DE SUCÇÃO X RECALQUE: 3" X 3", HM/Q = 10 MCA / 60 M3/ H A 23 MCA / 0 M3/H - DEPRECIAÇÃO. AF_10/2014</v>
          </cell>
          <cell r="C552" t="str">
            <v>H</v>
          </cell>
          <cell r="D552">
            <v>0.15</v>
          </cell>
        </row>
        <row r="553">
          <cell r="A553">
            <v>7045</v>
          </cell>
          <cell r="B553" t="str">
            <v>MOTOBOMBA TRASH (PARA ÁGUA SUJA) AUTO ESCORVANTE, MOTOR GASOLINA DE 6, 41 HP, DIÂMETROS DE SUCÇÃO X RECALQUE: 3" X 3", HM/Q = 10 MCA / 60 M3/ H A 23 MCA / 0 M3/H - JUROS. AF_10/2014</v>
          </cell>
          <cell r="C553" t="str">
            <v>H</v>
          </cell>
          <cell r="D553">
            <v>0.04</v>
          </cell>
        </row>
        <row r="554">
          <cell r="A554">
            <v>7046</v>
          </cell>
          <cell r="B554" t="str">
            <v>MOTOBOMBA TRASH (PARA ÁGUA SUJA) AUTO ESCORVANTE, MOTOR GASOLINA DE 6, 41 HP, DIÂMETROS DE SUCÇÃO X RECALQUE: 3" X 3", HM/Q = 10 MCA / 60 M3/ H A 23 MCA / 0 M3/H - MANUTENÇÃO. AF_10/2014</v>
          </cell>
          <cell r="C554" t="str">
            <v>H</v>
          </cell>
          <cell r="D554">
            <v>0.1</v>
          </cell>
        </row>
        <row r="555">
          <cell r="A555">
            <v>7047</v>
          </cell>
          <cell r="B555" t="str">
            <v>MOTOBOMBA TRASH (PARA ÁGUA SUJA) AUTO ESCORVANTE, MOTOR GASOLINA DE 6, 41 HP, DIÂMETROS DE SUCÇÃO X RECALQUE: 3" X 3", HM/Q = 10 MCA / 60 M3/ H A 23 MCA / 0 M3/H - MATERIAIS NA OPERAÇÃO. AF_10/2014</v>
          </cell>
          <cell r="C555" t="str">
            <v>H</v>
          </cell>
          <cell r="D555">
            <v>5.09</v>
          </cell>
        </row>
        <row r="556">
          <cell r="A556">
            <v>7051</v>
          </cell>
          <cell r="B556" t="str">
            <v>ROLO COMPACTADOR PE DE CARNEIRO VIBRATORIO, POTENCIA 125 HP, PESO OPER ACIONAL SEM/COM LASTRO 11,95 / 13,30 T, IMPACTO DINAMICO 38,5 / 22,5 T , LARGURA DE TRABALHO 2,15 M - DEPRECIAÇÃO. AF_06/2014</v>
          </cell>
          <cell r="C556" t="str">
            <v>H</v>
          </cell>
          <cell r="D556">
            <v>21.6</v>
          </cell>
        </row>
        <row r="557">
          <cell r="A557">
            <v>7052</v>
          </cell>
          <cell r="B557" t="str">
            <v>ROLO COMPACTADOR PE DE CARNEIRO VIBRATORIO, POTENCIA 125 HP, PESO OPER ACIONAL SEM/COM LASTRO 11,95 / 13,30 T, IMPACTO DINAMICO 38,5 / 22,5 T , LARGURA DE TRABALHO 2,15 M - JUROS. AF_06/2014</v>
          </cell>
          <cell r="C557" t="str">
            <v>H</v>
          </cell>
          <cell r="D557">
            <v>5.03</v>
          </cell>
        </row>
        <row r="558">
          <cell r="A558">
            <v>7053</v>
          </cell>
          <cell r="B558" t="str">
            <v>ROLO COMPACTADOR PE DE CARNEIRO VIBRATORIO, POTENCIA 125 HP, PESO OPER ACIONAL SEM/COM LASTRO 11,95 / 13,30 T, IMPACTO DINAMICO 38,5 / 22,5 T , LARGURA DE TRABALHO 2,15 M - MANUTENÇÃO. AF_06/2014</v>
          </cell>
          <cell r="C558" t="str">
            <v>H</v>
          </cell>
          <cell r="D558">
            <v>23.99</v>
          </cell>
        </row>
        <row r="559">
          <cell r="A559">
            <v>7054</v>
          </cell>
          <cell r="B559" t="str">
            <v>ROLO COMPACTADOR PE DE CARNEIRO VIBRATORIO, POTENCIA 125 HP, PESO OPER ACIONAL SEM/COM LASTRO 11,95 / 13,30 T, IMPACTO DINAMICO 38,5 / 22,5 T , LARGURA DE TRABALHO 2,15 M - MATERIAIS NA OPERAÇÃO. AF_06/2014</v>
          </cell>
          <cell r="C559" t="str">
            <v>H</v>
          </cell>
          <cell r="D559">
            <v>59.86</v>
          </cell>
        </row>
        <row r="560">
          <cell r="A560">
            <v>7058</v>
          </cell>
          <cell r="B560" t="str">
            <v>CAMINHÃO BASCULANTE 6 M3 TOCO, PESO BRUTO TOTAL 16.000 KG, CARGA ÚTIL MÁXIMA 11.130 KG, DISTÂNCIA ENTRE EIXOS 5,36 M, POTÊNCIA 185 CV, INCLU SIVE CAÇAMBA METÁLICA - DEPRECIAÇÃO. AF_06/2014</v>
          </cell>
          <cell r="C560" t="str">
            <v>H</v>
          </cell>
          <cell r="D560">
            <v>12.66</v>
          </cell>
        </row>
        <row r="561">
          <cell r="A561">
            <v>7059</v>
          </cell>
          <cell r="B561" t="str">
            <v>CAMINHÃO BASCULANTE 6 M3 TOCO, PESO BRUTO TOTAL 16.000 KG, CARGA ÚTIL MÁXIMA 11.130 KG, DISTÂNCIA ENTRE EIXOS 5,36 M, POTÊNCIA 185 CV, INCLU SIVE CAÇAMBA METÁLICA - JUROS. AF_06/2014</v>
          </cell>
          <cell r="C561" t="str">
            <v>H</v>
          </cell>
          <cell r="D561">
            <v>2.99</v>
          </cell>
        </row>
        <row r="562">
          <cell r="A562">
            <v>7060</v>
          </cell>
          <cell r="B562" t="str">
            <v>CAMINHÃO BASCULANTE 6 M3 TOCO, PESO BRUTO TOTAL 16.000 KG, CARGA ÚTIL MÁXIMA 11.130 KG, DISTÂNCIA ENTRE EIXOS 5,36 M, POTÊNCIA 185 CV, INCLU SIVE CAÇAMBA METÁLICA - MANUTENÇÃO. AF_06/2014</v>
          </cell>
          <cell r="C562" t="str">
            <v>H</v>
          </cell>
          <cell r="D562">
            <v>17.8</v>
          </cell>
        </row>
        <row r="563">
          <cell r="A563">
            <v>7061</v>
          </cell>
          <cell r="B563" t="str">
            <v>CAMINHÃO BASCULANTE 6 M3 TOCO, PESO BRUTO TOTAL 16.000 KG, CARGA ÚTIL MÁXIMA 11.130 KG, DISTÂNCIA ENTRE EIXOS 5,36 M, POTÊNCIA 185 CV, INCLU SIVE CAÇAMBA METÁLICA - MATERIAIS NA OPERAÇÃO. AF_06/2014</v>
          </cell>
          <cell r="C563" t="str">
            <v>H</v>
          </cell>
          <cell r="D563">
            <v>65.540000000000006</v>
          </cell>
        </row>
        <row r="564">
          <cell r="A564">
            <v>7063</v>
          </cell>
          <cell r="B564" t="str">
            <v>TRATOR DE PNEUS, POTÊNCIA 122 CV, TRAÇÃO 4X4, PESO COM LASTRO DE 4.510 KG - DEPRECIAÇÃO. AF_06/2014</v>
          </cell>
          <cell r="C564" t="str">
            <v>H</v>
          </cell>
          <cell r="D564">
            <v>7.06</v>
          </cell>
        </row>
        <row r="565">
          <cell r="A565">
            <v>7064</v>
          </cell>
          <cell r="B565" t="str">
            <v>TRATOR DE PNEUS, POTÊNCIA 122 CV, TRAÇÃO 4X4, PESO COM LASTRO DE 4.510 KG - JUROS. AF_06/2014</v>
          </cell>
          <cell r="C565" t="str">
            <v>H</v>
          </cell>
          <cell r="D565">
            <v>2.38</v>
          </cell>
        </row>
        <row r="566">
          <cell r="A566">
            <v>7065</v>
          </cell>
          <cell r="B566" t="str">
            <v>TRATOR DE PNEUS, POTÊNCIA 122 CV, TRAÇÃO 4X4, PESO COM LASTRO DE 4.510 KG - MANUTENÇÃO. AF_06/2014</v>
          </cell>
          <cell r="C566" t="str">
            <v>H</v>
          </cell>
          <cell r="D566">
            <v>7.73</v>
          </cell>
        </row>
        <row r="567">
          <cell r="A567">
            <v>7066</v>
          </cell>
          <cell r="B567" t="str">
            <v>TRATOR DE PNEUS, POTÊNCIA 122 CV, TRAÇÃO 4X4, PESO COM LASTRO DE 4.510 KG - MATERIAIS NA OPERAÇÃO. AF_06/2014</v>
          </cell>
          <cell r="C567" t="str">
            <v>H</v>
          </cell>
          <cell r="D567">
            <v>57.65</v>
          </cell>
        </row>
        <row r="568">
          <cell r="A568">
            <v>53785</v>
          </cell>
          <cell r="B568" t="str">
            <v>CAMINHAO BASCULANTE 4,0M3 TOCO 162CV PBT=11800KG - MAO-DE-OBRA NA OPER ACAO DIURNA</v>
          </cell>
          <cell r="C568" t="str">
            <v>H</v>
          </cell>
          <cell r="D568">
            <v>18.600000000000001</v>
          </cell>
        </row>
        <row r="569">
          <cell r="A569">
            <v>53786</v>
          </cell>
          <cell r="B569" t="str">
            <v>RETROESCAVADEIRA SOBRE RODAS COM CARREGADEIRA, TRAÇÃO 4X4, POTÊNCIA LÍ Q. 88 HP, CAÇAMBA CARREG. CAP. MÍN. 1 M3, CAÇAMBA RETRO CAP. 0,26 M3, PESO OPERACIONAL MÍN. 6.674 KG, PROFUNDIDADE ESCAVAÇÃO MÁX. 4,37 M - M ATERIAIS NA OPERAÇÃO. AF_06/2014</v>
          </cell>
          <cell r="C569" t="str">
            <v>H</v>
          </cell>
          <cell r="D569">
            <v>44.07</v>
          </cell>
        </row>
        <row r="570">
          <cell r="A570">
            <v>53787</v>
          </cell>
          <cell r="B570" t="str">
            <v>ROLO COMPACTADOR VIBRATÓRIO DE CILINDRO LISO, AUTO-PROPEL.  80HP, PESO MÁXIMO OPERACIONAL 8,1T - CUSTO DE MATERIAIS NA OPERAÇÃO</v>
          </cell>
          <cell r="C570" t="str">
            <v>H</v>
          </cell>
          <cell r="D570">
            <v>75.11</v>
          </cell>
        </row>
        <row r="571">
          <cell r="A571">
            <v>53788</v>
          </cell>
          <cell r="B571" t="str">
            <v>ROLO COMPACTADOR VIBRATÓRIO DE UM CILINDRO AÇO LISO, POTÊNCIA 80 HP, P ESO OPERACIONAL MÁXIMO 8,1 T, IMPACTO DINÂMICO 16,15 / 9,5 T, LARGURA DE TRABALHO 1,68 M - MATERIAIS NA OPERAÇÃO. AF_06/2014</v>
          </cell>
          <cell r="C571" t="str">
            <v>H</v>
          </cell>
          <cell r="D571">
            <v>38.32</v>
          </cell>
        </row>
        <row r="572">
          <cell r="A572">
            <v>53790</v>
          </cell>
          <cell r="B572" t="str">
            <v>ROLO COMPACTADOR VIBRATÓRIO, TANDEM, CILINDRO LISO, AUTO-PROPEL. - 40H P - 4,4T, IMPACTO DINÂMICO 3,1T, VU 5 ANOS - MAO DE OBRA NA OPERACAO.</v>
          </cell>
          <cell r="C572" t="str">
            <v>H</v>
          </cell>
          <cell r="D572">
            <v>18.48</v>
          </cell>
        </row>
        <row r="573">
          <cell r="A573">
            <v>53792</v>
          </cell>
          <cell r="B573" t="str">
            <v>CAMINHÃO BASCULANTE 6 M3, PESO BRUTO TOTAL 16.000 KG, CARGA ÚTIL MÁXIM A 13.071 KG, DISTÂNCIA ENTRE EIXOS 4,80 M, POTÊNCIA 230 CV INCLUSIVE C AÇAMBA METÁLICA - MATERIAIS NA OPERAÇÃO. AF_06/2014</v>
          </cell>
          <cell r="C573" t="str">
            <v>H</v>
          </cell>
          <cell r="D573">
            <v>81.5</v>
          </cell>
        </row>
        <row r="574">
          <cell r="A574">
            <v>53794</v>
          </cell>
          <cell r="B574" t="str">
            <v>USINA DE CONCRETO FIXA CAPACIDADE 90/120 M³, 63HP - MANUTENÇÃO</v>
          </cell>
          <cell r="C574" t="str">
            <v>H</v>
          </cell>
          <cell r="D574">
            <v>36</v>
          </cell>
        </row>
        <row r="575">
          <cell r="A575">
            <v>53797</v>
          </cell>
          <cell r="B575" t="str">
            <v>CAMINHÃO TOCO, PBT 16.000 KG, CARGA ÚTIL MÁX. 10.685 KG, DIST. ENTRE E IXOS 4,8 M, POTÊNCIA 189 CV, INCLUSIVE CARROCERIA FIXA ABERTA DE MADEI RA P/ TRANSPORTE GERAL DE CARGA SECA, DIMEN. APROX. 2,5 X 7,00 X 0,50 M - MATERIAIS NA OPERAÇÃO. AF_06/2014</v>
          </cell>
          <cell r="C575" t="str">
            <v>H</v>
          </cell>
          <cell r="D575">
            <v>66.989999999999995</v>
          </cell>
        </row>
        <row r="576">
          <cell r="A576">
            <v>53800</v>
          </cell>
          <cell r="B576" t="str">
            <v>USINA MISTURADORA DE SOLOS, DOSADORES TRIPLOS, CALHA VIBRATÓRIA, CAPAC IDADE 200/500 TON, 201HP - MATERIAIS NA OPERAÇÃO</v>
          </cell>
          <cell r="C576" t="str">
            <v>H</v>
          </cell>
          <cell r="D576">
            <v>40</v>
          </cell>
        </row>
        <row r="577">
          <cell r="A577">
            <v>53801</v>
          </cell>
          <cell r="B577" t="str">
            <v>USINA MISTURADORA DE SOLOS, DOSADORES TRIPLOS, CALHA VIBRATÓRIA, CAPCI DADE 200/500 TON, 201HP - MÃO-DE-OBRA NA OPERAÇÃO DIURNA</v>
          </cell>
          <cell r="C577" t="str">
            <v>H</v>
          </cell>
          <cell r="D577">
            <v>89.5</v>
          </cell>
        </row>
        <row r="578">
          <cell r="A578">
            <v>53804</v>
          </cell>
          <cell r="B578" t="str">
            <v>VASSOURA MECÂNICA REBOCÁVEL COM ESCOVA CILÍNDRICA, LARGURA ÚTIL DE VAR RIMENTO DE 2,44 M - MANUTENÇÃO. AF_06/2014</v>
          </cell>
          <cell r="C578" t="str">
            <v>H</v>
          </cell>
          <cell r="D578">
            <v>2.17</v>
          </cell>
        </row>
        <row r="579">
          <cell r="A579">
            <v>53805</v>
          </cell>
          <cell r="B579" t="str">
            <v>TRATOR PNEUS TRAÇÃO 4X2, 82 CV, PESO C/ LASTRO 4,555 T  - MAO-DE-OBRA OPERACAO NOTURNA</v>
          </cell>
          <cell r="C579" t="str">
            <v>H</v>
          </cell>
          <cell r="D579">
            <v>24.55</v>
          </cell>
        </row>
        <row r="580">
          <cell r="A580">
            <v>53806</v>
          </cell>
          <cell r="B580" t="str">
            <v>TRATOR DE ESTEIRAS, POTÊNCIA 170 HP, PESO OPERACIONAL 19 T, CAÇAMBA 5, 2 M3 - MANUTENÇÃO. AF_06/2014</v>
          </cell>
          <cell r="C580" t="str">
            <v>H</v>
          </cell>
          <cell r="D580">
            <v>50.48</v>
          </cell>
        </row>
        <row r="581">
          <cell r="A581">
            <v>53808</v>
          </cell>
          <cell r="B581" t="str">
            <v>TRATOR DE ESTEIRAS POTENCIA 165 HP, PESO OPERACIONAL 17,1T - MAO-DE-OB RA NA OPERACAO NOTURNA</v>
          </cell>
          <cell r="C581" t="str">
            <v>H</v>
          </cell>
          <cell r="D581">
            <v>24.55</v>
          </cell>
        </row>
        <row r="582">
          <cell r="A582">
            <v>53810</v>
          </cell>
          <cell r="B582" t="str">
            <v>TRATOR DE ESTEIRAS, POTÊNCIA 150 HP, PESO OPERACIONAL 16,7 T, COM RODA MOTRIZ ELEVADA E LÂMINA 3,18 M3 - MANUTENÇÃO. AF_06/2014</v>
          </cell>
          <cell r="C582" t="str">
            <v>H</v>
          </cell>
          <cell r="D582">
            <v>50.8</v>
          </cell>
        </row>
        <row r="583">
          <cell r="A583">
            <v>53814</v>
          </cell>
          <cell r="B583" t="str">
            <v>TRATOR DE ESTEIRAS, POTÊNCIA 347 HP, PESO OPERACIONAL 38,5 T, COM LÂMI NA 8,70 M3 - MANUTENÇÃO. AF_06/2014</v>
          </cell>
          <cell r="C583" t="str">
            <v>H</v>
          </cell>
          <cell r="D583">
            <v>166.39</v>
          </cell>
        </row>
        <row r="584">
          <cell r="A584">
            <v>53815</v>
          </cell>
          <cell r="B584" t="str">
            <v>TRATOR DE ESTEIRAS COM LAMINA - POTENCIA 305 HP - PESO OPERACIONAL 37 T  - MAO-DE-OBRA NA OPERACAO DIURNA</v>
          </cell>
          <cell r="C584" t="str">
            <v>H</v>
          </cell>
          <cell r="D584">
            <v>20.46</v>
          </cell>
        </row>
        <row r="585">
          <cell r="A585">
            <v>53816</v>
          </cell>
          <cell r="B585" t="str">
            <v>TRATOR SOBRE ESTEIRAS 305HP - MAO-DE-OBRA NA OPERACAO NOTURNA</v>
          </cell>
          <cell r="C585" t="str">
            <v>H</v>
          </cell>
          <cell r="D585">
            <v>24.55</v>
          </cell>
        </row>
        <row r="586">
          <cell r="A586">
            <v>53817</v>
          </cell>
          <cell r="B586" t="str">
            <v>TRATOR DE ESTEIRAS, POTÊNCIA 100 HP, PESO OPERACIONAL 9,4 T, COM LÂMIN A 2,19 M3 - MATERIAIS NA OPERAÇÃO. AF_06/2014</v>
          </cell>
          <cell r="C586" t="str">
            <v>H</v>
          </cell>
          <cell r="D586">
            <v>57.45</v>
          </cell>
        </row>
        <row r="587">
          <cell r="A587">
            <v>53818</v>
          </cell>
          <cell r="B587" t="str">
            <v>ROLO COMPACTADOR VIBRATÓRIO REBOCÁVEL AÇO LISO, PESO 4,7T, IMPACTO DIN ÂMICO 18,3T - DEPRECIAÇÃO E JUROS</v>
          </cell>
          <cell r="C587" t="str">
            <v>H</v>
          </cell>
          <cell r="D587">
            <v>7.42</v>
          </cell>
        </row>
        <row r="588">
          <cell r="A588">
            <v>53819</v>
          </cell>
          <cell r="B588" t="str">
            <v>ROLO COMPACTADOR VIBRATÓRIO REBOCÁVEL AÇO LISO, PESO 4,7T, IMPACTO DIN ÂMICO 18,3T - CUSTO COM MATERIAIS NA OPERACAO</v>
          </cell>
          <cell r="C588" t="str">
            <v>H</v>
          </cell>
          <cell r="D588">
            <v>43.91</v>
          </cell>
        </row>
        <row r="589">
          <cell r="A589">
            <v>53820</v>
          </cell>
          <cell r="B589" t="str">
            <v>ROLO COMPACTADOR VIBRATÓRIO REBOCÁVEL AÇO LISO, PESO 4,7T, IMPACTO DIN ÂMICO 18,3T - CUSTO COM MAO-DE-OBRA NA OPERACAO DIURNA</v>
          </cell>
          <cell r="C589" t="str">
            <v>H</v>
          </cell>
          <cell r="D589">
            <v>18.48</v>
          </cell>
        </row>
        <row r="590">
          <cell r="A590">
            <v>53823</v>
          </cell>
          <cell r="B590" t="str">
            <v>ROLO COMPACTADOR DE PNEUS ESTÁTICO PARA ASFALTO, PRESSÃO VARIÁVEL, POT ÊNCIA 99HP, PESO OPERACIONAL SEM/COM LASTRO 8,3/21,0 T - DEPRECIAÇÃO E JUROS</v>
          </cell>
          <cell r="C590" t="str">
            <v>H</v>
          </cell>
          <cell r="D590">
            <v>39.11</v>
          </cell>
        </row>
        <row r="591">
          <cell r="A591">
            <v>53824</v>
          </cell>
          <cell r="B591" t="str">
            <v>ROLO COMPACTADOR DE PNEUS ESTATICO PARA ASFALTO, PRESSAO VARIAVEL, POT ENCIA 99HP, PESO OPERACIONAL SEM/COM LASTRO 8,3/21,0 T - CUSTO COM MAO -DE-OBRA NA OPERACAO DIURNA</v>
          </cell>
          <cell r="C591" t="str">
            <v>H</v>
          </cell>
          <cell r="D591">
            <v>18.48</v>
          </cell>
        </row>
        <row r="592">
          <cell r="A592">
            <v>53827</v>
          </cell>
          <cell r="B592" t="str">
            <v>CAMINHÃO TOCO, PESO BRUTO TOTAL 14.300 KG, CARGA ÚTIL MÁXIMA 9590 KG, DISTÂNCIA ENTRE EIXOS 4,76 M, POTÊNCIA 185 CV (NÃO INCLUI CARROCERIA) - MATERIAIS NA OPERAÇÃO. AF_06/2014</v>
          </cell>
          <cell r="C592" t="str">
            <v>H</v>
          </cell>
          <cell r="D592">
            <v>65.540000000000006</v>
          </cell>
        </row>
        <row r="593">
          <cell r="A593">
            <v>53829</v>
          </cell>
          <cell r="B593" t="str">
            <v>CAMINHÃO TOCO, PESO BRUTO TOTAL 16.000 KG, CARGA ÚTIL MÁXIMA DE 10.685 KG, DISTÂNCIA ENTRE EIXOS 4,80 M, POTÊNCIA 189 CV EXCLUSIVE CARROCERI A - MATERIAIS NA OPERAÇÃO. AF_06/2014</v>
          </cell>
          <cell r="C593" t="str">
            <v>H</v>
          </cell>
          <cell r="D593">
            <v>66.989999999999995</v>
          </cell>
        </row>
        <row r="594">
          <cell r="A594">
            <v>53831</v>
          </cell>
          <cell r="B594" t="str">
            <v>CAMINHÃO PIPA 10.000 L TRUCADO, PESO BRUTO TOTAL 23.000 KG, CARGA ÚTIL MÁXIMA 15.935 KG, DISTÂNCIA ENTRE EIXOS 4,8 M, POTÊNCIA 230 CV, INCLU SIVE TANQUE DE AÇO PARA TRANSPORTE DE ÁGUA - MATERIAIS NA OPERAÇÃO. AF _06/2014</v>
          </cell>
          <cell r="C594" t="str">
            <v>H</v>
          </cell>
          <cell r="D594">
            <v>81.5</v>
          </cell>
        </row>
        <row r="595">
          <cell r="A595">
            <v>53833</v>
          </cell>
          <cell r="B595" t="str">
            <v>DISTRIBUIDOR DE AGREGADO TIPO DOSADOR REBOCAVEL  COM 4 PNEUS COM LARGU RA 3,66 M - DEPRECIACAO E JUROS</v>
          </cell>
          <cell r="C595" t="str">
            <v>H</v>
          </cell>
          <cell r="D595">
            <v>8.14</v>
          </cell>
        </row>
        <row r="596">
          <cell r="A596">
            <v>53834</v>
          </cell>
          <cell r="B596" t="str">
            <v>DISTRIBUIDOR DE AGREGADO TIPO DOSADOR REBOCAVEL  COM 4 PNEUS COM LARGU RA 3,66 M - MANUTENCAO</v>
          </cell>
          <cell r="C596" t="str">
            <v>H</v>
          </cell>
          <cell r="D596">
            <v>2.95</v>
          </cell>
        </row>
        <row r="597">
          <cell r="A597">
            <v>53840</v>
          </cell>
          <cell r="B597" t="str">
            <v>GRADE DE DISCO REBOCÁVEL COM 20 DISCOS 24" X 6 MM COM PNEUS PARA TRANS PORTE - DEPRECIAÇÃO. AF_06/2014</v>
          </cell>
          <cell r="C597" t="str">
            <v>H</v>
          </cell>
          <cell r="D597">
            <v>2.0299999999999998</v>
          </cell>
        </row>
        <row r="598">
          <cell r="A598">
            <v>53841</v>
          </cell>
          <cell r="B598" t="str">
            <v>GRADE DE DISCO REBOCÁVEL COM 20 DISCOS 24" X 6 MM COM PNEUS PARA TRANS PORTE - MANUTENÇÃO. AF_06/2014</v>
          </cell>
          <cell r="C598" t="str">
            <v>H</v>
          </cell>
          <cell r="D598">
            <v>1.6</v>
          </cell>
        </row>
        <row r="599">
          <cell r="A599">
            <v>53842</v>
          </cell>
          <cell r="B599" t="str">
            <v>LANCA ELEVATORIA TELESCOPICA DE ACIONAMENTO HIDRAULICO, CAPACIDADE DE CARGA 30.000 KG, COM CESTO, MONTADA SOBRE CAMINHAO TRUCADO - DEPRECIAC AO E JUROS</v>
          </cell>
          <cell r="C599" t="str">
            <v>H</v>
          </cell>
          <cell r="D599">
            <v>251.13</v>
          </cell>
        </row>
        <row r="600">
          <cell r="A600">
            <v>53843</v>
          </cell>
          <cell r="B600" t="str">
            <v>LANCA ELEVATORIA TELESCOPICA DE ACIONAMENTO HIDRAULICO, CAPACIDADE DE CARGA 30.000 KG, COM CESTO, MONTADA SOBRE CAMINHAO TRUCADO - CUSTO COM MA0-DE-OBRA NA OPERACAO DIURNA</v>
          </cell>
          <cell r="C600" t="str">
            <v>H</v>
          </cell>
          <cell r="D600">
            <v>18.600000000000001</v>
          </cell>
        </row>
        <row r="601">
          <cell r="A601">
            <v>53849</v>
          </cell>
          <cell r="B601" t="str">
            <v>MOTONIVELADORA POTÊNCIA BÁSICA LÍQUIDA (PRIMEIRA MARCHA) 125 HP, PESO BRUTO 13032 KG, LARGURA DA LÂMINA DE 3,7 M - MATERIAIS NA OPERAÇÃO. AF _06/2014</v>
          </cell>
          <cell r="C601" t="str">
            <v>H</v>
          </cell>
          <cell r="D601">
            <v>71.83</v>
          </cell>
        </row>
        <row r="602">
          <cell r="A602">
            <v>53852</v>
          </cell>
          <cell r="B602" t="str">
            <v>MOTOSCRAPER  270HP -CUSTO COM MA0-DE-0BRA NA OPERACAO NOTURNA</v>
          </cell>
          <cell r="C602" t="str">
            <v>H</v>
          </cell>
          <cell r="D602">
            <v>33.53</v>
          </cell>
        </row>
        <row r="603">
          <cell r="A603">
            <v>53857</v>
          </cell>
          <cell r="B603" t="str">
            <v>PÁ CARREGADEIRA SOBRE RODAS, POTÊNCIA LÍQUIDA 128 HP, CAPACIDADE DA CA ÇAMBA 1,7 A 2,8 M3, PESO OPERACIONAL 11632 KG - MANUTENÇÃO. AF_06/2014</v>
          </cell>
          <cell r="C603" t="str">
            <v>H</v>
          </cell>
          <cell r="D603">
            <v>22.47</v>
          </cell>
        </row>
        <row r="604">
          <cell r="A604">
            <v>53858</v>
          </cell>
          <cell r="B604" t="str">
            <v>PÁ CARREGADEIRA SOBRE RODAS, POTÊNCIA LÍQUIDA 128 HP, CAPACIDADE DA CA ÇAMBA 1,7 A 2,8 M3, PESO OPERACIONAL 11632 KG - MATERIAIS NA OPERAÇÃO. AF_06/2014</v>
          </cell>
          <cell r="C604" t="str">
            <v>H</v>
          </cell>
          <cell r="D604">
            <v>61.31</v>
          </cell>
        </row>
        <row r="605">
          <cell r="A605">
            <v>53861</v>
          </cell>
          <cell r="B605" t="str">
            <v>PÁ CARREGADEIRA SOBRE RODAS, POTÊNCIA 197 HP, CAPACIDADE DA CAÇAMBA 2, 5 A 3,5 M3, PESO OPERACIONAL 18338 KG - MANUTENÇÃO. AF_06/2014</v>
          </cell>
          <cell r="C605" t="str">
            <v>H</v>
          </cell>
          <cell r="D605">
            <v>31.15</v>
          </cell>
        </row>
        <row r="606">
          <cell r="A606">
            <v>53863</v>
          </cell>
          <cell r="B606" t="str">
            <v>MARTELETE OU ROMPEDOR PNEUMÁTICO MANUAL 28KG, FREQUENCIA DE IMPACTO 12 30/MINUTO - MANUTENÇÃO</v>
          </cell>
          <cell r="C606" t="str">
            <v>H</v>
          </cell>
          <cell r="D606">
            <v>1.62</v>
          </cell>
        </row>
        <row r="607">
          <cell r="A607">
            <v>53865</v>
          </cell>
          <cell r="B607" t="str">
            <v>COMPRESSOR DE AR REBOCÁVEL, VAZÃO 189 PCM, PRESSÃO EFETIVA DE TRABALHO 102 PSI, MOTOR DIESEL, POTÊNCIA 63 CV - MATERIAIS NA OPERAÇÃO. AF_06/ 2015</v>
          </cell>
          <cell r="C607" t="str">
            <v>H</v>
          </cell>
          <cell r="D607">
            <v>32.74</v>
          </cell>
        </row>
        <row r="608">
          <cell r="A608">
            <v>53866</v>
          </cell>
          <cell r="B608" t="str">
            <v>BOMBA SUBMERSÍVEL ELÉTRICA TRIFÁSICA, POTÊNCIA 2,96 HP, Ø ROTOR 144 MM SEMI-ABERTO, BOCAL DE SAÍDA Ø 2, HM/Q = 2 MCA / 38,8 M3/H A 28 MCA / 5 M3/H - MATERIAIS NA OPERAÇÃO. AF_06/2014</v>
          </cell>
          <cell r="C608" t="str">
            <v>H</v>
          </cell>
          <cell r="D608">
            <v>1.24</v>
          </cell>
        </row>
        <row r="609">
          <cell r="A609">
            <v>53882</v>
          </cell>
          <cell r="B609" t="str">
            <v>CAMINHÃO PIPA 6.000 L, PESO BRUTO TOTAL 13.000 KG, DISTÂNCIA ENTRE EIX OS 4,80 M, POTÊNCIA 189 CV INCLUSIVE TANQUE DE AÇO PARA TRANSPORTE DE ÁGUA, CAPACIDADE 6 M3 - MANUTENÇÃO. AF_06/2014</v>
          </cell>
          <cell r="C609" t="str">
            <v>H</v>
          </cell>
          <cell r="D609">
            <v>12.66</v>
          </cell>
        </row>
        <row r="610">
          <cell r="A610">
            <v>55255</v>
          </cell>
          <cell r="B610" t="str">
            <v>EXTRUSORA DE GUIAS E SARJETAS 14HP - CUSTOS COM MATERIAL NA OPERACAO D IURNA</v>
          </cell>
          <cell r="C610" t="str">
            <v>H</v>
          </cell>
          <cell r="D610">
            <v>6.48</v>
          </cell>
        </row>
        <row r="611">
          <cell r="A611">
            <v>55263</v>
          </cell>
          <cell r="B611" t="str">
            <v>ROLO COMPACTADOR DE PNEUS ESTÁTICO, PRESSÃO VARIÁVEL, POTÊNCIA 111 HP, PESO SEM/COM LASTRO 9,5 / 26 T, LARGURA DE TRABALHO 1,90 M - MATERIAI S NA OPERAÇÃO. AF_07/2014</v>
          </cell>
          <cell r="C611" t="str">
            <v>H</v>
          </cell>
          <cell r="D611">
            <v>53.15</v>
          </cell>
        </row>
        <row r="612">
          <cell r="A612">
            <v>55264</v>
          </cell>
          <cell r="B612" t="str">
            <v>TRATOR DE PNEUS 110 A 126 HP - MAO-DE-OBRA NA OPERACAO NOTURNA</v>
          </cell>
          <cell r="C612" t="str">
            <v>H</v>
          </cell>
          <cell r="D612">
            <v>10.53</v>
          </cell>
        </row>
        <row r="613">
          <cell r="A613">
            <v>73296</v>
          </cell>
          <cell r="B613" t="str">
            <v>ALUGUEL ELEVADOR EQUIPADO P/TRANSP CONCR A 10M ALT-CP-S/OPERADOR COM GUINCHO DE 10CV 16M TORRE DESMONTAVEL CACAMBA AUTOMATICA DE 550L FUNIL P/DESCARGA E SILO DE ESPERA DE 1000L</v>
          </cell>
          <cell r="C613" t="str">
            <v>H</v>
          </cell>
          <cell r="D613">
            <v>10.1</v>
          </cell>
        </row>
        <row r="614">
          <cell r="A614">
            <v>73298</v>
          </cell>
          <cell r="B614" t="str">
            <v>VIBRADOR DE IMERSAO MOTOR ELETR 2CV (CP) TUBO DE 48X48 C/MANGOTE DE 5M COMP -EXCL OPERADOR</v>
          </cell>
          <cell r="C614" t="str">
            <v>H</v>
          </cell>
          <cell r="D614">
            <v>1.88</v>
          </cell>
        </row>
        <row r="615">
          <cell r="A615">
            <v>73299</v>
          </cell>
          <cell r="B615" t="str">
            <v>VIBRADOR DE IMERSAO MOTOR ELETR 2CV (CI) TUBO 48X480MM C/MANGOTE DE 5M COMP - EXCL OPERADOR</v>
          </cell>
          <cell r="C615" t="str">
            <v>H</v>
          </cell>
          <cell r="D615">
            <v>1.34</v>
          </cell>
        </row>
        <row r="616">
          <cell r="A616">
            <v>73300</v>
          </cell>
          <cell r="B616" t="str">
            <v>ALUGUEL ELEVADOR EQUIPADO P/TRANSP CONCR A 10M ALT-CI-S/OPERADOR COM GUINCHO DE 10CV 16M TORRE DESMONTAVEL CACAMBA AUTOMATICA DE 550L FUNIL P/DESCARGA E SILO ESPERA DE 1000L</v>
          </cell>
          <cell r="C616" t="str">
            <v>H</v>
          </cell>
          <cell r="D616">
            <v>5.53</v>
          </cell>
        </row>
        <row r="617">
          <cell r="A617">
            <v>73303</v>
          </cell>
          <cell r="B617" t="str">
            <v>DEPRECIAO E JUROS - GRUPO GERADOR 150 KVA</v>
          </cell>
          <cell r="C617" t="str">
            <v>H</v>
          </cell>
          <cell r="D617">
            <v>5.15</v>
          </cell>
        </row>
        <row r="618">
          <cell r="A618">
            <v>73304</v>
          </cell>
          <cell r="B618" t="str">
            <v>CUSTOS COMBUSTIVEL + MATERIAL DISTRIBUIDOR DE AGREGADO SPRE*</v>
          </cell>
          <cell r="C618" t="str">
            <v>H</v>
          </cell>
          <cell r="D618">
            <v>56.56</v>
          </cell>
        </row>
        <row r="619">
          <cell r="A619">
            <v>73305</v>
          </cell>
          <cell r="B619" t="str">
            <v>DISTRIBUIDOR DE AGREGADOS AUTOPROPELIDO CAP 3 M3, A DIESEL, 6 CC, 140 CV - JUROS</v>
          </cell>
          <cell r="C619" t="str">
            <v>H</v>
          </cell>
          <cell r="D619">
            <v>9.7100000000000009</v>
          </cell>
        </row>
        <row r="620">
          <cell r="A620">
            <v>73307</v>
          </cell>
          <cell r="B620" t="str">
            <v>MANUTENCAO - GRUPO GERADOR 150 KVA</v>
          </cell>
          <cell r="C620" t="str">
            <v>H</v>
          </cell>
          <cell r="D620">
            <v>1.82</v>
          </cell>
        </row>
        <row r="621">
          <cell r="A621">
            <v>73308</v>
          </cell>
          <cell r="B621" t="str">
            <v>DISTRIBUIDOR DE AGREGADOS AUTOPROPELIDO CAP 3 M3, A DIESEL, 6 CC, 140 CV - DEPRECIACAO</v>
          </cell>
          <cell r="C621" t="str">
            <v>H</v>
          </cell>
          <cell r="D621">
            <v>25.71</v>
          </cell>
        </row>
        <row r="622">
          <cell r="A622">
            <v>73309</v>
          </cell>
          <cell r="B622" t="str">
            <v>ROLO COMPACTADOR VIBRATORIO PE DE CARNEIRO PARA SOLOS, POTENCIA 80HP, PESO MÁXIMO OPERACIONAL 8,8T - DEPRECIACAO</v>
          </cell>
          <cell r="C622" t="str">
            <v>H</v>
          </cell>
          <cell r="D622">
            <v>17.05</v>
          </cell>
        </row>
        <row r="623">
          <cell r="A623">
            <v>73310</v>
          </cell>
          <cell r="B623" t="str">
            <v>CUSTO HORARIO COM DEPRECIACAO E JUROS-RETRO-ESCAVADEIRA SOBRE RODAS - CASE 580 H - 74 HP</v>
          </cell>
          <cell r="C623" t="str">
            <v>H</v>
          </cell>
          <cell r="D623">
            <v>25.3</v>
          </cell>
        </row>
        <row r="624">
          <cell r="A624">
            <v>73311</v>
          </cell>
          <cell r="B624" t="str">
            <v>CUSTOS C/MATERIAL OPERACAO - GRUPO GERADOR 150 KVA</v>
          </cell>
          <cell r="C624" t="str">
            <v>H</v>
          </cell>
          <cell r="D624">
            <v>104</v>
          </cell>
        </row>
        <row r="625">
          <cell r="A625">
            <v>73312</v>
          </cell>
          <cell r="B625" t="str">
            <v>DISTRIBUIDOR DE AGREGADOS AUTOPROPELIDO CAP 3 M3, A DIESEL, 6 CC, 140 CV - MANUTENCAO</v>
          </cell>
          <cell r="C625" t="str">
            <v>H</v>
          </cell>
          <cell r="D625">
            <v>12.85</v>
          </cell>
        </row>
        <row r="626">
          <cell r="A626">
            <v>73313</v>
          </cell>
          <cell r="B626" t="str">
            <v>ROLO COMPACTADOR VIBRATORIO PE DE CARNEIRO PARA SOLOS, POTENCIA 80HP, PESO MÁXIMO OPERACIONAL 8,8T - JUROS</v>
          </cell>
          <cell r="C626" t="str">
            <v>H</v>
          </cell>
          <cell r="D626">
            <v>8.52</v>
          </cell>
        </row>
        <row r="627">
          <cell r="A627">
            <v>73314</v>
          </cell>
          <cell r="B627" t="str">
            <v>CUSTO HORARIO COM MAO-DE-OBRA NA OPERACAO DIURNA-RETRO-ESCAVADEIRA SO- BRE RODAS - CASE 580 H - 74 HP</v>
          </cell>
          <cell r="C627" t="str">
            <v>H</v>
          </cell>
          <cell r="D627">
            <v>20.93</v>
          </cell>
        </row>
        <row r="628">
          <cell r="A628">
            <v>73315</v>
          </cell>
          <cell r="B628" t="str">
            <v>CUSTOS COMBUSTIVEL + MATERIAL NA OPERACAO DE ROLO VIBRATORIO TT SPV 84 PE-DE-CARNEIRO</v>
          </cell>
          <cell r="C628" t="str">
            <v>H</v>
          </cell>
          <cell r="D628">
            <v>95.33</v>
          </cell>
        </row>
        <row r="629">
          <cell r="A629">
            <v>73316</v>
          </cell>
          <cell r="B629" t="str">
            <v>CUSTO HORARIO COM MANUTENCAO-RETRO-ESCAVADEIRA SOBRE RODAS - CASE 580 H - 74 HP</v>
          </cell>
          <cell r="C629" t="str">
            <v>H</v>
          </cell>
          <cell r="D629">
            <v>14.7</v>
          </cell>
        </row>
        <row r="630">
          <cell r="A630">
            <v>73317</v>
          </cell>
          <cell r="B630" t="str">
            <v>CUSTO HORARIO COM MATERIAIS NA OPERACAO-RETRO-ESCAVADEIRA SOBRE RODAS - CASE 580 H - 74 HP</v>
          </cell>
          <cell r="C630" t="str">
            <v>H</v>
          </cell>
          <cell r="D630">
            <v>48.53</v>
          </cell>
        </row>
        <row r="631">
          <cell r="A631">
            <v>73321</v>
          </cell>
          <cell r="B631" t="str">
            <v>GRUPO GERADOR TRANSPORTAVEL SOBRE RODAS 60/66KVA (CP) DIESEL 85CV (1.800RPM) - EXCL OPERADOR</v>
          </cell>
          <cell r="C631" t="str">
            <v>H</v>
          </cell>
          <cell r="D631">
            <v>60.21</v>
          </cell>
        </row>
        <row r="632">
          <cell r="A632">
            <v>73327</v>
          </cell>
          <cell r="B632" t="str">
            <v>CUSTO HORARIO COM MAO-DE-OBRA NA OPERACAO DIURNA - MARTELETE OU ROMPE- DOR ATLAS COPCO - TEX 31</v>
          </cell>
          <cell r="C632" t="str">
            <v>H</v>
          </cell>
          <cell r="D632">
            <v>10.53</v>
          </cell>
        </row>
        <row r="633">
          <cell r="A633">
            <v>73331</v>
          </cell>
          <cell r="B633" t="str">
            <v>VIBRADOR DE IMERSAO MOTOR GAS 3,5CV (CP) TUBO 48X480MM C/MANGOTE DE 5M COMP - EXCL OPERADOR</v>
          </cell>
          <cell r="C633" t="str">
            <v>H</v>
          </cell>
          <cell r="D633">
            <v>2.56</v>
          </cell>
        </row>
        <row r="634">
          <cell r="A634">
            <v>73332</v>
          </cell>
          <cell r="B634" t="str">
            <v>CUSTO HORARIO COM MANUTENCAO - MARTELETE OU ROMPEDOR ATLAS COPCO - TEX 31</v>
          </cell>
          <cell r="C634" t="str">
            <v>H</v>
          </cell>
          <cell r="D634">
            <v>1.62</v>
          </cell>
        </row>
        <row r="635">
          <cell r="A635">
            <v>73333</v>
          </cell>
          <cell r="B635" t="str">
            <v>GRUPO GERADOR C/POTENCIA 1450W/110V C.A OU 12V C.C. (CI) GAS 3,4HP (3.600RPM) DE 4 TEMPOS REFRIGERACAO A AR - EXCL OPERADOR</v>
          </cell>
          <cell r="C635" t="str">
            <v>H</v>
          </cell>
          <cell r="D635">
            <v>0.63</v>
          </cell>
        </row>
        <row r="636">
          <cell r="A636">
            <v>73335</v>
          </cell>
          <cell r="B636" t="str">
            <v>CAMINHÃO TOCO, PBT 14.300 KG, CARGA ÚTIL MÁX. 9.710 KG, DIST. ENTRE EI XOS 3,56 M, POTÊNCIA 185 CV, INCLUSIVE CARROCERIA FIXA ABERTA DE MADEI RA P/ TRANSPORTE GERAL DE CARGA SECA, DIMEN. APROX. 2,50 X 6,50 X 0,50 M - MANUTENÇÃO. AF_06/2014</v>
          </cell>
          <cell r="C636" t="str">
            <v>H</v>
          </cell>
          <cell r="D636">
            <v>12.97</v>
          </cell>
        </row>
        <row r="637">
          <cell r="A637">
            <v>73336</v>
          </cell>
          <cell r="B637" t="str">
            <v>USINA MIST A FRIO CAPAC 50T/H (CP) INCL EQUIPE DE OPERACAO</v>
          </cell>
          <cell r="C637" t="str">
            <v>H</v>
          </cell>
          <cell r="D637">
            <v>356.63</v>
          </cell>
        </row>
        <row r="638">
          <cell r="A638">
            <v>73337</v>
          </cell>
          <cell r="B638" t="str">
            <v>CUSTO HORARIO COM DEPRECIACAO E JUROS - MARTELETE OU ROMPEDOR ATLAS CO PCO - TEX 31</v>
          </cell>
          <cell r="C638" t="str">
            <v>H</v>
          </cell>
          <cell r="D638">
            <v>1.23</v>
          </cell>
        </row>
        <row r="639">
          <cell r="A639">
            <v>73339</v>
          </cell>
          <cell r="B639" t="str">
            <v>TRATOR DE PNEUS MOTOR DIESEL 61CV (CI) INCL OPERADOR</v>
          </cell>
          <cell r="C639" t="str">
            <v>H</v>
          </cell>
          <cell r="D639">
            <v>28.82</v>
          </cell>
        </row>
        <row r="640">
          <cell r="A640">
            <v>73340</v>
          </cell>
          <cell r="B640" t="str">
            <v>CAMINHÃO TOCO, PBT 14.300 KG, CARGA ÚTIL MÁX. 9.710 KG, DIST. ENTRE EI XOS 3,56 M, POTÊNCIA 185 CV, INCLUSIVE CARROCERIA FIXA ABERTA DE MADEI RA P/ TRANSPORTE GERAL DE CARGA SECA, DIMEN. APROX. 2,50 X 6,50 X 0,50 M - MATERIAIS NA OPERAÇÃO. AF_06/2014</v>
          </cell>
          <cell r="C640" t="str">
            <v>H</v>
          </cell>
          <cell r="D640">
            <v>65.540000000000006</v>
          </cell>
        </row>
        <row r="641">
          <cell r="A641">
            <v>73343</v>
          </cell>
          <cell r="B641" t="str">
            <v>VIBRADOR DE IMERSAO MOTOR GAS 3,5CV TUBO DE 48X480MM (CI) C/MANGOTE DE 5M COMP -EXCL OPERADOR</v>
          </cell>
          <cell r="C641" t="str">
            <v>H</v>
          </cell>
          <cell r="D641">
            <v>0.3</v>
          </cell>
        </row>
        <row r="642">
          <cell r="A642">
            <v>73344</v>
          </cell>
          <cell r="B642" t="str">
            <v>GRUPO GERADOR ESTACIONARIO C/ALTERNADOR 125/145KVA (CP) DIESEL 165CV EXCL OPERADOR</v>
          </cell>
          <cell r="C642" t="str">
            <v>H</v>
          </cell>
          <cell r="D642">
            <v>125.46</v>
          </cell>
        </row>
        <row r="643">
          <cell r="A643">
            <v>73348</v>
          </cell>
          <cell r="B643" t="str">
            <v>CUSTO HORARIO C/ DEPRECIACAO E JUROS - GUINDASTE AUTOPROPELIDO MADAL - MD 10 A 45 HP</v>
          </cell>
          <cell r="C643" t="str">
            <v>H</v>
          </cell>
          <cell r="D643">
            <v>54.89</v>
          </cell>
        </row>
        <row r="644">
          <cell r="A644">
            <v>73352</v>
          </cell>
          <cell r="B644" t="str">
            <v>CUSTO HORARIO C/ DEPRECIACAO E JUROS - GUINCHO 8 T MUNCK - 640/18 S/ CAMINHAO MERCEDES BENZ 1418/51 184 HP</v>
          </cell>
          <cell r="C644" t="str">
            <v>H</v>
          </cell>
          <cell r="D644">
            <v>7.76</v>
          </cell>
        </row>
        <row r="645">
          <cell r="A645">
            <v>73353</v>
          </cell>
          <cell r="B645" t="str">
            <v>COMPACTADOR DE PNEUS AUTO-PROPULSOR DIESEL 76HP C/7 PNEUS-CI- PESO 5,5/20T INCL OPERADOR</v>
          </cell>
          <cell r="C645" t="str">
            <v>H</v>
          </cell>
          <cell r="D645">
            <v>55.52</v>
          </cell>
        </row>
        <row r="646">
          <cell r="A646">
            <v>73354</v>
          </cell>
          <cell r="B646" t="str">
            <v>MAQUINA DE JUNTAS GAS 8,25CV PART MANUAL (CI) INCL OPERADOR</v>
          </cell>
          <cell r="C646" t="str">
            <v>H</v>
          </cell>
          <cell r="D646">
            <v>20.12</v>
          </cell>
        </row>
        <row r="647">
          <cell r="A647">
            <v>73359</v>
          </cell>
          <cell r="B647" t="str">
            <v>CUSTO HORARIO C/ MANUTENCAO - GUINDASTE AUTOPROPELIDO MADAL - MD 10A 45 HP</v>
          </cell>
          <cell r="C647" t="str">
            <v>H</v>
          </cell>
          <cell r="D647">
            <v>32.18</v>
          </cell>
        </row>
        <row r="648">
          <cell r="A648">
            <v>73365</v>
          </cell>
          <cell r="B648" t="str">
            <v>CUSTO HORARIO C/ MANUTENCAO - GUINCHO 8 T MUNCK - 640/18 S/ CAMINHAO MERCEDES BENZ 1418/51 184 HP</v>
          </cell>
          <cell r="C648" t="str">
            <v>H</v>
          </cell>
          <cell r="D648">
            <v>3.85</v>
          </cell>
        </row>
        <row r="649">
          <cell r="A649">
            <v>73366</v>
          </cell>
          <cell r="B649" t="str">
            <v>ROLO VIBRATORIO LISO 7T AUTO-PROPULSOR DIESEL 76,5H (CI) INCL OPERADOR LARG TOTAL 2,015M</v>
          </cell>
          <cell r="C649" t="str">
            <v>H</v>
          </cell>
          <cell r="D649">
            <v>46.73</v>
          </cell>
        </row>
        <row r="650">
          <cell r="A650">
            <v>73367</v>
          </cell>
          <cell r="B650" t="str">
            <v>ROMPEDOR PNEUNATICO 32,6KG CONSUMO AR 38,8L (CI) S/OPERADOR PONTEIRA E MANGUEIRA - FREQUENCIA DE IMPACTOS 1110 IMP/MIN</v>
          </cell>
          <cell r="C650" t="str">
            <v>H</v>
          </cell>
          <cell r="D650">
            <v>1.29</v>
          </cell>
        </row>
        <row r="651">
          <cell r="A651">
            <v>73373</v>
          </cell>
          <cell r="B651" t="str">
            <v>CUSTO HORARIO C/ MATERIAIS NA OPERACAO - GUINDASTE AUTOPROPELIDO MADAL - MD 10A 45 HP</v>
          </cell>
          <cell r="C651" t="str">
            <v>H</v>
          </cell>
          <cell r="D651">
            <v>26</v>
          </cell>
        </row>
        <row r="652">
          <cell r="A652">
            <v>73374</v>
          </cell>
          <cell r="B652" t="str">
            <v>USINA PRE-MISTURADORA DE SOLOS CAPAC 350/600T/H (CF) INCL EQUIPE DE OPERACAO</v>
          </cell>
          <cell r="C652" t="str">
            <v>H</v>
          </cell>
          <cell r="D652">
            <v>205.86</v>
          </cell>
        </row>
        <row r="653">
          <cell r="A653">
            <v>73378</v>
          </cell>
          <cell r="B653" t="str">
            <v>ROMPEDOR PNEUMATICO 32,6KG CONSUMO AR 38,8L (CP) S/OPERADOR PONTEIRA E MANGUEIRA-FREQUENCIA DE IMPACTO DE 1110 IMP/MIN</v>
          </cell>
          <cell r="C653" t="str">
            <v>H</v>
          </cell>
          <cell r="D653">
            <v>1.79</v>
          </cell>
        </row>
        <row r="654">
          <cell r="A654">
            <v>73383</v>
          </cell>
          <cell r="B654" t="str">
            <v>CUSTO HORARIO C/ MATERIAIS NA OPERACAO - GUINCHO 8 T MUNCK - 640/18 S/ CAMINHAO MERCEDES BENZ 1418/51 184 HP</v>
          </cell>
          <cell r="C654" t="str">
            <v>H</v>
          </cell>
          <cell r="D654">
            <v>98.22</v>
          </cell>
        </row>
        <row r="655">
          <cell r="A655">
            <v>73387</v>
          </cell>
          <cell r="B655" t="str">
            <v>GRUPO GERADOR C/POTENCIA 1450W/110V C.A OU 12V C.C. (CP) GAS 3,4HPREFR IGERADO A AR - EXCL OPERADOR</v>
          </cell>
          <cell r="C655" t="str">
            <v>H</v>
          </cell>
          <cell r="D655">
            <v>6.35</v>
          </cell>
        </row>
        <row r="656">
          <cell r="A656">
            <v>73390</v>
          </cell>
          <cell r="B656" t="str">
            <v>COMPACTADOR DE PNEUS AUTO-PROPULSOR DIESEL 76HP C/7 PNEUS-CP -PESO 5,5/20T INCL OPERADOR</v>
          </cell>
          <cell r="C656" t="str">
            <v>H</v>
          </cell>
          <cell r="D656">
            <v>108.85</v>
          </cell>
        </row>
        <row r="657">
          <cell r="A657">
            <v>73399</v>
          </cell>
          <cell r="B657" t="str">
            <v>DEPRECIAO E JUROS - MAQUINA DE DEMARCAR FAIXAS AUTOPROP.</v>
          </cell>
          <cell r="C657" t="str">
            <v>H</v>
          </cell>
          <cell r="D657">
            <v>72.25</v>
          </cell>
        </row>
        <row r="658">
          <cell r="A658">
            <v>73402</v>
          </cell>
          <cell r="B658" t="str">
            <v>USINA PRE-MISTURADORA DE SOLOS CAPAC 350/600T/H (CP) INCL EQUIPE DE OPERACAO</v>
          </cell>
          <cell r="C658" t="str">
            <v>H</v>
          </cell>
          <cell r="D658">
            <v>304.66000000000003</v>
          </cell>
        </row>
        <row r="659">
          <cell r="A659">
            <v>73405</v>
          </cell>
          <cell r="B659" t="str">
            <v>CUSTO HORARIO PRODUTIVO DIURNO-RETRO-ESCAVADEIRA SOBRE RODAS - CASE 580 H - 74 HP</v>
          </cell>
          <cell r="C659" t="str">
            <v>CHP</v>
          </cell>
          <cell r="D659">
            <v>109.48</v>
          </cell>
        </row>
        <row r="660">
          <cell r="A660">
            <v>73419</v>
          </cell>
          <cell r="B660" t="str">
            <v>USINA P/MISTURA BETUM ALTA CLASSE A QUENTE CAPAC 60/90T/H-CP INCL EQUIPE DE OPERACAO</v>
          </cell>
          <cell r="C660" t="str">
            <v>H</v>
          </cell>
          <cell r="D660">
            <v>2020.91</v>
          </cell>
        </row>
        <row r="661">
          <cell r="A661">
            <v>73425</v>
          </cell>
          <cell r="B661" t="str">
            <v>CUSTO HORARIO COM DEPRECIACAO E JUROS - TRATOR DE ESTEIRAS CATERPILLAR D6D PS - 163 6A - 140 HP</v>
          </cell>
          <cell r="C661" t="str">
            <v>H</v>
          </cell>
          <cell r="D661">
            <v>56.26</v>
          </cell>
        </row>
        <row r="662">
          <cell r="A662">
            <v>73428</v>
          </cell>
          <cell r="B662" t="str">
            <v>CUSTO HORARIO PRODUTIVO DIURNO - MARTELETE OU ROMPEDOR ATLAS COPCO - TEX 31</v>
          </cell>
          <cell r="C662" t="str">
            <v>CHP</v>
          </cell>
          <cell r="D662">
            <v>13.39</v>
          </cell>
        </row>
        <row r="663">
          <cell r="A663">
            <v>73432</v>
          </cell>
          <cell r="B663" t="str">
            <v>CHP - BETONEIRA CAPAC. 320 L, MOTOR DIESEL 6 HP, ALFA 320 OU SIMILAR</v>
          </cell>
          <cell r="C663" t="str">
            <v>H</v>
          </cell>
          <cell r="D663">
            <v>16.309999999999999</v>
          </cell>
        </row>
        <row r="664">
          <cell r="A664">
            <v>73434</v>
          </cell>
          <cell r="B664" t="str">
            <v>CUSTO HORARIO COM MANUTENCAO - TRATOR DE ESTEIRAS CATERPILLAR D6D PS - 163 6A - 140 HP</v>
          </cell>
          <cell r="C664" t="str">
            <v>H</v>
          </cell>
          <cell r="D664">
            <v>31.75</v>
          </cell>
        </row>
        <row r="665">
          <cell r="A665">
            <v>73435</v>
          </cell>
          <cell r="B665" t="str">
            <v>MANUTENCAO - MAQUINA DE DEMARCAR FAIXAS AUTOPROP.</v>
          </cell>
          <cell r="C665" t="str">
            <v>H</v>
          </cell>
          <cell r="D665">
            <v>49.52</v>
          </cell>
        </row>
        <row r="666">
          <cell r="A666">
            <v>73437</v>
          </cell>
          <cell r="B666" t="str">
            <v>SERRA CIRCULAR MAKITA 5900B 7` 2,3HP - CHP</v>
          </cell>
          <cell r="C666" t="str">
            <v>H</v>
          </cell>
          <cell r="D666">
            <v>16.78</v>
          </cell>
        </row>
        <row r="667">
          <cell r="A667">
            <v>73439</v>
          </cell>
          <cell r="B667" t="str">
            <v>MOTO BOMBA SOBRE RODAS GAS DE 10,5CV A 3600RPM (CI) C/BOMBA CENTRIFUGA AUTO-ESCORVANTE DE ROTOR ABERTO BOCAIS DE 3" - EXCL OPERADOR</v>
          </cell>
          <cell r="C667" t="str">
            <v>H</v>
          </cell>
          <cell r="D667">
            <v>2.88</v>
          </cell>
        </row>
        <row r="668">
          <cell r="A668">
            <v>73440</v>
          </cell>
          <cell r="B668" t="str">
            <v>USINA DOSADOR/MISTURADOR AGREG CONCR C/SILO CIM P/50T (CI) INCL MAO-DE-OBRA P/ALIMENTACAO E OPERACAO DA CENTRAL</v>
          </cell>
          <cell r="C668" t="str">
            <v>H</v>
          </cell>
          <cell r="D668">
            <v>210.08</v>
          </cell>
        </row>
        <row r="669">
          <cell r="A669">
            <v>73441</v>
          </cell>
          <cell r="B669" t="str">
            <v>USINA DOSADORA/MIST AGREG CONCR C/SILO CIM P/50T (CP) INCL MAO-DE-OBRA P/ALIMENTACAO E OPER</v>
          </cell>
          <cell r="C669" t="str">
            <v>H</v>
          </cell>
          <cell r="D669">
            <v>265.49</v>
          </cell>
        </row>
        <row r="670">
          <cell r="A670">
            <v>73445</v>
          </cell>
          <cell r="B670" t="str">
            <v>CAIACAO INT OU EXT SOBRE REVESTIMENTO LISO C/ADOCAO DE FIXADOR COM COM DUAS DEMAOS</v>
          </cell>
          <cell r="C670" t="str">
            <v>M2</v>
          </cell>
          <cell r="D670">
            <v>6.61</v>
          </cell>
        </row>
        <row r="671">
          <cell r="A671">
            <v>73447</v>
          </cell>
          <cell r="B671" t="str">
            <v>ESCAVACAO MANUAL DE VALAS EM TERRA COMPACTA, PROF. 2 M &lt; H &lt;= 3 M</v>
          </cell>
          <cell r="C671" t="str">
            <v>M3</v>
          </cell>
          <cell r="D671">
            <v>44.11</v>
          </cell>
        </row>
        <row r="672">
          <cell r="A672">
            <v>73450</v>
          </cell>
          <cell r="B672" t="str">
            <v>CUSTO HORARIO IMPRODUTIVO DIURNO - MARTELETE OU ROMPEDOR ATLAS COPCO - TEX 31</v>
          </cell>
          <cell r="C672" t="str">
            <v>CHI</v>
          </cell>
          <cell r="D672">
            <v>11.76</v>
          </cell>
        </row>
        <row r="673">
          <cell r="A673">
            <v>73458</v>
          </cell>
          <cell r="B673" t="str">
            <v>CUSTO HORARIO COM MATERIAIS NA OPERACAO - TRATOR DE ESTEIRAS CATERPILLAR D6D PS - 163 6A - 140  HP</v>
          </cell>
          <cell r="C673" t="str">
            <v>H</v>
          </cell>
          <cell r="D673">
            <v>80.89</v>
          </cell>
        </row>
        <row r="674">
          <cell r="A674">
            <v>73459</v>
          </cell>
          <cell r="B674" t="str">
            <v>CUSTOS C/MATERIAL OPERCAO -MAQUINA DE DEMARCAR FAIXAS AUTO</v>
          </cell>
          <cell r="C674" t="str">
            <v>H</v>
          </cell>
          <cell r="D674">
            <v>17.329999999999998</v>
          </cell>
        </row>
        <row r="675">
          <cell r="A675">
            <v>73463</v>
          </cell>
          <cell r="B675" t="str">
            <v>MOTO BOMBA SOBRE RODAS GAS DE 10,5CV A 3600RPM (CP) C/BOMBA CENTRIFUGA AUTO-ESCORVANTE DE ROTOR ABERTO BOCAIS DE 3" - EXCL OPERADOR</v>
          </cell>
          <cell r="C675" t="str">
            <v>H</v>
          </cell>
          <cell r="D675">
            <v>15.4</v>
          </cell>
        </row>
        <row r="676">
          <cell r="A676">
            <v>73478</v>
          </cell>
          <cell r="B676" t="str">
            <v>MAQUINA DE JUNTAS GAS 8,25CV PART MANUAL (CP) INCL OPERADOR</v>
          </cell>
          <cell r="C676" t="str">
            <v>H</v>
          </cell>
          <cell r="D676">
            <v>118.69</v>
          </cell>
        </row>
        <row r="677">
          <cell r="A677">
            <v>73481</v>
          </cell>
          <cell r="B677" t="str">
            <v>ESCAVACAO MANUAL DE VALAS EM TERRA COMPACTA, PROF. DE 0 M &lt; H &lt;= 1 M</v>
          </cell>
          <cell r="C677" t="str">
            <v>M3</v>
          </cell>
          <cell r="D677">
            <v>32.6</v>
          </cell>
        </row>
        <row r="678">
          <cell r="A678">
            <v>73487</v>
          </cell>
          <cell r="B678" t="str">
            <v>SERRA CIRCULAR MAKITA 5900B 7` 2,3HP - CHI</v>
          </cell>
          <cell r="C678" t="str">
            <v>H</v>
          </cell>
          <cell r="D678">
            <v>14.12</v>
          </cell>
        </row>
        <row r="679">
          <cell r="A679">
            <v>73491</v>
          </cell>
          <cell r="B679" t="str">
            <v>MAQUINA POLIDORA 4HP 12A 220V EXCL ESMERIL E OPERADOR (CP)</v>
          </cell>
          <cell r="C679" t="str">
            <v>H</v>
          </cell>
          <cell r="D679">
            <v>5.0199999999999996</v>
          </cell>
        </row>
        <row r="680">
          <cell r="A680">
            <v>73495</v>
          </cell>
          <cell r="B680" t="str">
            <v>TRATOR ESTEIRAS DIESEL APROX 335CV C/LAMINA 5000KG (CP) INCL OPERADOR</v>
          </cell>
          <cell r="C680" t="str">
            <v>H</v>
          </cell>
          <cell r="D680">
            <v>629.91999999999996</v>
          </cell>
        </row>
        <row r="681">
          <cell r="A681">
            <v>73496</v>
          </cell>
          <cell r="B681" t="str">
            <v>SOCADOR PNEUMATICO 18,5KG CONSUMO AR 0,82M3/M (CP) INCL OPERADOR</v>
          </cell>
          <cell r="C681" t="str">
            <v>H</v>
          </cell>
          <cell r="D681">
            <v>2.27</v>
          </cell>
        </row>
        <row r="682">
          <cell r="A682">
            <v>73501</v>
          </cell>
          <cell r="B682" t="str">
            <v>CUSTO HORARIO PRODUTIVO DIURNO - GUINCHO 8 T MUNCK - 640/18 SEM CAMINH AO MERCEDES BENZ 1418/51 184 HP</v>
          </cell>
          <cell r="C682" t="str">
            <v>CHP</v>
          </cell>
          <cell r="D682">
            <v>128.44999999999999</v>
          </cell>
        </row>
        <row r="683">
          <cell r="A683">
            <v>73529</v>
          </cell>
          <cell r="B683" t="str">
            <v>INSTALACAO DE AQUECIMENTO E ARMAZENAMENTO DE ASFALTO (CP) EM 2 TANQUES DE 30000L CADA - INCL OPERADOR</v>
          </cell>
          <cell r="C683" t="str">
            <v>H</v>
          </cell>
          <cell r="D683">
            <v>87.99</v>
          </cell>
        </row>
        <row r="684">
          <cell r="A684">
            <v>73532</v>
          </cell>
          <cell r="B684" t="str">
            <v>CUSTO HORARIO PRODUTIVO - TALHA MANUAL</v>
          </cell>
          <cell r="C684" t="str">
            <v>CHP</v>
          </cell>
          <cell r="D684">
            <v>0.36</v>
          </cell>
        </row>
        <row r="685">
          <cell r="A685">
            <v>73534</v>
          </cell>
          <cell r="B685" t="str">
            <v>CUSTO HORARIO IMPRODUTIVO DIURNO-RETRO-ESCAVADEIRA SOBRE RODAS - CASE 580 H - 74 HP</v>
          </cell>
          <cell r="C685" t="str">
            <v>CHI</v>
          </cell>
          <cell r="D685">
            <v>46.24</v>
          </cell>
        </row>
        <row r="686">
          <cell r="A686">
            <v>73553</v>
          </cell>
          <cell r="B686" t="str">
            <v>MAQUINA DE PINTAR FAIXA CONSMAQ FX24 14HP - CHP</v>
          </cell>
          <cell r="C686" t="str">
            <v>H</v>
          </cell>
          <cell r="D686">
            <v>211.49</v>
          </cell>
        </row>
        <row r="687">
          <cell r="A687">
            <v>73557</v>
          </cell>
          <cell r="B687" t="str">
            <v>MAQUINA POLIDORA 4HP 12AMP 220V EXCL ESMERIL E OPERADOR (CI)</v>
          </cell>
          <cell r="C687" t="str">
            <v>H</v>
          </cell>
          <cell r="D687">
            <v>2.1800000000000002</v>
          </cell>
        </row>
        <row r="688">
          <cell r="A688">
            <v>73558</v>
          </cell>
          <cell r="B688" t="str">
            <v>LOCAÇÃO DE EXTRUSORA DE GUIAS E SARJETAS SEM FORMAS, MOTOR DIESEL DE 1 4CV, EXCLUSIVE OPERADOR (CI)</v>
          </cell>
          <cell r="C688" t="str">
            <v>H</v>
          </cell>
          <cell r="D688">
            <v>4.0999999999999996</v>
          </cell>
        </row>
        <row r="689">
          <cell r="A689">
            <v>73559</v>
          </cell>
          <cell r="B689" t="str">
            <v>USINA PRE-MISTURADORA DE SOLOS CAPAC 350/600T/H (CI) INCL EQUIPE DE OPERACAO</v>
          </cell>
          <cell r="C689" t="str">
            <v>H</v>
          </cell>
          <cell r="D689">
            <v>194.88</v>
          </cell>
        </row>
        <row r="690">
          <cell r="A690">
            <v>73560</v>
          </cell>
          <cell r="B690" t="str">
            <v>SOCADOR PNEUMATICO 18.5KG CONSUMO AR 0,82M3/M (CI) INCL OPERADOR</v>
          </cell>
          <cell r="C690" t="str">
            <v>H</v>
          </cell>
          <cell r="D690">
            <v>1.75</v>
          </cell>
        </row>
        <row r="691">
          <cell r="A691">
            <v>73563</v>
          </cell>
          <cell r="B691" t="str">
            <v>TRATOR ESTEIRAS DIESEL APROX 335CV C/LAMINA 5000KG (CI) INCL OPERADOR</v>
          </cell>
          <cell r="C691" t="str">
            <v>H</v>
          </cell>
          <cell r="D691">
            <v>260.31</v>
          </cell>
        </row>
        <row r="692">
          <cell r="A692">
            <v>73601</v>
          </cell>
          <cell r="B692" t="str">
            <v>GRUPO GERADOR TRANSPORTAVEL SOBRE RODAS 60/66KVA (CF) DIESEL 85CV EXCL OPERADOR</v>
          </cell>
          <cell r="C692" t="str">
            <v>H</v>
          </cell>
          <cell r="D692">
            <v>4.55</v>
          </cell>
        </row>
        <row r="693">
          <cell r="A693">
            <v>73709</v>
          </cell>
          <cell r="B693" t="str">
            <v>GRUPO GERADOR ESTACIONARIO C/ALTERNADOR 125/145KVA (CI) DIESEL 165CV EXCL OPERADOR</v>
          </cell>
          <cell r="C693" t="str">
            <v>H</v>
          </cell>
          <cell r="D693">
            <v>6.75</v>
          </cell>
        </row>
        <row r="694">
          <cell r="A694" t="str">
            <v>74029/001</v>
          </cell>
          <cell r="B694" t="str">
            <v>BETONEIRA DIESEL 580L (CP) MISTURA SECA, CARREGAMENTO MECANICO E TAMBO R REVERSÍVEL. - EXCLUSIVE OPERADOR</v>
          </cell>
          <cell r="C694" t="str">
            <v>H</v>
          </cell>
          <cell r="D694">
            <v>15.58</v>
          </cell>
        </row>
        <row r="695">
          <cell r="A695" t="str">
            <v>74029/002</v>
          </cell>
          <cell r="B695" t="str">
            <v>BETONEIRA DIESEL, 580L (CI) MISTURA SECA, CARREGADOR MECANICO E TAMBOR REVERSÍVEL.- EXCLUSIVE OPERADOR</v>
          </cell>
          <cell r="C695" t="str">
            <v>H</v>
          </cell>
          <cell r="D695">
            <v>4.26</v>
          </cell>
        </row>
        <row r="696">
          <cell r="A696" t="str">
            <v>74035/001</v>
          </cell>
          <cell r="B696" t="str">
            <v>CARREGADOR FRONTAL (PA CARREGADEIRA) SOBRE RODAS 105HP CAPACIDADE DA C AÇAMBA 1,4 A 1,7M3 - CHP - INCLUSIVE OPERADOR</v>
          </cell>
          <cell r="C696" t="str">
            <v>H</v>
          </cell>
          <cell r="D696">
            <v>132.09</v>
          </cell>
        </row>
        <row r="697">
          <cell r="A697" t="str">
            <v>74036/001</v>
          </cell>
          <cell r="B697" t="str">
            <v>TRATOR DE ESTEIRAS, 153HP - CHI - INCLUSIVE OPERADOR</v>
          </cell>
          <cell r="C697" t="str">
            <v>H</v>
          </cell>
          <cell r="D697">
            <v>92.69</v>
          </cell>
        </row>
        <row r="698">
          <cell r="A698" t="str">
            <v>74036/002</v>
          </cell>
          <cell r="B698" t="str">
            <v>TRATOR ESTEIRAS DIESEL 140CV - CHP - INCLUSIVE OPERADOR</v>
          </cell>
          <cell r="C698" t="str">
            <v>H</v>
          </cell>
          <cell r="D698">
            <v>225.92</v>
          </cell>
        </row>
        <row r="699">
          <cell r="A699" t="str">
            <v>74040/002</v>
          </cell>
          <cell r="B699" t="str">
            <v>SOQUETE COMPACTADOR 72KG, GASOLINA, 3HP, (CHI), EXCLUSIVE OPERADOR.</v>
          </cell>
          <cell r="C699" t="str">
            <v>H</v>
          </cell>
          <cell r="D699">
            <v>2.0099999999999998</v>
          </cell>
        </row>
        <row r="700">
          <cell r="A700">
            <v>83361</v>
          </cell>
          <cell r="B700" t="str">
            <v>ESPARGIDOR DE ASFALTO PRESSURIZADO, TANQUE 6 M3 COM ISOLAÇÃO TÉRMICA, AQUECIDO COM 2 MAÇARICOS, COM BARRA ESPARGIDORA 3,60 M, MONTADO SOBRE CAMINHÃO  TOCO, PBT 14.300 KG, POTÊNCIA 185 CV - MANUTENÇÃO. AF_08/201 5</v>
          </cell>
          <cell r="C700" t="str">
            <v>H</v>
          </cell>
          <cell r="D700">
            <v>20.82</v>
          </cell>
        </row>
        <row r="701">
          <cell r="A701">
            <v>83755</v>
          </cell>
          <cell r="B701" t="str">
            <v>DEPRECIACAO GUINDASTE MADAL MD-10A</v>
          </cell>
          <cell r="C701" t="str">
            <v>H</v>
          </cell>
          <cell r="D701">
            <v>45.61</v>
          </cell>
        </row>
        <row r="702">
          <cell r="A702">
            <v>83756</v>
          </cell>
          <cell r="B702" t="str">
            <v>JUROS GUINDASTE MADAL MD-10A</v>
          </cell>
          <cell r="C702" t="str">
            <v>H</v>
          </cell>
          <cell r="D702">
            <v>19.25</v>
          </cell>
        </row>
        <row r="703">
          <cell r="A703">
            <v>83757</v>
          </cell>
          <cell r="B703" t="str">
            <v>MANUTENCAO GUINDASTE MADAL MD-10A</v>
          </cell>
          <cell r="C703" t="str">
            <v>H</v>
          </cell>
          <cell r="D703">
            <v>37.590000000000003</v>
          </cell>
        </row>
        <row r="704">
          <cell r="A704">
            <v>83758</v>
          </cell>
          <cell r="B704" t="str">
            <v>CUSTOS COMBUSTIVEL+MATERIAL NA OPERACAO DE GUINDASTE MADAL MD-10A</v>
          </cell>
          <cell r="C704" t="str">
            <v>H</v>
          </cell>
          <cell r="D704">
            <v>51.9</v>
          </cell>
        </row>
        <row r="705">
          <cell r="A705">
            <v>83761</v>
          </cell>
          <cell r="B705" t="str">
            <v>DEPRECIACAO GRUPO DE SOLDAGEM BAMBOZZI 375-A</v>
          </cell>
          <cell r="C705" t="str">
            <v>H</v>
          </cell>
          <cell r="D705">
            <v>16.170000000000002</v>
          </cell>
        </row>
        <row r="706">
          <cell r="A706">
            <v>83762</v>
          </cell>
          <cell r="B706" t="str">
            <v>MANUTENCAO GRUPO DE SOLDAGEM BAMBOZZI 375-A</v>
          </cell>
          <cell r="C706" t="str">
            <v>H</v>
          </cell>
          <cell r="D706">
            <v>8.08</v>
          </cell>
        </row>
        <row r="707">
          <cell r="A707">
            <v>83763</v>
          </cell>
          <cell r="B707" t="str">
            <v>CUSTOS COMBUSTIVEL+MATERIAL GRUPO DE SOLDAGEM BAMBOZZI 375-A</v>
          </cell>
          <cell r="C707" t="str">
            <v>H</v>
          </cell>
          <cell r="D707">
            <v>15.24</v>
          </cell>
        </row>
        <row r="708">
          <cell r="A708">
            <v>83764</v>
          </cell>
          <cell r="B708" t="str">
            <v>JUROS GRUPO DE SOLDAGEM BAMBOZZI 375-A</v>
          </cell>
          <cell r="C708" t="str">
            <v>H</v>
          </cell>
          <cell r="D708">
            <v>4.2300000000000004</v>
          </cell>
        </row>
        <row r="709">
          <cell r="A709">
            <v>84000</v>
          </cell>
          <cell r="B709" t="str">
            <v>SOQUETE COMPACTADOR 72KG GASOLINA, 3HP (CHP) EXCLUSIVE OPERADOR.</v>
          </cell>
          <cell r="C709" t="str">
            <v>H</v>
          </cell>
          <cell r="D709">
            <v>6.19</v>
          </cell>
        </row>
        <row r="710">
          <cell r="A710">
            <v>84137</v>
          </cell>
          <cell r="B710" t="str">
            <v>DEPRECIACAO - USINA DE ASFALTO A FRIO ALMEIDA PMF-35 DPD CAP. 60/80 T/ H - 30HP (ELETRICA)</v>
          </cell>
          <cell r="C710" t="str">
            <v>H</v>
          </cell>
          <cell r="D710">
            <v>18.59</v>
          </cell>
        </row>
        <row r="711">
          <cell r="A711">
            <v>84138</v>
          </cell>
          <cell r="B711" t="str">
            <v>JUROS - USINA DE ASFALTO A FRIO ALMEIDA PMF-35 DPD CAP. 60/80 T/H - 30 HP (ELETRICA)</v>
          </cell>
          <cell r="C711" t="str">
            <v>H</v>
          </cell>
          <cell r="D711">
            <v>7.02</v>
          </cell>
        </row>
        <row r="712">
          <cell r="A712">
            <v>84139</v>
          </cell>
          <cell r="B712" t="str">
            <v>MANUTENCAO - USINA DE ASFALTO A FRIO ALMEIDA PMF-35 DPD CAP 60/80 T/H - 30 HP (ELETRICA)</v>
          </cell>
          <cell r="C712" t="str">
            <v>H</v>
          </cell>
          <cell r="D712">
            <v>16.73</v>
          </cell>
        </row>
        <row r="713">
          <cell r="A713">
            <v>84140</v>
          </cell>
          <cell r="B713" t="str">
            <v>CUSTOS C/ MAO DE OBRA NA OPERACAO - USINA DE ASFALTO A FRIO ALMEIDA PM F-35 DPD CAP 60/80 T/H - 30 HP (ELETRICA)</v>
          </cell>
          <cell r="C713" t="str">
            <v>H</v>
          </cell>
          <cell r="D713">
            <v>47.97</v>
          </cell>
        </row>
        <row r="714">
          <cell r="A714">
            <v>84155</v>
          </cell>
          <cell r="B714" t="str">
            <v>DESEMPENADEIRA ELETR 2 CV 4 POLOS 220/380V COMPACTADORA E DENSADORA P/ ACAB PISO CONCRETO - EXCL OPERADOR (CP)</v>
          </cell>
          <cell r="C714" t="str">
            <v>H</v>
          </cell>
          <cell r="D714">
            <v>2.11</v>
          </cell>
        </row>
        <row r="715">
          <cell r="A715">
            <v>84156</v>
          </cell>
          <cell r="B715" t="str">
            <v>REGUA VIBRATORIA DUPLA GASOLINA 3/4CV A 3600RPM DE FREQUENCIA - EXCLUS IVE OPERADOR (CP)</v>
          </cell>
          <cell r="C715" t="str">
            <v>H</v>
          </cell>
          <cell r="D715">
            <v>8.2100000000000009</v>
          </cell>
        </row>
        <row r="716">
          <cell r="A716">
            <v>84157</v>
          </cell>
          <cell r="B716" t="str">
            <v>DESEMPENADEIRA ELETR MOTOR 2CV 4 POLOS 220/380V COMPACTADORA E ADENSAD ORA PARA PISO ACABADO DE CONCRETO - EXCLUSIVE OPERADOR (CI)</v>
          </cell>
          <cell r="C716" t="str">
            <v>H</v>
          </cell>
          <cell r="D716">
            <v>0.83</v>
          </cell>
        </row>
        <row r="717">
          <cell r="A717">
            <v>84160</v>
          </cell>
          <cell r="B717" t="str">
            <v>REGUA VIBRADORA DUPLA GASOLINA 3/4 CV A 3600 RPM FREQUENCIA - EXCLUSIV E OPERADOR (CI)</v>
          </cell>
          <cell r="C717" t="str">
            <v>H</v>
          </cell>
          <cell r="D717">
            <v>1.99</v>
          </cell>
        </row>
        <row r="718">
          <cell r="A718">
            <v>87026</v>
          </cell>
          <cell r="B718" t="str">
            <v>GRADE DE DISCO REBOCÁVEL COM 20 DISCOS 24" X 6 MM COM PNEUS PARA TRANS PORTE - JUROS. AF_06/2014</v>
          </cell>
          <cell r="C718" t="str">
            <v>H</v>
          </cell>
          <cell r="D718">
            <v>0.7</v>
          </cell>
        </row>
        <row r="719">
          <cell r="A719">
            <v>87441</v>
          </cell>
          <cell r="B719" t="str">
            <v>BETONEIRA CAPACIDADE NOMINAL 400 L, CAPACIDADE DE MISTURA 310 L, MOTOR A DIESEL POTÊNCIA 5,0 HP, SEM CARREGADOR - DEPRECIAÇÃO. AF_06/2014</v>
          </cell>
          <cell r="C719" t="str">
            <v>H</v>
          </cell>
          <cell r="D719">
            <v>0.26</v>
          </cell>
        </row>
        <row r="720">
          <cell r="A720">
            <v>87442</v>
          </cell>
          <cell r="B720" t="str">
            <v>BETONEIRA CAPACIDADE NOMINAL 400 L, CAPACIDADE DE MISTURA 310 L, MOTOR A DIESEL POTÊNCIA 5,0 HP, SEM CARREGADOR - JUROS. AF_06/2014</v>
          </cell>
          <cell r="C720" t="str">
            <v>H</v>
          </cell>
          <cell r="D720">
            <v>0.06</v>
          </cell>
        </row>
        <row r="721">
          <cell r="A721">
            <v>87443</v>
          </cell>
          <cell r="B721" t="str">
            <v>BETONEIRA CAPACIDADE NOMINAL 400 L, CAPACIDADE DE MISTURA 310 L, MOTOR A DIESEL POTÊNCIA 5,0 HP, SEM CARREGADOR - MANUTENÇÃO. AF_06/2014</v>
          </cell>
          <cell r="C721" t="str">
            <v>H</v>
          </cell>
          <cell r="D721">
            <v>0.22</v>
          </cell>
        </row>
        <row r="722">
          <cell r="A722">
            <v>87444</v>
          </cell>
          <cell r="B722" t="str">
            <v>BETONEIRA CAPACIDADE NOMINAL 400 L, CAPACIDADE DE MISTURA 310 L, MOTOR A DIESEL POTÊNCIA 5,0 HP, SEM CARREGADOR - MATERIAIS NA OPERAÇÃO. AF_ 06/2014</v>
          </cell>
          <cell r="C722" t="str">
            <v>H</v>
          </cell>
          <cell r="D722">
            <v>2.4</v>
          </cell>
        </row>
        <row r="723">
          <cell r="A723">
            <v>88387</v>
          </cell>
          <cell r="B723" t="str">
            <v>MISTURADOR DE ARGAMASSA, EIXO HORIZONTAL, CAPACIDADE DE MISTURA 300 KG , MOTOR ELÉTRICO POTÊNCIA 5 CV - DEPRECIAÇÃO. AF_06/2014</v>
          </cell>
          <cell r="C723" t="str">
            <v>H</v>
          </cell>
          <cell r="D723">
            <v>0.51</v>
          </cell>
        </row>
        <row r="724">
          <cell r="A724">
            <v>88389</v>
          </cell>
          <cell r="B724" t="str">
            <v>MISTURADOR DE ARGAMASSA, EIXO HORIZONTAL, CAPACIDADE DE MISTURA 300 KG , MOTOR ELÉTRICO POTÊNCIA 5 CV - JUROS. AF_06/2014</v>
          </cell>
          <cell r="C724" t="str">
            <v>H</v>
          </cell>
          <cell r="D724">
            <v>0.12</v>
          </cell>
        </row>
        <row r="725">
          <cell r="A725">
            <v>88390</v>
          </cell>
          <cell r="B725" t="str">
            <v>MISTURADOR DE ARGAMASSA, EIXO HORIZONTAL, CAPACIDADE DE MISTURA 300 KG , MOTOR ELÉTRICO POTÊNCIA 5 CV - MANUTENÇÃO. AF_06/2014</v>
          </cell>
          <cell r="C725" t="str">
            <v>H</v>
          </cell>
          <cell r="D725">
            <v>0.43</v>
          </cell>
        </row>
        <row r="726">
          <cell r="A726">
            <v>88391</v>
          </cell>
          <cell r="B726" t="str">
            <v>MISTURADOR DE ARGAMASSA, EIXO HORIZONTAL, CAPACIDADE DE MISTURA 300 KG , MOTOR ELÉTRICO POTÊNCIA 5 CV - MATERIAIS NA OPERAÇÃO. AF_06/2014</v>
          </cell>
          <cell r="C726" t="str">
            <v>H</v>
          </cell>
          <cell r="D726">
            <v>1.67</v>
          </cell>
        </row>
        <row r="727">
          <cell r="A727">
            <v>88394</v>
          </cell>
          <cell r="B727" t="str">
            <v>MISTURADOR DE ARGAMASSA, EIXO HORIZONTAL, CAPACIDADE DE MISTURA 600 KG , MOTOR ELÉTRICO POTÊNCIA 7,5 CV - DEPRECIAÇÃO. AF_06/2014</v>
          </cell>
          <cell r="C727" t="str">
            <v>H</v>
          </cell>
          <cell r="D727">
            <v>0.61</v>
          </cell>
        </row>
        <row r="728">
          <cell r="A728">
            <v>88395</v>
          </cell>
          <cell r="B728" t="str">
            <v>MISTURADOR DE ARGAMASSA, EIXO HORIZONTAL, CAPACIDADE DE MISTURA 600 KG , MOTOR ELÉTRICO POTÊNCIA 7,5 CV - JUROS. AF_06/2014</v>
          </cell>
          <cell r="C728" t="str">
            <v>H</v>
          </cell>
          <cell r="D728">
            <v>0.14000000000000001</v>
          </cell>
        </row>
        <row r="729">
          <cell r="A729">
            <v>88396</v>
          </cell>
          <cell r="B729" t="str">
            <v>MISTURADOR DE ARGAMASSA, EIXO HORIZONTAL, CAPACIDADE DE MISTURA 600 KG , MOTOR ELÉTRICO POTÊNCIA 7,5 CV - MANUTENÇÃO. AF_06/2014</v>
          </cell>
          <cell r="C729" t="str">
            <v>H</v>
          </cell>
          <cell r="D729">
            <v>0.51</v>
          </cell>
        </row>
        <row r="730">
          <cell r="A730">
            <v>88397</v>
          </cell>
          <cell r="B730" t="str">
            <v>MISTURADOR DE ARGAMASSA, EIXO HORIZONTAL, CAPACIDADE DE MISTURA 600 KG , MOTOR ELÉTRICO POTÊNCIA 7,5 CV - MATERIAIS NA OPERAÇÃO. AF_06/2014</v>
          </cell>
          <cell r="C730" t="str">
            <v>H</v>
          </cell>
          <cell r="D730">
            <v>2.5099999999999998</v>
          </cell>
        </row>
        <row r="731">
          <cell r="A731">
            <v>88400</v>
          </cell>
          <cell r="B731" t="str">
            <v>MISTURADOR DE ARGAMASSA, EIXO HORIZONTAL, CAPACIDADE DE MISTURA 160 KG , MOTOR ELÉTRICO POTÊNCIA 3 CV - DEPRECIAÇÃO. AF_06/2014</v>
          </cell>
          <cell r="C731" t="str">
            <v>H</v>
          </cell>
          <cell r="D731">
            <v>0.48</v>
          </cell>
        </row>
        <row r="732">
          <cell r="A732">
            <v>88401</v>
          </cell>
          <cell r="B732" t="str">
            <v>MISTURADOR DE ARGAMASSA, EIXO HORIZONTAL, CAPACIDADE DE MISTURA 160 KG , MOTOR ELÉTRICO POTÊNCIA 3 CV - JUROS. AF_06/2014</v>
          </cell>
          <cell r="C732" t="str">
            <v>H</v>
          </cell>
          <cell r="D732">
            <v>0.11</v>
          </cell>
        </row>
        <row r="733">
          <cell r="A733">
            <v>88402</v>
          </cell>
          <cell r="B733" t="str">
            <v>MISTURADOR DE ARGAMASSA, EIXO HORIZONTAL, CAPACIDADE DE MISTURA 160 KG , MOTOR ELÉTRICO POTÊNCIA 3 CV - MANUTENÇÃO. AF_06/2014</v>
          </cell>
          <cell r="C733" t="str">
            <v>H</v>
          </cell>
          <cell r="D733">
            <v>0.4</v>
          </cell>
        </row>
        <row r="734">
          <cell r="A734">
            <v>88403</v>
          </cell>
          <cell r="B734" t="str">
            <v>MISTURADOR DE ARGAMASSA, EIXO HORIZONTAL, CAPACIDADE DE MISTURA 160 KG , MOTOR ELÉTRICO POTÊNCIA 3 CV - MATERIAIS NA OPERAÇÃO. AF_06/2014</v>
          </cell>
          <cell r="C734" t="str">
            <v>H</v>
          </cell>
          <cell r="D734">
            <v>1</v>
          </cell>
        </row>
        <row r="735">
          <cell r="A735">
            <v>88419</v>
          </cell>
          <cell r="B735" t="str">
            <v>PROJETOR DE ARGAMASSA, CAPACIDADE DE PROJEÇÃO 1,5 M3/H, ALCANCE DE 30 ATÉ 60 M, MOTOR ELÉTRICO POTÊNCIA 7,5 HP - DEPRECIAÇÃO. AF_06/2014</v>
          </cell>
          <cell r="C735" t="str">
            <v>H</v>
          </cell>
          <cell r="D735">
            <v>3.18</v>
          </cell>
        </row>
        <row r="736">
          <cell r="A736">
            <v>88422</v>
          </cell>
          <cell r="B736" t="str">
            <v>PROJETOR DE ARGAMASSA, CAPACIDADE DE PROJEÇÃO 1,5 M3/H, ALCANCE DE 30 ATÉ 60 M, MOTOR ELÉTRICO POTÊNCIA 7,5 HP - JUROS. AF_06/2014</v>
          </cell>
          <cell r="C736" t="str">
            <v>H</v>
          </cell>
          <cell r="D736">
            <v>0.74</v>
          </cell>
        </row>
        <row r="737">
          <cell r="A737">
            <v>88425</v>
          </cell>
          <cell r="B737" t="str">
            <v>PROJETOR DE ARGAMASSA, CAPACIDADE DE PROJEÇÃO 1,5 M3/H, ALCANCE DE 30 ATÉ 60 M, MOTOR ELÉTRICO POTÊNCIA 7,5 HP - MANUTENÇÃO. AF_06/2014</v>
          </cell>
          <cell r="C737" t="str">
            <v>H</v>
          </cell>
          <cell r="D737">
            <v>2.65</v>
          </cell>
        </row>
        <row r="738">
          <cell r="A738">
            <v>88427</v>
          </cell>
          <cell r="B738" t="str">
            <v>PROJETOR DE ARGAMASSA, CAPACIDADE DE PROJEÇÃO 1,5 M3/H, ALCANCE DE 30 ATÉ 60 M, MOTOR ELÉTRICO POTÊNCIA 7,5 HP - MATERIAIS NA OPERAÇÃO. AF_0 6/2014</v>
          </cell>
          <cell r="C738" t="str">
            <v>H</v>
          </cell>
          <cell r="D738">
            <v>2.5499999999999998</v>
          </cell>
        </row>
        <row r="739">
          <cell r="A739">
            <v>88434</v>
          </cell>
          <cell r="B739" t="str">
            <v>PROJETOR DE ARGAMASSA, CAPACIDADE DE PROJEÇÃO 2 M3/H, ALCANCE ATÉ 50 M , MOTOR ELÉTRICO POTÊNCIA 7,5 HP - DEPRECIAÇÃO. AF_06/2014</v>
          </cell>
          <cell r="C739" t="str">
            <v>H</v>
          </cell>
          <cell r="D739">
            <v>4.22</v>
          </cell>
        </row>
        <row r="740">
          <cell r="A740">
            <v>88435</v>
          </cell>
          <cell r="B740" t="str">
            <v>PROJETOR DE ARGAMASSA, CAPACIDADE DE PROJEÇÃO 2 M3/H, ALCANCE ATÉ 50 M , MOTOR ELÉTRICO POTÊNCIA 7,5 HP - JUROS. AF_06/2014</v>
          </cell>
          <cell r="C740" t="str">
            <v>H</v>
          </cell>
          <cell r="D740">
            <v>0.98</v>
          </cell>
        </row>
        <row r="741">
          <cell r="A741">
            <v>88436</v>
          </cell>
          <cell r="B741" t="str">
            <v>PROJETOR DE ARGAMASSA, CAPACIDADE DE PROJEÇÃO 2 M3/H, ALCANCE ATÉ 50 M , MOTOR ELÉTRICO POTÊNCIA 7,5 HP - MANUTENÇÃO. AF_06/2014</v>
          </cell>
          <cell r="C741" t="str">
            <v>H</v>
          </cell>
          <cell r="D741">
            <v>3.51</v>
          </cell>
        </row>
        <row r="742">
          <cell r="A742">
            <v>88437</v>
          </cell>
          <cell r="B742" t="str">
            <v>PROJETOR DE ARGAMASSA, CAPACIDADE DE PROJEÇÃO 2 M3/H, ALCANCE ATÉ 50 M , MOTOR ELÉTRICO POTÊNCIA 7,5 HP - MATERIAIS NA OPERAÇÃO. AF_06/2014</v>
          </cell>
          <cell r="C742" t="str">
            <v>H</v>
          </cell>
          <cell r="D742">
            <v>2.5499999999999998</v>
          </cell>
        </row>
        <row r="743">
          <cell r="A743">
            <v>88569</v>
          </cell>
          <cell r="B743" t="str">
            <v>ESPARGIDOR DE ASFALTO PRESSURIZADO COM TANQUE DE 2500 L, REBOCÁVEL COM MOTOR A GASOLINA POTÊNCIA 3,4 HP - DEPRECIAÇÃO. AF_07/2014</v>
          </cell>
          <cell r="C743" t="str">
            <v>H</v>
          </cell>
          <cell r="D743">
            <v>3.12</v>
          </cell>
        </row>
        <row r="744">
          <cell r="A744">
            <v>88570</v>
          </cell>
          <cell r="B744" t="str">
            <v>ESPARGIDOR DE ASFALTO PRESSURIZADO COM TANQUE DE 2500 L, REBOCÁVEL COM MOTOR A GASOLINA POTÊNCIA 3,4 HP - JUROS. AF_07/2014</v>
          </cell>
          <cell r="C744" t="str">
            <v>H</v>
          </cell>
          <cell r="D744">
            <v>1.28</v>
          </cell>
        </row>
        <row r="745">
          <cell r="A745">
            <v>88826</v>
          </cell>
          <cell r="B745" t="str">
            <v>BETONEIRA CAPACIDADE NOMINAL DE 400 L, CAPACIDADE DE MISTURA 310 L, MO TOR ELÉTRICO TRIFÁSICO POTÊNCIA DE 2 HP, SEM CARREGADOR - DEPRECIAÇÃO. AF_10/2014</v>
          </cell>
          <cell r="C745" t="str">
            <v>H</v>
          </cell>
          <cell r="D745">
            <v>0.19</v>
          </cell>
        </row>
        <row r="746">
          <cell r="A746">
            <v>88827</v>
          </cell>
          <cell r="B746" t="str">
            <v>BETONEIRA CAPACIDADE NOMINAL DE 400 L, CAPACIDADE DE MISTURA 310 L, MO TOR ELÉTRICO TRIFÁSICO POTÊNCIA DE 2 HP, SEM CARREGADOR - JUROS. AF_10 /2014</v>
          </cell>
          <cell r="C746" t="str">
            <v>H</v>
          </cell>
          <cell r="D746">
            <v>0.04</v>
          </cell>
        </row>
        <row r="747">
          <cell r="A747">
            <v>88828</v>
          </cell>
          <cell r="B747" t="str">
            <v>BETONEIRA CAPACIDADE NOMINAL DE 400 L, CAPACIDADE DE MISTURA 310 L, MO TOR ELÉTRICO TRIFÁSICO POTÊNCIA DE 2 HP, SEM CARREGADOR - MANUTENÇÃO. AF_10/2014</v>
          </cell>
          <cell r="C747" t="str">
            <v>H</v>
          </cell>
          <cell r="D747">
            <v>0.16</v>
          </cell>
        </row>
        <row r="748">
          <cell r="A748">
            <v>88829</v>
          </cell>
          <cell r="B748" t="str">
            <v>BETONEIRA CAPACIDADE NOMINAL DE 400 L, CAPACIDADE DE MISTURA 310 L, MO TOR ELÉTRICO TRIFÁSICO POTÊNCIA DE 2 HP, SEM CARREGADOR - MATERIAIS NA OPERAÇÃO. AF_10/2014</v>
          </cell>
          <cell r="C748" t="str">
            <v>H</v>
          </cell>
          <cell r="D748">
            <v>0.68</v>
          </cell>
        </row>
        <row r="749">
          <cell r="A749">
            <v>88832</v>
          </cell>
          <cell r="B749" t="str">
            <v>ESCAVADEIRA HIDRÁULICA SOBRE ESTEIRAS, CAÇAMBA 0,80 M3, PESO OPERACION AL 17,8 T, POTÊNCIA LÍQUIDA 110 HP - DEPRECIAÇÃO. AF_10/2014</v>
          </cell>
          <cell r="C749" t="str">
            <v>H</v>
          </cell>
          <cell r="D749">
            <v>25.03</v>
          </cell>
        </row>
        <row r="750">
          <cell r="A750">
            <v>88834</v>
          </cell>
          <cell r="B750" t="str">
            <v>ESCAVADEIRA HIDRÁULICA SOBRE ESTEIRAS, CAÇAMBA 0,80 M3, PESO OPERACION AL 17,8 T, POTÊNCIA LÍQUIDA 110 HP - JUROS. AF_10/2014</v>
          </cell>
          <cell r="C750" t="str">
            <v>H</v>
          </cell>
          <cell r="D750">
            <v>5.63</v>
          </cell>
        </row>
        <row r="751">
          <cell r="A751">
            <v>88835</v>
          </cell>
          <cell r="B751" t="str">
            <v>ESCAVADEIRA HIDRÁULICA SOBRE ESTEIRAS, CAÇAMBA 0,80 M3, PESO OPERACION AL 17,8 T, POTÊNCIA LÍQUIDA 110 HP - MANUTENÇÃO. AF_10/2014</v>
          </cell>
          <cell r="C751" t="str">
            <v>H</v>
          </cell>
          <cell r="D751">
            <v>35.200000000000003</v>
          </cell>
        </row>
        <row r="752">
          <cell r="A752">
            <v>88836</v>
          </cell>
          <cell r="B752" t="str">
            <v>ESCAVADEIRA HIDRÁULICA SOBRE ESTEIRAS, CAÇAMBA 0,80 M3, PESO OPERACION AL 17,8 T, POTÊNCIA LÍQUIDA 110 HP - MATERIAIS NA OPERAÇÃO. AF_10/2014</v>
          </cell>
          <cell r="C752" t="str">
            <v>H</v>
          </cell>
          <cell r="D752">
            <v>52.67</v>
          </cell>
        </row>
        <row r="753">
          <cell r="A753">
            <v>88839</v>
          </cell>
          <cell r="B753" t="str">
            <v>TRATOR DE ESTEIRAS, POTÊNCIA 125 HP, PESO OPERACIONAL 12,9 T, COM LÂMI NA 2,7 M3 - DEPRECIAÇÃO. AF_10/2014</v>
          </cell>
          <cell r="C753" t="str">
            <v>H</v>
          </cell>
          <cell r="D753">
            <v>32.81</v>
          </cell>
        </row>
        <row r="754">
          <cell r="A754">
            <v>88840</v>
          </cell>
          <cell r="B754" t="str">
            <v>TRATOR DE ESTEIRAS, POTÊNCIA 125 HP, PESO OPERACIONAL 12,9 T, COM LÂMI NA 2,7 M3 - JUROS. AF_10/2014</v>
          </cell>
          <cell r="C754" t="str">
            <v>H</v>
          </cell>
          <cell r="D754">
            <v>7.38</v>
          </cell>
        </row>
        <row r="755">
          <cell r="A755">
            <v>88841</v>
          </cell>
          <cell r="B755" t="str">
            <v>TRATOR DE ESTEIRAS, POTÊNCIA 125 HP, PESO OPERACIONAL 12,9 T, COM LÂMI NA 2,7 M3 - MANUTENÇÃO. AF_10/2014</v>
          </cell>
          <cell r="C755" t="str">
            <v>H</v>
          </cell>
          <cell r="D755">
            <v>41.01</v>
          </cell>
        </row>
        <row r="756">
          <cell r="A756">
            <v>88842</v>
          </cell>
          <cell r="B756" t="str">
            <v>TRATOR DE ESTEIRAS, POTÊNCIA 125 HP, PESO OPERACIONAL 12,9 T, COM LÂMI NA 2,7 M3 - MATERIAIS NA OPERAÇÃO. AF_10/2014</v>
          </cell>
          <cell r="C756" t="str">
            <v>H</v>
          </cell>
          <cell r="D756">
            <v>71.83</v>
          </cell>
        </row>
        <row r="757">
          <cell r="A757">
            <v>88847</v>
          </cell>
          <cell r="B757" t="str">
            <v>USINA DE LAMA ASFÁLTICA, PROD 30 A 50 T/H, SILO DE AGREGADO 7 M3, RESE RVATÓRIOS PARA EMULSÃO E ÁGUA DE 2,3 M3 CADA, MISTURADOR TIPO PUG MILL A SER MONTADO SOBRE CAMINHÃO - DEPRECIAÇÃO. AF_10/2014</v>
          </cell>
          <cell r="C757" t="str">
            <v>H</v>
          </cell>
          <cell r="D757">
            <v>17.98</v>
          </cell>
        </row>
        <row r="758">
          <cell r="A758">
            <v>88848</v>
          </cell>
          <cell r="B758" t="str">
            <v>USINA DE LAMA ASFÁLTICA, PROD 30 A 50 T/H, SILO DE AGREGADO 7 M3, RESE RVATÓRIOS PARA EMULSÃO E ÁGUA DE 2,3 M3 CADA, MISTURADOR TIPO PUG MILL A SER MONTADO SOBRE CAMINHÃO - JUROS. AF_10/2014</v>
          </cell>
          <cell r="C758" t="str">
            <v>H</v>
          </cell>
          <cell r="D758">
            <v>5.38</v>
          </cell>
        </row>
        <row r="759">
          <cell r="A759">
            <v>88853</v>
          </cell>
          <cell r="B759" t="str">
            <v>MOTOBOMBA CENTRÍFUGA, MOTOR A GASOLINA, POTÊNCIA 5,42 HP, BOCAIS 1 1/2 " X 1", DIÂMETRO ROTOR 143 MM HM/Q = 6 MCA / 16,8 M3/H A 38 MCA / 6,6 M3/H - DEPRECIAÇÃO. AF_06/2014</v>
          </cell>
          <cell r="C759" t="str">
            <v>H</v>
          </cell>
          <cell r="D759">
            <v>0.12</v>
          </cell>
        </row>
        <row r="760">
          <cell r="A760">
            <v>88854</v>
          </cell>
          <cell r="B760" t="str">
            <v>MOTOBOMBA CENTRÍFUGA, MOTOR A GASOLINA, POTÊNCIA 5,42 HP, BOCAIS 1 1/2 " X 1", DIÂMETRO ROTOR 143 MM HM/Q = 6 MCA / 16,8 M3/H A 38 MCA / 6,6 M3/H - JUROS. AF_06/2014</v>
          </cell>
          <cell r="C760" t="str">
            <v>H</v>
          </cell>
          <cell r="D760">
            <v>0.03</v>
          </cell>
        </row>
        <row r="761">
          <cell r="A761">
            <v>88855</v>
          </cell>
          <cell r="B761" t="str">
            <v>GRADE DE DISCO CONTROLE REMOTO REBOCÁVEL, COM 24 DISCOS 24 X 6 MM COM PNEUS PARA TRANSPORTE - DEPRECIAÇÃO. AF_06/2014</v>
          </cell>
          <cell r="C761" t="str">
            <v>H</v>
          </cell>
          <cell r="D761">
            <v>2.59</v>
          </cell>
        </row>
        <row r="762">
          <cell r="A762">
            <v>88856</v>
          </cell>
          <cell r="B762" t="str">
            <v>GRADE DE DISCO CONTROLE REMOTO REBOCÁVEL, COM 24 DISCOS 24 X 6 MM COM PNEUS PARA TRANSPORTE - JUROS. AF_06/2014</v>
          </cell>
          <cell r="C762" t="str">
            <v>H</v>
          </cell>
          <cell r="D762">
            <v>0.9</v>
          </cell>
        </row>
        <row r="763">
          <cell r="A763">
            <v>88857</v>
          </cell>
          <cell r="B763" t="str">
            <v>RETROESCAVADEIRA SOBRE RODAS COM CARREGADEIRA, TRAÇÃO 4X4, POTÊNCIA LÍ Q. 88 HP, CAÇAMBA CARREG. CAP. MÍN. 1 M3, CAÇAMBA RETRO CAP. 0,26 M3, PESO OPERACIONAL MÍN. 6.674 KG, PROFUNDIDADE ESCAVAÇÃO MÁX. 4,37 M - D EPRECIAÇÃO. AF_06/2014</v>
          </cell>
          <cell r="C763" t="str">
            <v>H</v>
          </cell>
          <cell r="D763">
            <v>14.62</v>
          </cell>
        </row>
        <row r="764">
          <cell r="A764">
            <v>88858</v>
          </cell>
          <cell r="B764" t="str">
            <v>RETROESCAVADEIRA SOBRE RODAS COM CARREGADEIRA, TRAÇÃO 4X4, POTÊNCIA LÍ Q. 88 HP, CAÇAMBA CARREG. CAP. MÍN. 1 M3, CAÇAMBA RETRO CAP. 0,26 M3, PESO OPERACIONAL MÍN. 6.674 KG, PROFUNDIDADE ESCAVAÇÃO MÁX. 4,37 M - J UROS. AF_06/2014</v>
          </cell>
          <cell r="C764" t="str">
            <v>H</v>
          </cell>
          <cell r="D764">
            <v>3.29</v>
          </cell>
        </row>
        <row r="765">
          <cell r="A765">
            <v>88859</v>
          </cell>
          <cell r="B765" t="str">
            <v>RETROESCAVADEIRA SOBRE RODAS COM CARREGADEIRA, TRAÇÃO 4X2, POTÊNCIA LÍ Q. 79 HP, CAÇAMBA CARREG. CAP. MÍN. 1 M3, CAÇAMBA RETRO CAP. 0,20 M3, PESO OPERACIONAL MÍN. 6.570 KG, PROFUNDIDADE ESCAVAÇÃO MÁX. 4,37 M - D EPRECIAÇÃO. AF_06/2014</v>
          </cell>
          <cell r="C765" t="str">
            <v>H</v>
          </cell>
          <cell r="D765">
            <v>13</v>
          </cell>
        </row>
        <row r="766">
          <cell r="A766">
            <v>88860</v>
          </cell>
          <cell r="B766" t="str">
            <v>RETROESCAVADEIRA SOBRE RODAS COM CARREGADEIRA, TRAÇÃO 4X2, POTÊNCIA LÍ Q. 79 HP, CAÇAMBA CARREG. CAP. MÍN. 1 M3, CAÇAMBA RETRO CAP. 0,20 M3, PESO OPERACIONAL MÍN. 6.570 KG, PROFUNDIDADE ESCAVAÇÃO MÁX. 4,37 M - J UROS. AF_06/2014</v>
          </cell>
          <cell r="C766" t="str">
            <v>H</v>
          </cell>
          <cell r="D766">
            <v>2.92</v>
          </cell>
        </row>
        <row r="767">
          <cell r="A767">
            <v>88900</v>
          </cell>
          <cell r="B767" t="str">
            <v>ESCAVADEIRA HIDRÁULICA SOBRE ESTEIRAS, CAÇAMBA 1,20 M3, PESO OPERACION AL 21 T, POTÊNCIA BRUTA 155 HP - DEPRECIAÇÃO. AF_06/2014</v>
          </cell>
          <cell r="C767" t="str">
            <v>H</v>
          </cell>
          <cell r="D767">
            <v>29.19</v>
          </cell>
        </row>
        <row r="768">
          <cell r="A768">
            <v>88902</v>
          </cell>
          <cell r="B768" t="str">
            <v>ESCAVADEIRA HIDRÁULICA SOBRE ESTEIRAS, CAÇAMBA 1,20 M3, PESO OPERACION AL 21 T, POTÊNCIA BRUTA 155 HP - JUROS. AF_06/2014</v>
          </cell>
          <cell r="C768" t="str">
            <v>H</v>
          </cell>
          <cell r="D768">
            <v>6.56</v>
          </cell>
        </row>
        <row r="769">
          <cell r="A769">
            <v>88903</v>
          </cell>
          <cell r="B769" t="str">
            <v>ESCAVADEIRA HIDRÁULICA SOBRE ESTEIRAS, CAÇAMBA 1,20 M3, PESO OPERACION AL 21 T, POTÊNCIA BRUTA 155 HP - MANUTENÇÃO. AF_06/2014</v>
          </cell>
          <cell r="C769" t="str">
            <v>H</v>
          </cell>
          <cell r="D769">
            <v>41.05</v>
          </cell>
        </row>
        <row r="770">
          <cell r="A770">
            <v>88904</v>
          </cell>
          <cell r="B770" t="str">
            <v>ESCAVADEIRA HIDRÁULICA SOBRE ESTEIRAS, CAÇAMBA 1,20 M3, PESO OPERACION AL 21 T, POTÊNCIA BRUTA 155 HP - MATERIAIS NA OPERAÇÃO. AF_06/2014</v>
          </cell>
          <cell r="C770" t="str">
            <v>H</v>
          </cell>
          <cell r="D770">
            <v>74.239999999999995</v>
          </cell>
        </row>
        <row r="771">
          <cell r="A771">
            <v>89009</v>
          </cell>
          <cell r="B771" t="str">
            <v>TRATOR DE ESTEIRAS, POTÊNCIA 150 HP, PESO OPERACIONAL 16,7 T, COM RODA MOTRIZ ELEVADA E LÂMINA 3,18 M3 - DEPRECIAÇÃO. AF_06/2014</v>
          </cell>
          <cell r="C771" t="str">
            <v>H</v>
          </cell>
          <cell r="D771">
            <v>40.64</v>
          </cell>
        </row>
        <row r="772">
          <cell r="A772">
            <v>89010</v>
          </cell>
          <cell r="B772" t="str">
            <v>TRATOR DE ESTEIRAS, POTÊNCIA 150 HP, PESO OPERACIONAL 16,7 T, COM RODA MOTRIZ ELEVADA E LÂMINA 3,18 M3 - JUROS. AF_06/2014</v>
          </cell>
          <cell r="C772" t="str">
            <v>H</v>
          </cell>
          <cell r="D772">
            <v>9.14</v>
          </cell>
        </row>
        <row r="773">
          <cell r="A773">
            <v>89011</v>
          </cell>
          <cell r="B773" t="str">
            <v>RETROESCAVADEIRA SOBRE RODAS COM CARREGADEIRA, TRAÇÃO 4X4, POTÊNCIA LÍ Q. 72 HP, CAÇAMBA CARREG. CAP. MÍN. 0,79 M3, CAÇAMBA RETRO CAP. 0,18 M 3, PESO OPERACIONAL MÍN. 7.140 KG, PROFUNDIDADE ESCAVAÇÃO MÁX. 4,50 M - DEPRECIAÇÃO. AF_06/2014</v>
          </cell>
          <cell r="C773" t="str">
            <v>H</v>
          </cell>
          <cell r="D773">
            <v>14.1</v>
          </cell>
        </row>
        <row r="774">
          <cell r="A774">
            <v>89012</v>
          </cell>
          <cell r="B774" t="str">
            <v>RETROESCAVADEIRA SOBRE RODAS COM CARREGADEIRA, TRAÇÃO 4X4, POTÊNCIA LÍ Q. 72 HP, CAÇAMBA CARREG. CAP. MÍN. 0,79 M3, CAÇAMBA RETRO CAP. 0,18 M 3, PESO OPERACIONAL MÍN. 7.140 KG, PROFUNDIDADE ESCAVAÇÃO MÁX. 4,50 M - JUROS. AF_06/2014</v>
          </cell>
          <cell r="C774" t="str">
            <v>H</v>
          </cell>
          <cell r="D774">
            <v>3.17</v>
          </cell>
        </row>
        <row r="775">
          <cell r="A775">
            <v>89013</v>
          </cell>
          <cell r="B775" t="str">
            <v>TRATOR DE ESTEIRAS, POTÊNCIA 347 HP, PESO OPERACIONAL 38,5 T, COM LÂMI NA 8,70 M3 - DEPRECIAÇÃO. AF_06/2014</v>
          </cell>
          <cell r="C775" t="str">
            <v>H</v>
          </cell>
          <cell r="D775">
            <v>133.11000000000001</v>
          </cell>
        </row>
        <row r="776">
          <cell r="A776">
            <v>89014</v>
          </cell>
          <cell r="B776" t="str">
            <v>TRATOR DE ESTEIRAS, POTÊNCIA 347 HP, PESO OPERACIONAL 38,5 T, COM LÂMI NA 8,70 M3 - JUROS. AF_06/2014</v>
          </cell>
          <cell r="C776" t="str">
            <v>H</v>
          </cell>
          <cell r="D776">
            <v>29.95</v>
          </cell>
        </row>
        <row r="777">
          <cell r="A777">
            <v>89015</v>
          </cell>
          <cell r="B777" t="str">
            <v>VASSOURA MECÂNICA REBOCÁVEL COM ESCOVA CILÍNDRICA, LARGURA ÚTIL DE VAR RIMENTO DE 2,44 M - DEPRECIAÇÃO. AF_06/2014</v>
          </cell>
          <cell r="C777" t="str">
            <v>H</v>
          </cell>
          <cell r="D777">
            <v>2.6</v>
          </cell>
        </row>
        <row r="778">
          <cell r="A778">
            <v>89016</v>
          </cell>
          <cell r="B778" t="str">
            <v>VASSOURA MECÂNICA REBOCÁVEL COM ESCOVA CILÍNDRICA, LARGURA ÚTIL DE VAR RIMENTO DE 2,44 M - JUROS. AF_06/2014</v>
          </cell>
          <cell r="C778" t="str">
            <v>H</v>
          </cell>
          <cell r="D778">
            <v>0.95</v>
          </cell>
        </row>
        <row r="779">
          <cell r="A779">
            <v>89017</v>
          </cell>
          <cell r="B779" t="str">
            <v>TRATOR DE ESTEIRAS, POTÊNCIA 170 HP, PESO OPERACIONAL 19 T, CAÇAMBA 5, 2 M3 - DEPRECIAÇÃO. AF_06/2014</v>
          </cell>
          <cell r="C779" t="str">
            <v>H</v>
          </cell>
          <cell r="D779">
            <v>40.39</v>
          </cell>
        </row>
        <row r="780">
          <cell r="A780">
            <v>89018</v>
          </cell>
          <cell r="B780" t="str">
            <v>TRATOR DE ESTEIRAS, POTÊNCIA 170 HP, PESO OPERACIONAL 19 T, CAÇAMBA 5, 2 M3 - JUROS. AF_06/2014</v>
          </cell>
          <cell r="C780" t="str">
            <v>H</v>
          </cell>
          <cell r="D780">
            <v>9.08</v>
          </cell>
        </row>
        <row r="781">
          <cell r="A781">
            <v>89019</v>
          </cell>
          <cell r="B781" t="str">
            <v>BOMBA SUBMERSÍVEL ELÉTRICA TRIFÁSICA, POTÊNCIA 2,96 HP, Ø ROTOR 144 MM SEMI-ABERTO, BOCAL DE SAÍDA Ø 2, HM/Q = 2 MCA / 38,8 M3/H A 28 MCA / 5 M3/H - DEPRECIAÇÃO. AF_06/2014</v>
          </cell>
          <cell r="C781" t="str">
            <v>H</v>
          </cell>
          <cell r="D781">
            <v>0.23</v>
          </cell>
        </row>
        <row r="782">
          <cell r="A782">
            <v>89020</v>
          </cell>
          <cell r="B782" t="str">
            <v>BOMBA SUBMERSÍVEL ELÉTRICA TRIFÁSICA, POTÊNCIA 2,96 HP, Ø ROTOR 144 MM SEMI-ABERTO, BOCAL DE SAÍDA Ø 2, HM/Q = 2 MCA / 38,8 M3/H A 28 MCA / 5 M3/H - JUROS. AF_06/2014</v>
          </cell>
          <cell r="C782" t="str">
            <v>H</v>
          </cell>
          <cell r="D782">
            <v>0.06</v>
          </cell>
        </row>
        <row r="783">
          <cell r="A783">
            <v>89023</v>
          </cell>
          <cell r="B783" t="str">
            <v>TANQUE DE ASFALTO ESTACIONÁRIO COM MAÇARICO, CAPACIDADE 20.000 L - DEP RECIAÇÃO. AF_06/2014</v>
          </cell>
          <cell r="C783" t="str">
            <v>H</v>
          </cell>
          <cell r="D783">
            <v>1.1100000000000001</v>
          </cell>
        </row>
        <row r="784">
          <cell r="A784">
            <v>89024</v>
          </cell>
          <cell r="B784" t="str">
            <v>TANQUE DE ASFALTO ESTACIONÁRIO COM MAÇARICO, CAPACIDADE 20.000 L - JUR OS. AF_06/2014</v>
          </cell>
          <cell r="C784" t="str">
            <v>H</v>
          </cell>
          <cell r="D784">
            <v>0.33</v>
          </cell>
        </row>
        <row r="785">
          <cell r="A785">
            <v>89025</v>
          </cell>
          <cell r="B785" t="str">
            <v>TANQUE DE ASFALTO ESTACIONÁRIO COM MAÇARICO, CAPACIDADE 20.000 L - MAN UTENÇÃO. AF_06/2014</v>
          </cell>
          <cell r="C785" t="str">
            <v>H</v>
          </cell>
          <cell r="D785">
            <v>0.77</v>
          </cell>
        </row>
        <row r="786">
          <cell r="A786">
            <v>89026</v>
          </cell>
          <cell r="B786" t="str">
            <v>TANQUE DE ASFALTO ESTACIONÁRIO COM MAÇARICO, CAPACIDADE 20.000 L - MAT ERIAIS NA OPERAÇÃO. AF_06/2014</v>
          </cell>
          <cell r="C786" t="str">
            <v>H</v>
          </cell>
          <cell r="D786">
            <v>128.19999999999999</v>
          </cell>
        </row>
        <row r="787">
          <cell r="A787">
            <v>89029</v>
          </cell>
          <cell r="B787" t="str">
            <v>TRATOR DE ESTEIRAS, POTÊNCIA 100 HP, PESO OPERACIONAL 9,4 T, COM LÂMIN A 2,19 M3 - DEPRECIAÇÃO. AF_06/2014</v>
          </cell>
          <cell r="C787" t="str">
            <v>H</v>
          </cell>
          <cell r="D787">
            <v>31.34</v>
          </cell>
        </row>
        <row r="788">
          <cell r="A788">
            <v>89030</v>
          </cell>
          <cell r="B788" t="str">
            <v>TRATOR DE ESTEIRAS, POTÊNCIA 100 HP, PESO OPERACIONAL 9,4 T, COM LÂMIN A 2,19 M3 - JUROS. AF_06/2014</v>
          </cell>
          <cell r="C788" t="str">
            <v>H</v>
          </cell>
          <cell r="D788">
            <v>7.05</v>
          </cell>
        </row>
        <row r="789">
          <cell r="A789">
            <v>89033</v>
          </cell>
          <cell r="B789" t="str">
            <v>TRATOR DE PNEUS, POTÊNCIA 85 CV, TRAÇÃO 4X4, PESO COM LASTRO DE 4.675 KG - DEPRECIAÇÃO. AF_06/2014</v>
          </cell>
          <cell r="C789" t="str">
            <v>H</v>
          </cell>
          <cell r="D789">
            <v>5.18</v>
          </cell>
        </row>
        <row r="790">
          <cell r="A790">
            <v>89034</v>
          </cell>
          <cell r="B790" t="str">
            <v>TRATOR DE PNEUS, POTÊNCIA 85 CV, TRAÇÃO 4X4, PESO COM LASTRO DE 4.675 KG - JUROS. AF_06/2014</v>
          </cell>
          <cell r="C790" t="str">
            <v>H</v>
          </cell>
          <cell r="D790">
            <v>1.74</v>
          </cell>
        </row>
        <row r="791">
          <cell r="A791">
            <v>89128</v>
          </cell>
          <cell r="B791" t="str">
            <v>PÁ CARREGADEIRA SOBRE RODAS, POTÊNCIA LÍQUIDA 128 HP, CAPACIDADE DA CA ÇAMBA 1,7 A 2,8 M3, PESO OPERACIONAL 11632 KG - DEPRECIAÇÃO. AF_06/201 4</v>
          </cell>
          <cell r="C791" t="str">
            <v>H</v>
          </cell>
          <cell r="D791">
            <v>20.54</v>
          </cell>
        </row>
        <row r="792">
          <cell r="A792">
            <v>89129</v>
          </cell>
          <cell r="B792" t="str">
            <v>PÁ CARREGADEIRA SOBRE RODAS, POTÊNCIA LÍQUIDA 128 HP, CAPACIDADE DA CA ÇAMBA 1,7 A 2,8 M3, PESO OPERACIONAL 11632 KG - JUROS. AF_06/2014</v>
          </cell>
          <cell r="C792" t="str">
            <v>H</v>
          </cell>
          <cell r="D792">
            <v>4.62</v>
          </cell>
        </row>
        <row r="793">
          <cell r="A793">
            <v>89130</v>
          </cell>
          <cell r="B793" t="str">
            <v>PÁ CARREGADEIRA SOBRE RODAS, POTÊNCIA 197 HP, CAPACIDADE DA CAÇAMBA 2, 5 A 3,5 M3, PESO OPERACIONAL 18338 KG - DEPRECIAÇÃO. AF_06/2014</v>
          </cell>
          <cell r="C793" t="str">
            <v>H</v>
          </cell>
          <cell r="D793">
            <v>28.48</v>
          </cell>
        </row>
        <row r="794">
          <cell r="A794">
            <v>89131</v>
          </cell>
          <cell r="B794" t="str">
            <v>PÁ CARREGADEIRA SOBRE RODAS, POTÊNCIA 197 HP, CAPACIDADE DA CAÇAMBA 2, 5 A 3,5 M3, PESO OPERACIONAL 18338 KG - JUROS. AF_06/2014</v>
          </cell>
          <cell r="C794" t="str">
            <v>H</v>
          </cell>
          <cell r="D794">
            <v>6.4</v>
          </cell>
        </row>
        <row r="795">
          <cell r="A795">
            <v>89210</v>
          </cell>
          <cell r="B795" t="str">
            <v>ROLO COMPACTADOR VIBRATÓRIO DE UM CILINDRO AÇO LISO, POTÊNCIA 80 HP, P ESO OPERACIONAL MÁXIMO 8,1 T, IMPACTO DINÂMICO 16,15 / 9,5 T, LARGURA DE TRABALHO 1,68 M - DEPRECIAÇÃO. AF_06/2014</v>
          </cell>
          <cell r="C795" t="str">
            <v>H</v>
          </cell>
          <cell r="D795">
            <v>15.58</v>
          </cell>
        </row>
        <row r="796">
          <cell r="A796">
            <v>89211</v>
          </cell>
          <cell r="B796" t="str">
            <v>ROLO COMPACTADOR VIBRATÓRIO DE UM CILINDRO AÇO LISO, POTÊNCIA 80 HP, P ESO OPERACIONAL MÁXIMO 8,1 T, IMPACTO DINÂMICO 16,15 / 9,5 T, LARGURA DE TRABALHO 1,68 M - JUROS. AF_06/2014</v>
          </cell>
          <cell r="C796" t="str">
            <v>H</v>
          </cell>
          <cell r="D796">
            <v>3.63</v>
          </cell>
        </row>
        <row r="797">
          <cell r="A797">
            <v>89212</v>
          </cell>
          <cell r="B797" t="str">
            <v>BATE-ESTACAS POR GRAVIDADE, POTÊNCIA DE 160 HP, PESO DO MARTELO ATÉ 3 TONELADAS - DEPRECIAÇÃO. AF_11/2014</v>
          </cell>
          <cell r="C797" t="str">
            <v>H</v>
          </cell>
          <cell r="D797">
            <v>12.31</v>
          </cell>
        </row>
        <row r="798">
          <cell r="A798">
            <v>89213</v>
          </cell>
          <cell r="B798" t="str">
            <v>BATE-ESTACAS POR GRAVIDADE, POTÊNCIA DE 160 HP, PESO DO MARTELO ATÉ 3 TONELADAS - JUROS. AF_11/2014</v>
          </cell>
          <cell r="C798" t="str">
            <v>H</v>
          </cell>
          <cell r="D798">
            <v>4.78</v>
          </cell>
        </row>
        <row r="799">
          <cell r="A799">
            <v>89214</v>
          </cell>
          <cell r="B799" t="str">
            <v>BATE-ESTACAS POR GRAVIDADE, POTÊNCIA DE 160 HP, PESO DO MARTELO ATÉ 3 TONELADAS - MANUTENÇÃO. AF_11/2014</v>
          </cell>
          <cell r="C799" t="str">
            <v>H</v>
          </cell>
          <cell r="D799">
            <v>14.49</v>
          </cell>
        </row>
        <row r="800">
          <cell r="A800">
            <v>89215</v>
          </cell>
          <cell r="B800" t="str">
            <v>BATE-ESTACAS POR GRAVIDADE, POTÊNCIA DE 160 HP, PESO DO MARTELO ATÉ 3 TONELADAS - MATERIAIS NA OPERAÇÃO. AF_11/2014</v>
          </cell>
          <cell r="C800" t="str">
            <v>H</v>
          </cell>
          <cell r="D800">
            <v>84.29</v>
          </cell>
        </row>
        <row r="801">
          <cell r="A801">
            <v>89219</v>
          </cell>
          <cell r="B801" t="str">
            <v>ROLO COMPACTADOR VIBRATORIO DE UM CILINDRO LISO DE ACO, POTENCIA 80 HP , PESO OPERACIONAL MAXIMO 8,5 T, LARGURA TRABALHO 1,676 M - DEPRECIAÇÃ O. AF_06/2014</v>
          </cell>
          <cell r="C801" t="str">
            <v>H</v>
          </cell>
          <cell r="D801">
            <v>16.27</v>
          </cell>
        </row>
        <row r="802">
          <cell r="A802">
            <v>89220</v>
          </cell>
          <cell r="B802" t="str">
            <v>ROLO COMPACTADOR VIBRATORIO DE UM CILINDRO LISO DE ACO, POTENCIA 80 HP , PESO OPERACIONAL MAXIMO 8,5 T, LARGURA TRABALHO 1,676 M - JUROS. AF_ 06/2014</v>
          </cell>
          <cell r="C802" t="str">
            <v>H</v>
          </cell>
          <cell r="D802">
            <v>3.79</v>
          </cell>
        </row>
        <row r="803">
          <cell r="A803">
            <v>89221</v>
          </cell>
          <cell r="B803" t="str">
            <v>BETONEIRA CAPACIDADE NOMINAL DE 600 L, CAPACIDADE DE MISTURA 360 L, MO TOR ELÉTRICO TRIFÁSICO POTÊNCIA DE 4 CV, SEM CARREGADOR - DEPRECIAÇÃO. AF_11/2014</v>
          </cell>
          <cell r="C803" t="str">
            <v>H</v>
          </cell>
          <cell r="D803">
            <v>0.79</v>
          </cell>
        </row>
        <row r="804">
          <cell r="A804">
            <v>89222</v>
          </cell>
          <cell r="B804" t="str">
            <v>BETONEIRA CAPACIDADE NOMINAL DE 600 L, CAPACIDADE DE MISTURA 360 L, MO TOR ELÉTRICO TRIFÁSICO POTÊNCIA DE 4 CV, SEM CARREGADOR - JUROS. AF_11 /2014</v>
          </cell>
          <cell r="C804" t="str">
            <v>H</v>
          </cell>
          <cell r="D804">
            <v>0.18</v>
          </cell>
        </row>
        <row r="805">
          <cell r="A805">
            <v>89223</v>
          </cell>
          <cell r="B805" t="str">
            <v>BETONEIRA CAPACIDADE NOMINAL DE 600 L, CAPACIDADE DE MISTURA 360 L, MO TOR ELÉTRICO TRIFÁSICO POTÊNCIA DE 4 CV, SEM CARREGADOR - MANUTENÇÃO. AF_11/2014</v>
          </cell>
          <cell r="C805" t="str">
            <v>H</v>
          </cell>
          <cell r="D805">
            <v>0.66</v>
          </cell>
        </row>
        <row r="806">
          <cell r="A806">
            <v>89224</v>
          </cell>
          <cell r="B806" t="str">
            <v>BETONEIRA CAPACIDADE NOMINAL DE 600 L, CAPACIDADE DE MISTURA 360 L, MO TOR ELÉTRICO TRIFÁSICO POTÊNCIA DE 4 CV, SEM CARREGADOR - MATERIAIS NA OPERAÇÃO. AF_11/2014</v>
          </cell>
          <cell r="C806" t="str">
            <v>H</v>
          </cell>
          <cell r="D806">
            <v>1.34</v>
          </cell>
        </row>
        <row r="807">
          <cell r="A807">
            <v>89228</v>
          </cell>
          <cell r="B807" t="str">
            <v>MOTONIVELADORA POTÊNCIA BÁSICA LÍQUIDA (PRIMEIRA MARCHA) 125 HP, PESO BRUTO 13032 KG, LARGURA DA LÂMINA DE 3,7 M - DEPRECIAÇÃO. AF_06/2014</v>
          </cell>
          <cell r="C807" t="str">
            <v>H</v>
          </cell>
          <cell r="D807">
            <v>23.48</v>
          </cell>
        </row>
        <row r="808">
          <cell r="A808">
            <v>89229</v>
          </cell>
          <cell r="B808" t="str">
            <v>MOTONIVELADORA POTÊNCIA BÁSICA LÍQUIDA (PRIMEIRA MARCHA) 125 HP, PESO BRUTO 13032 KG, LARGURA DA LÂMINA DE 3,7 M - JUROS. AF_06/2014</v>
          </cell>
          <cell r="C808" t="str">
            <v>H</v>
          </cell>
          <cell r="D808">
            <v>7.48</v>
          </cell>
        </row>
        <row r="809">
          <cell r="A809">
            <v>89230</v>
          </cell>
          <cell r="B809" t="str">
            <v>FRESADORA DE ASFALTO A FRIO SOBRE RODAS, LARGURA FRESAGEM DE 1,0 M, PO TÊNCIA 208 HP - DEPRECIAÇÃO. AF_11/2014</v>
          </cell>
          <cell r="C809" t="str">
            <v>H</v>
          </cell>
          <cell r="D809">
            <v>53.74</v>
          </cell>
        </row>
        <row r="810">
          <cell r="A810">
            <v>89231</v>
          </cell>
          <cell r="B810" t="str">
            <v>FRESADORA DE ASFALTO A FRIO SOBRE RODAS, LARGURA FRESAGEM DE 1,0 M, PO TÊNCIA 208 HP - JUROS. AF_11/2014</v>
          </cell>
          <cell r="C810" t="str">
            <v>H</v>
          </cell>
          <cell r="D810">
            <v>12.09</v>
          </cell>
        </row>
        <row r="811">
          <cell r="A811">
            <v>89232</v>
          </cell>
          <cell r="B811" t="str">
            <v>FRESADORA DE ASFALTO A FRIO SOBRE RODAS, LARGURA FRESAGEM DE 1,0 M, PO TÊNCIA 208 HP - MANUTENÇÃO. AF_11/2014</v>
          </cell>
          <cell r="C811" t="str">
            <v>H</v>
          </cell>
          <cell r="D811">
            <v>83.97</v>
          </cell>
        </row>
        <row r="812">
          <cell r="A812">
            <v>89233</v>
          </cell>
          <cell r="B812" t="str">
            <v>FRESADORA DE ASFALTO A FRIO SOBRE RODAS, LARGURA FRESAGEM DE 1,0 M, PO TÊNCIA 208 HP - MATERIAIS NA OPERAÇÃO. AF_11/2014</v>
          </cell>
          <cell r="C812" t="str">
            <v>H</v>
          </cell>
          <cell r="D812">
            <v>99.6</v>
          </cell>
        </row>
        <row r="813">
          <cell r="A813">
            <v>89236</v>
          </cell>
          <cell r="B813" t="str">
            <v>FRESADORA DE ASFALTO A FRIO SOBRE RODAS, LARGURA FRESAGEM DE 2,0 M, PO TÊNCIA 550 HP - DEPRECIAÇÃO. AF_11/2014</v>
          </cell>
          <cell r="C813" t="str">
            <v>H</v>
          </cell>
          <cell r="D813">
            <v>125.54</v>
          </cell>
        </row>
        <row r="814">
          <cell r="A814">
            <v>89237</v>
          </cell>
          <cell r="B814" t="str">
            <v>FRESADORA DE ASFALTO A FRIO SOBRE RODAS, LARGURA FRESAGEM DE 2,0 M, PO TÊNCIA 550 HP - JUROS. AF_11/2014</v>
          </cell>
          <cell r="C814" t="str">
            <v>H</v>
          </cell>
          <cell r="D814">
            <v>28.24</v>
          </cell>
        </row>
        <row r="815">
          <cell r="A815">
            <v>89238</v>
          </cell>
          <cell r="B815" t="str">
            <v>FRESADORA DE ASFALTO A FRIO SOBRE RODAS, LARGURA FRESAGEM DE 2,0 M, PO TÊNCIA 550 HP - MANUTENÇÃO. AF_11/2014</v>
          </cell>
          <cell r="C815" t="str">
            <v>H</v>
          </cell>
          <cell r="D815">
            <v>196.16</v>
          </cell>
        </row>
        <row r="816">
          <cell r="A816">
            <v>89239</v>
          </cell>
          <cell r="B816" t="str">
            <v>FRESADORA DE ASFALTO A FRIO SOBRE RODAS, LARGURA FRESAGEM DE 2,0 M, PO TÊNCIA 550 HP - MATERIAIS NA OPERAÇÃO. AF_11/2014</v>
          </cell>
          <cell r="C816" t="str">
            <v>H</v>
          </cell>
          <cell r="D816">
            <v>263.41000000000003</v>
          </cell>
        </row>
        <row r="817">
          <cell r="A817">
            <v>89240</v>
          </cell>
          <cell r="B817" t="str">
            <v>VIBROACABADORA DE ASFALTO SOBRE ESTEIRAS, LARGURA DE PAVIMENTAÇÃO 1,90 M A 5,30 M, POTÊNCIA 105 HP CAPACIDADE 450 T/H - DEPRECIAÇÃO. AF_11/2 014</v>
          </cell>
          <cell r="C817" t="str">
            <v>H</v>
          </cell>
          <cell r="D817">
            <v>36.119999999999997</v>
          </cell>
        </row>
        <row r="818">
          <cell r="A818">
            <v>89241</v>
          </cell>
          <cell r="B818" t="str">
            <v>VIBROACABADORA DE ASFALTO SOBRE ESTEIRAS, LARGURA DE PAVIMENTAÇÃO 1,90 M A 5,30 M, POTÊNCIA 105 HP CAPACIDADE 450 T/H - JUROS. AF_11/2014</v>
          </cell>
          <cell r="C818" t="str">
            <v>H</v>
          </cell>
          <cell r="D818">
            <v>10.82</v>
          </cell>
        </row>
        <row r="819">
          <cell r="A819">
            <v>89246</v>
          </cell>
          <cell r="B819" t="str">
            <v>RECICLADORA DE ASFALTO A FRIO SOBRE RODAS, LARGURA FRESAGEM DE 2,0 M, POTÊNCIA 422 HP - DEPRECIAÇÃO. AF_11/2014</v>
          </cell>
          <cell r="C819" t="str">
            <v>H</v>
          </cell>
          <cell r="D819">
            <v>109.09</v>
          </cell>
        </row>
        <row r="820">
          <cell r="A820">
            <v>89247</v>
          </cell>
          <cell r="B820" t="str">
            <v>RECICLADORA DE ASFALTO A FRIO SOBRE RODAS, LARGURA FRESAGEM DE 2,0 M, POTÊNCIA 422 HP - JUROS. AF_11/2014</v>
          </cell>
          <cell r="C820" t="str">
            <v>H</v>
          </cell>
          <cell r="D820">
            <v>24.54</v>
          </cell>
        </row>
        <row r="821">
          <cell r="A821">
            <v>89248</v>
          </cell>
          <cell r="B821" t="str">
            <v>RECICLADORA DE ASFALTO A FRIO SOBRE RODAS, LARGURA FRESAGEM DE 2,0 M, POTÊNCIA 422 HP - MANUTENÇÃO. AF_11/2014</v>
          </cell>
          <cell r="C821" t="str">
            <v>H</v>
          </cell>
          <cell r="D821">
            <v>170.45</v>
          </cell>
        </row>
        <row r="822">
          <cell r="A822">
            <v>89249</v>
          </cell>
          <cell r="B822" t="str">
            <v>RECICLADORA DE ASFALTO A FRIO SOBRE RODAS, LARGURA FRESAGEM DE 2,0 M, POTÊNCIA 422 HP - MATERIAIS NA OPERAÇÃO. AF_11/2014</v>
          </cell>
          <cell r="C822" t="str">
            <v>H</v>
          </cell>
          <cell r="D822">
            <v>202.03</v>
          </cell>
        </row>
        <row r="823">
          <cell r="A823">
            <v>89253</v>
          </cell>
          <cell r="B823" t="str">
            <v>VIBROACABADORA DE ASFALTO SOBRE ESTEIRAS, LARGURA DE PAVIMENTAÇÃO 2,13 M A 4,55 M, POTÊNCIA 100 HP, CAPACIDADE 400 T/H - DEPRECIAÇÃO. AF_11/ 2014</v>
          </cell>
          <cell r="C823" t="str">
            <v>H</v>
          </cell>
          <cell r="D823">
            <v>29.6</v>
          </cell>
        </row>
        <row r="824">
          <cell r="A824">
            <v>89254</v>
          </cell>
          <cell r="B824" t="str">
            <v>VIBROACABADORA DE ASFALTO SOBRE ESTEIRAS, LARGURA DE PAVIMENTAÇÃO 2,13 M A 4,55 M, POTÊNCIA 100 HP, CAPACIDADE 400 T/H - JUROS. AF_11/2014</v>
          </cell>
          <cell r="C824" t="str">
            <v>H</v>
          </cell>
          <cell r="D824">
            <v>8.8699999999999992</v>
          </cell>
        </row>
        <row r="825">
          <cell r="A825">
            <v>89255</v>
          </cell>
          <cell r="B825" t="str">
            <v>VIBROACABADORA DE ASFALTO SOBRE ESTEIRAS, LARGURA DE PAVIMENTAÇÃO 2,13 M A 4,55 M, POTÊNCIA 100 HP, CAPACIDADE 400 T/H - MANUTENÇÃO. AF_11/2 014</v>
          </cell>
          <cell r="C825" t="str">
            <v>H</v>
          </cell>
          <cell r="D825">
            <v>36.86</v>
          </cell>
        </row>
        <row r="826">
          <cell r="A826">
            <v>89256</v>
          </cell>
          <cell r="B826" t="str">
            <v>VIBROACABADORA DE ASFALTO SOBRE ESTEIRAS, LARGURA DE PAVIMENTAÇÃO 2,13 M A 4,55 M, POTÊNCIA 100 HP, CAPACIDADE 400 T/H - MATERIAIS NA OPERAÇ ÃO. AF_11/2014</v>
          </cell>
          <cell r="C826" t="str">
            <v>H</v>
          </cell>
          <cell r="D826">
            <v>47.89</v>
          </cell>
        </row>
        <row r="827">
          <cell r="A827">
            <v>89259</v>
          </cell>
          <cell r="B827" t="str">
            <v>GUINDAUTO HIDRÁULICO, CAPACIDADE MÁXIMA DE CARGA 6200 KG, MOMENTO MÁXI MO DE CARGA 11,7 TM, ALCANCE MÁXIMO HORIZONTAL 9,70 M, INCLUSIVE CAMIN HÃO TOCO PBT 16.000 KG, POTÊNCIA DE 189 CV - DEPRECIAÇÃO. AF_06/2014</v>
          </cell>
          <cell r="C827" t="str">
            <v>H</v>
          </cell>
          <cell r="D827">
            <v>11.32</v>
          </cell>
        </row>
        <row r="828">
          <cell r="A828">
            <v>89260</v>
          </cell>
          <cell r="B828" t="str">
            <v>GUINDAUTO HIDRÁULICO, CAPACIDADE MÁXIMA DE CARGA 6200 KG, MOMENTO MÁXI MO DE CARGA 11,7 TM, ALCANCE MÁXIMO HORIZONTAL 9,70 M, INCLUSIVE CAMIN HÃO TOCO PBT 16.000 KG, POTÊNCIA DE 189 CV - JUROS. AF_06/2014</v>
          </cell>
          <cell r="C828" t="str">
            <v>H</v>
          </cell>
          <cell r="D828">
            <v>2.89</v>
          </cell>
        </row>
        <row r="829">
          <cell r="A829">
            <v>89262</v>
          </cell>
          <cell r="B829" t="str">
            <v>GUINDAUTO HIDRÁULICO, CAPACIDADE MÁXIMA DE CARGA 6200 KG, MOMENTO MÁXI MO DE CARGA 11,7 TM, ALCANCE MÁXIMO HORIZONTAL 9,70 M, INCLUSIVE CAMIN HÃO TOCO PBT 16.000 KG, POTÊNCIA DE 189 CV - MANUTENÇÃO. AF_06/2014</v>
          </cell>
          <cell r="C829" t="str">
            <v>H</v>
          </cell>
          <cell r="D829">
            <v>14.15</v>
          </cell>
        </row>
        <row r="830">
          <cell r="A830">
            <v>89264</v>
          </cell>
          <cell r="B830" t="str">
            <v>CAMINHÃO TOCO, PBT 16.000 KG, CARGA ÚTIL MÁX. 10.685 KG, DIST. ENTRE E IXOS 4,8 M, POTÊNCIA 189 CV, INCLUSIVE CARROCERIA FIXA ABERTA DE MADEI RA P/ TRANSPORTE GERAL DE CARGA SECA, DIMEN. APROX. 2,5 X 7,00 X 0,50 M - DEPRECIAÇÃO. AF_06/2014</v>
          </cell>
          <cell r="C830" t="str">
            <v>H</v>
          </cell>
          <cell r="D830">
            <v>8.76</v>
          </cell>
        </row>
        <row r="831">
          <cell r="A831">
            <v>89265</v>
          </cell>
          <cell r="B831" t="str">
            <v>CAMINHÃO TOCO, PBT 16.000 KG, CARGA ÚTIL MÁX. 10.685 KG, DIST. ENTRE E IXOS 4,8 M, POTÊNCIA 189 CV, INCLUSIVE CARROCERIA FIXA ABERTA DE MADEI RA P/ TRANSPORTE GERAL DE CARGA SECA, DIMEN. APROX. 2,5 X 7,00 X 0,50 M - JUROS. AF_06/2014</v>
          </cell>
          <cell r="C831" t="str">
            <v>H</v>
          </cell>
          <cell r="D831">
            <v>2.23</v>
          </cell>
        </row>
        <row r="832">
          <cell r="A832">
            <v>89266</v>
          </cell>
          <cell r="B832" t="str">
            <v>CAMINHÃO TOCO, PBT 16.000 KG, CARGA ÚTIL MÁX. 10.685 KG, DIST. ENTRE E IXOS 4,8 M, POTÊNCIA 189 CV, INCLUSIVE CARROCERIA FIXA ABERTA DE MADEI RA P/ TRANSPORTE GERAL DE CARGA SECA, DIMEN. APROX. 2,5 X 7,00 X 0,50 M - IMPOSTOS E SEGUROS. AF_06/2014</v>
          </cell>
          <cell r="C832" t="str">
            <v>H</v>
          </cell>
          <cell r="D832">
            <v>0.46</v>
          </cell>
        </row>
        <row r="833">
          <cell r="A833">
            <v>89267</v>
          </cell>
          <cell r="B833" t="str">
            <v>GUINDASTE HIDRÁULICO AUTROPELIDO, COM LANÇA TELESCÓPICA 28,80 M, CAPAC IDADE MÁXIMA 30 T, POTÊNCIA 97 KW, TRAÇÃO 4 X 4 - DEPRECIAÇÃO. AF_11/2 014</v>
          </cell>
          <cell r="C833" t="str">
            <v>H</v>
          </cell>
          <cell r="D833">
            <v>29.73</v>
          </cell>
        </row>
        <row r="834">
          <cell r="A834">
            <v>89268</v>
          </cell>
          <cell r="B834" t="str">
            <v>GUINDASTE HIDRÁULICO AUTROPELIDO, COM LANÇA TELESCÓPICA 28,80 M, CAPAC IDADE MÁXIMA 30 T, POTÊNCIA 97 KW, TRAÇÃO 4 X 4 - JUROS. AF_11/2014</v>
          </cell>
          <cell r="C834" t="str">
            <v>H</v>
          </cell>
          <cell r="D834">
            <v>7.62</v>
          </cell>
        </row>
        <row r="835">
          <cell r="A835">
            <v>89269</v>
          </cell>
          <cell r="B835" t="str">
            <v>GUINDASTE HIDRÁULICO AUTROPELIDO, COM LANÇA TELESCÓPICA 28,80 M, CAPAC IDADE MÁXIMA 30 T, POTÊNCIA 97 KW, TRAÇÃO 4 X 4 - IMPOSTOS E SEGUROS. AF_11/2014</v>
          </cell>
          <cell r="C835" t="str">
            <v>H</v>
          </cell>
          <cell r="D835">
            <v>1.56</v>
          </cell>
        </row>
        <row r="836">
          <cell r="A836">
            <v>89270</v>
          </cell>
          <cell r="B836" t="str">
            <v>GUINDASTE HIDRÁULICO AUTROPELIDO, COM LANÇA TELESCÓPICA 28,80 M, CAPAC IDADE MÁXIMA 30 T, POTÊNCIA 97 KW, TRAÇÃO 4 X 4 - MANUTENÇÃO. AF_11/20 14</v>
          </cell>
          <cell r="C836" t="str">
            <v>H</v>
          </cell>
          <cell r="D836">
            <v>37.299999999999997</v>
          </cell>
        </row>
        <row r="837">
          <cell r="A837">
            <v>89271</v>
          </cell>
          <cell r="B837" t="str">
            <v>GUINDASTE HIDRÁULICO AUTROPELIDO, COM LANÇA TELESCÓPICA 28,80 M, CAPAC IDADE MÁXIMA 30 T, POTÊNCIA 97 KW, TRAÇÃO 4 X 4 - MATERIAIS NA OPERAÇÃ O. AF_11/2014</v>
          </cell>
          <cell r="C837" t="str">
            <v>H</v>
          </cell>
          <cell r="D837">
            <v>46.7</v>
          </cell>
        </row>
        <row r="838">
          <cell r="A838">
            <v>89274</v>
          </cell>
          <cell r="B838" t="str">
            <v>BETONEIRA CAPACIDADE NOMINAL DE 600 L, CAPACIDADE DE MISTURA 440 L, MO TOR A DIESEL POTÊNCIA 10 HP, COM CARREGADOR - DEPRECIAÇÃO. AF_11/2014</v>
          </cell>
          <cell r="C838" t="str">
            <v>H</v>
          </cell>
          <cell r="D838">
            <v>0.96</v>
          </cell>
        </row>
        <row r="839">
          <cell r="A839">
            <v>89275</v>
          </cell>
          <cell r="B839" t="str">
            <v>BETONEIRA CAPACIDADE NOMINAL DE 600 L, CAPACIDADE DE MISTURA 440 L, MO TOR A DIESEL POTÊNCIA 10 HP, COM CARREGADOR - JUROS. AF_11/2014</v>
          </cell>
          <cell r="C839" t="str">
            <v>H</v>
          </cell>
          <cell r="D839">
            <v>0.22</v>
          </cell>
        </row>
        <row r="840">
          <cell r="A840">
            <v>89276</v>
          </cell>
          <cell r="B840" t="str">
            <v>BETONEIRA CAPACIDADE NOMINAL DE 600 L, CAPACIDADE DE MISTURA 440 L, MO TOR A DIESEL POTÊNCIA 10 HP, COM CARREGADOR - MANUTENÇÃO. AF_11/2014</v>
          </cell>
          <cell r="C840" t="str">
            <v>H</v>
          </cell>
          <cell r="D840">
            <v>0.8</v>
          </cell>
        </row>
        <row r="841">
          <cell r="A841">
            <v>89277</v>
          </cell>
          <cell r="B841" t="str">
            <v>BETONEIRA CAPACIDADE NOMINAL DE 600 L, CAPACIDADE DE MISTURA 440 L, MO TOR A DIESEL POTÊNCIA 10 HP, COM CARREGADOR - MATERIAIS NA OPERAÇÃO. A F_11/2014</v>
          </cell>
          <cell r="C841" t="str">
            <v>H</v>
          </cell>
          <cell r="D841">
            <v>4.78</v>
          </cell>
        </row>
        <row r="842">
          <cell r="A842">
            <v>89280</v>
          </cell>
          <cell r="B842" t="str">
            <v>ROLO COMPACTADOR VIBRATÓRIO TANDEM AÇO LISO, POTÊNCIA 58 HP, PESO SEM/ COM LASTRO 6,5 / 9,4 T, LARGURA DE TRABALHO 1,2 M - DEPRECIAÇÃO. AF_06 /2014</v>
          </cell>
          <cell r="C842" t="str">
            <v>H</v>
          </cell>
          <cell r="D842">
            <v>13.71</v>
          </cell>
        </row>
        <row r="843">
          <cell r="A843">
            <v>89281</v>
          </cell>
          <cell r="B843" t="str">
            <v>ROLO COMPACTADOR VIBRATÓRIO TANDEM AÇO LISO, POTÊNCIA 58 HP, PESO SEM/ COM LASTRO 6,5 / 9,4 T, LARGURA DE TRABALHO 1,2 M - JUROS. AF_06/2014</v>
          </cell>
          <cell r="C843" t="str">
            <v>H</v>
          </cell>
          <cell r="D843">
            <v>3.19</v>
          </cell>
        </row>
        <row r="844">
          <cell r="A844">
            <v>89870</v>
          </cell>
          <cell r="B844" t="str">
            <v>CAMINHÃO BASCULANTE 14 M3, COM CAVALO MECÂNICO DE CAPACIDADE MÁXIMA DE TRAÇÃO COMBINADO DE 36000 KG, POTÊNCIA 286 CV, INCLUSIVE SEMIREBOQUE COM CAÇAMBA METÁLICA - DEPRECIAÇÃO. AF_12/2014</v>
          </cell>
          <cell r="C844" t="str">
            <v>H</v>
          </cell>
          <cell r="D844">
            <v>21.31</v>
          </cell>
        </row>
        <row r="845">
          <cell r="A845">
            <v>89871</v>
          </cell>
          <cell r="B845" t="str">
            <v>CAMINHÃO BASCULANTE 14 M3, COM CAVALO MECÂNICO DE CAPACIDADE MÁXIMA DE TRAÇÃO COMBINADO DE 36000 KG, POTÊNCIA 286 CV, INCLUSIVE SEMIREBOQUE COM CAÇAMBA METÁLICA - JUROS. AF_12/2014</v>
          </cell>
          <cell r="C845" t="str">
            <v>H</v>
          </cell>
          <cell r="D845">
            <v>5.04</v>
          </cell>
        </row>
        <row r="846">
          <cell r="A846">
            <v>89872</v>
          </cell>
          <cell r="B846" t="str">
            <v>CAMINHÃO BASCULANTE 14 M3, COM CAVALO MECÂNICO DE CAPACIDADE MÁXIMA DE TRAÇÃO COMBINADO DE 36000 KG, POTÊNCIA 286 CV, INCLUSIVE SEMIREBOQUE COM CAÇAMBA METÁLICA - IMPOSTOS E SEGUROS. AF_12/2014</v>
          </cell>
          <cell r="C846" t="str">
            <v>H</v>
          </cell>
          <cell r="D846">
            <v>1.02</v>
          </cell>
        </row>
        <row r="847">
          <cell r="A847">
            <v>89873</v>
          </cell>
          <cell r="B847" t="str">
            <v>CAMINHÃO BASCULANTE 14 M3, COM CAVALO MECÂNICO DE CAPACIDADE MÁXIMA DE TRAÇÃO COMBINADO DE 36000 KG, POTÊNCIA 286 CV, INCLUSIVE SEMIREBOQUE COM CAÇAMBA METÁLICA - MANUTENÇÃO. AF_12/2014</v>
          </cell>
          <cell r="C847" t="str">
            <v>H</v>
          </cell>
          <cell r="D847">
            <v>29.96</v>
          </cell>
        </row>
        <row r="848">
          <cell r="A848">
            <v>89874</v>
          </cell>
          <cell r="B848" t="str">
            <v>CAMINHÃO BASCULANTE 14 M3, COM CAVALO MECÂNICO DE CAPACIDADE MÁXIMA DE TRAÇÃO COMBINADO DE 36000 KG, POTÊNCIA 286 CV, INCLUSIVE SEMIREBOQUE COM CAÇAMBA METÁLICA - MATERIAIS NA OPERAÇÃO. AF_12/2014</v>
          </cell>
          <cell r="C848" t="str">
            <v>H</v>
          </cell>
          <cell r="D848">
            <v>101.33</v>
          </cell>
        </row>
        <row r="849">
          <cell r="A849">
            <v>89878</v>
          </cell>
          <cell r="B849" t="str">
            <v>CAMINHÃO BASCULANTE 18 M3, COM CAVALO MECÂNICO DE CAPACIDADE MÁXIMA DE TRAÇÃO COMBINADO DE 45000 KG, POTÊNCIA 330 CV, INCLUSIVE SEMIREBOQUE COM CAÇAMBA METÁLICA - DEPRECIAÇÃO. AF_12/2014</v>
          </cell>
          <cell r="C849" t="str">
            <v>H</v>
          </cell>
          <cell r="D849">
            <v>22.56</v>
          </cell>
        </row>
        <row r="850">
          <cell r="A850">
            <v>89879</v>
          </cell>
          <cell r="B850" t="str">
            <v>CAMINHÃO BASCULANTE 18 M3, COM CAVALO MECÂNICO DE CAPACIDADE MÁXIMA DE TRAÇÃO COMBINADO DE 45000 KG, POTÊNCIA 330 CV, INCLUSIVE SEMIREBOQUE COM CAÇAMBA METÁLICA - JUROS. AF_12/2014</v>
          </cell>
          <cell r="C850" t="str">
            <v>H</v>
          </cell>
          <cell r="D850">
            <v>5.34</v>
          </cell>
        </row>
        <row r="851">
          <cell r="A851">
            <v>89880</v>
          </cell>
          <cell r="B851" t="str">
            <v>CAMINHÃO BASCULANTE 18 M3, COM CAVALO MECÂNICO DE CAPACIDADE MÁXIMA DE TRAÇÃO COMBINADO DE 45000 KG, POTÊNCIA 330 CV, INCLUSIVE SEMIREBOQUE COM CAÇAMBA METÁLICA - IMPOSTOS E SEGUROS. AF_12/2014</v>
          </cell>
          <cell r="C851" t="str">
            <v>H</v>
          </cell>
          <cell r="D851">
            <v>1.08</v>
          </cell>
        </row>
        <row r="852">
          <cell r="A852">
            <v>89881</v>
          </cell>
          <cell r="B852" t="str">
            <v>CAMINHÃO BASCULANTE 18 M3, COM CAVALO MECÂNICO DE CAPACIDADE MÁXIMA DE TRAÇÃO COMBINADO DE 45000 KG, POTÊNCIA 330 CV, INCLUSIVE SEMIREBOQUE COM CAÇAMBA METÁLICA - MANUTENÇÃO. AF_12/2014</v>
          </cell>
          <cell r="C852" t="str">
            <v>H</v>
          </cell>
          <cell r="D852">
            <v>31.71</v>
          </cell>
        </row>
        <row r="853">
          <cell r="A853">
            <v>89882</v>
          </cell>
          <cell r="B853" t="str">
            <v>CAMINHÃO BASCULANTE 18 M3, COM CAVALO MECÂNICO DE CAPACIDADE MÁXIMA DE TRAÇÃO COMBINADO DE 45000 KG, POTÊNCIA 330 CV, INCLUSIVE SEMIREBOQUE COM CAÇAMBA METÁLICA - MATERIAIS NA OPERAÇÃO. AF_12/2014</v>
          </cell>
          <cell r="C853" t="str">
            <v>H</v>
          </cell>
          <cell r="D853">
            <v>116.94</v>
          </cell>
        </row>
        <row r="854">
          <cell r="A854">
            <v>90582</v>
          </cell>
          <cell r="B854" t="str">
            <v>VIBRADOR DE IMERSÃO, DIÂMETRO DE PONTEIRA 45MM, MOTOR ELÉTRICO TRIFÁSI CO POTÊNCIA DE 2 CV - DEPRECIAÇÃO. AF_06/2015</v>
          </cell>
          <cell r="C854" t="str">
            <v>H</v>
          </cell>
          <cell r="D854">
            <v>0.9</v>
          </cell>
        </row>
        <row r="855">
          <cell r="A855">
            <v>90583</v>
          </cell>
          <cell r="B855" t="str">
            <v>VIBRADOR DE IMERSÃO, DIÂMETRO DE PONTEIRA 45MM, MOTOR ELÉTRICO TRIFÁSI CO POTÊNCIA DE 2 CV - JUROS. AF_06/2015</v>
          </cell>
          <cell r="C855" t="str">
            <v>H</v>
          </cell>
          <cell r="D855">
            <v>0.03</v>
          </cell>
        </row>
        <row r="856">
          <cell r="A856">
            <v>90584</v>
          </cell>
          <cell r="B856" t="str">
            <v>VIBRADOR DE IMERSÃO, DIÂMETRO DE PONTEIRA 45MM, MOTOR ELÉTRICO TRIFÁSI CO POTÊNCIA DE 2 CV - MANUTENÇÃO. AF_06/2015</v>
          </cell>
          <cell r="C856" t="str">
            <v>H</v>
          </cell>
          <cell r="D856">
            <v>0.08</v>
          </cell>
        </row>
        <row r="857">
          <cell r="A857">
            <v>90585</v>
          </cell>
          <cell r="B857" t="str">
            <v>VIBRADOR DE IMERSÃO, DIÂMETRO DE PONTEIRA 45MM, MOTOR ELÉTRICO TRIFÁSI CO POTÊNCIA DE 2 CV - MATERIAIS NA OPERAÇÃO. AF_06/2015</v>
          </cell>
          <cell r="C857" t="str">
            <v>H</v>
          </cell>
          <cell r="D857">
            <v>0.67</v>
          </cell>
        </row>
        <row r="858">
          <cell r="A858">
            <v>90621</v>
          </cell>
          <cell r="B858" t="str">
            <v>PERFURATRIZ MANUAL, TORQUE MÁXIMO 83 N.M, POTÊNCIA 5 CV, COM DIÂMETRO MÁXIMO 4" - DEPRECIAÇÃO. AF_06/2015</v>
          </cell>
          <cell r="C858" t="str">
            <v>H</v>
          </cell>
          <cell r="D858">
            <v>1.41</v>
          </cell>
        </row>
        <row r="859">
          <cell r="A859">
            <v>90622</v>
          </cell>
          <cell r="B859" t="str">
            <v>PERFURATRIZ MANUAL, TORQUE MÁXIMO 83 N.M, POTÊNCIA 5 CV, COM DIÂMETRO MÁXIMO 4" - JUROS. AF_06/2015</v>
          </cell>
          <cell r="C859" t="str">
            <v>H</v>
          </cell>
          <cell r="D859">
            <v>0.31</v>
          </cell>
        </row>
        <row r="860">
          <cell r="A860">
            <v>90623</v>
          </cell>
          <cell r="B860" t="str">
            <v>PERFURATRIZ MANUAL, TORQUE MÁXIMO 83 N.M, POTÊNCIA 5 CV, COM DIÂMETRO MÁXIMO 4" - MANUTENÇÃO. AF_06/2015</v>
          </cell>
          <cell r="C860" t="str">
            <v>H</v>
          </cell>
          <cell r="D860">
            <v>1.48</v>
          </cell>
        </row>
        <row r="861">
          <cell r="A861">
            <v>90624</v>
          </cell>
          <cell r="B861" t="str">
            <v>PERFURATRIZ MANUAL, TORQUE MÁXIMO 83 N.M, POTÊNCIA 5 CV, COM DIÂMETRO MÁXIMO 4" - MATERIAIS NA OPERAÇÃO. AF_06/2015</v>
          </cell>
          <cell r="C861" t="str">
            <v>H</v>
          </cell>
          <cell r="D861">
            <v>1.67</v>
          </cell>
        </row>
        <row r="862">
          <cell r="A862">
            <v>90627</v>
          </cell>
          <cell r="B862" t="str">
            <v>PERFURATRIZ SOBRE ESTEIRA, TORQUE MÁXIMO 600 KGF, PESO MÉDIO 1000 KG, POTÊNCIA 20 HP, DIÂMETRO MÁXIMO 10" - DEPRECIAÇÃO. AF_06/2015</v>
          </cell>
          <cell r="C862" t="str">
            <v>H</v>
          </cell>
          <cell r="D862">
            <v>31.74</v>
          </cell>
        </row>
        <row r="863">
          <cell r="A863">
            <v>90628</v>
          </cell>
          <cell r="B863" t="str">
            <v>PERFURATRIZ SOBRE ESTEIRA, TORQUE MÁXIMO 600 KGF, PESO MÉDIO 1000 KG, POTÊNCIA 20 HP, DIÂMETRO MÁXIMO 10" - JUROS. AF_06/2015</v>
          </cell>
          <cell r="C863" t="str">
            <v>H</v>
          </cell>
          <cell r="D863">
            <v>7.01</v>
          </cell>
        </row>
        <row r="864">
          <cell r="A864">
            <v>90629</v>
          </cell>
          <cell r="B864" t="str">
            <v>PERFURATRIZ SOBRE ESTEIRA, TORQUE MÁXIMO 600 KGF, PESO MÉDIO 1000 KG, POTÊNCIA 20 HP, DIÂMETRO MÁXIMO 10" - MANUTENÇÃO. AF_06/2015</v>
          </cell>
          <cell r="C864" t="str">
            <v>H</v>
          </cell>
          <cell r="D864">
            <v>33.409999999999997</v>
          </cell>
        </row>
        <row r="865">
          <cell r="A865">
            <v>90630</v>
          </cell>
          <cell r="B865" t="str">
            <v>PERFURATRIZ SOBRE ESTEIRA, TORQUE MÁXIMO 600 KGF, PESO MÉDIO 1000 KG, POTÊNCIA 20 HP, DIÂMETRO MÁXIMO 10" - MATERIAIS NA OPERAÇÃO. AF_06/201 5</v>
          </cell>
          <cell r="C865" t="str">
            <v>H</v>
          </cell>
          <cell r="D865">
            <v>6.79</v>
          </cell>
        </row>
        <row r="866">
          <cell r="A866">
            <v>90633</v>
          </cell>
          <cell r="B866" t="str">
            <v>MISTURADOR DUPLO HORIZONTAL DE ALTA TURBULÊNCIA, CAPACIDADE / VOLUME 2 X 500 LITROS, MOTORES ELÉTRICOS MÍNIMO 5 CV CADA, PARA NATA CIMENTO, ARGAMASSA E OUTROS - DEPRECIAÇÃO. AF_06/2015</v>
          </cell>
          <cell r="C866" t="str">
            <v>H</v>
          </cell>
          <cell r="D866">
            <v>2.4500000000000002</v>
          </cell>
        </row>
        <row r="867">
          <cell r="A867">
            <v>90634</v>
          </cell>
          <cell r="B867" t="str">
            <v>MISTURADOR DUPLO HORIZONTAL DE ALTA TURBULÊNCIA, CAPACIDADE / VOLUME 2 X 500 LITROS, MOTORES ELÉTRICOS MÍNIMO 5 CV CADA, PARA NATA CIMENTO, ARGAMASSA E OUTROS - JUROS. AF_06/2015</v>
          </cell>
          <cell r="C867" t="str">
            <v>H</v>
          </cell>
          <cell r="D867">
            <v>0.56999999999999995</v>
          </cell>
        </row>
        <row r="868">
          <cell r="A868">
            <v>90635</v>
          </cell>
          <cell r="B868" t="str">
            <v>MISTURADOR DUPLO HORIZONTAL DE ALTA TURBULÊNCIA, CAPACIDADE / VOLUME 2 X 500 LITROS, MOTORES ELÉTRICOS MÍNIMO 5 CV CADA, PARA NATA CIMENTO, ARGAMASSA E OUTROS - MANUTENÇÃO. AF_06/2015</v>
          </cell>
          <cell r="C868" t="str">
            <v>H</v>
          </cell>
          <cell r="D868">
            <v>2.04</v>
          </cell>
        </row>
        <row r="869">
          <cell r="A869">
            <v>90636</v>
          </cell>
          <cell r="B869" t="str">
            <v>MISTURADOR DUPLO HORIZONTAL DE ALTA TURBULÊNCIA, CAPACIDADE / VOLUME 2 X 500 LITROS, MOTORES ELÉTRICOS MÍNIMO 5 CV CADA, PARA NATA CIMENTO, ARGAMASSA E OUTROS - MATERIAIS NA OPERAÇÃO. AF_06/2015</v>
          </cell>
          <cell r="C869" t="str">
            <v>H</v>
          </cell>
          <cell r="D869">
            <v>3.35</v>
          </cell>
        </row>
        <row r="870">
          <cell r="A870">
            <v>90639</v>
          </cell>
          <cell r="B870" t="str">
            <v>BOMBA TRIPLEX, PARA INJEÇÃO DE NATA DE CIMENTO, VAZÃO MÁXIMA DE 100 LI TROS/MINUTO, PRESSÃO MÁXIMA DE 70 BAR - DEPRECIAÇÃO. AF_06/2015</v>
          </cell>
          <cell r="C870" t="str">
            <v>H</v>
          </cell>
          <cell r="D870">
            <v>4.05</v>
          </cell>
        </row>
        <row r="871">
          <cell r="A871">
            <v>90640</v>
          </cell>
          <cell r="B871" t="str">
            <v>BOMBA TRIPLEX, PARA INJEÇÃO DE NATA DE CIMENTO, VAZÃO MÁXIMA DE 100 LI TROS/MINUTO, PRESSÃO MÁXIMA DE 70 BAR - JUROS. AF_06/2015</v>
          </cell>
          <cell r="C871" t="str">
            <v>H</v>
          </cell>
          <cell r="D871">
            <v>1.1499999999999999</v>
          </cell>
        </row>
        <row r="872">
          <cell r="A872">
            <v>90641</v>
          </cell>
          <cell r="B872" t="str">
            <v>BOMBA TRIPLEX, PARA INJEÇÃO DE NATA DE CIMENTO, VAZÃO MÁXIMA DE 100 LI TROS/MINUTO, PRESSÃO MÁXIMA DE 70 BAR - MANUTENÇÃO. AF_06/2015</v>
          </cell>
          <cell r="C872" t="str">
            <v>H</v>
          </cell>
          <cell r="D872">
            <v>2.66</v>
          </cell>
        </row>
        <row r="873">
          <cell r="A873">
            <v>90642</v>
          </cell>
          <cell r="B873" t="str">
            <v>BOMBA TRIPLEX, PARA INJEÇÃO DE NATA DE CIMENTO, VAZÃO MÁXIMA DE 100 LI TROS/MINUTO, PRESSÃO MÁXIMA DE 70 BAR - MATERIAIS NA OPERAÇÃO. AF_06/2 015</v>
          </cell>
          <cell r="C873" t="str">
            <v>H</v>
          </cell>
          <cell r="D873">
            <v>5.2</v>
          </cell>
        </row>
        <row r="874">
          <cell r="A874">
            <v>90646</v>
          </cell>
          <cell r="B874" t="str">
            <v>BOMBA CENTRÍFUGA MONOESTÁGIO COM MOTOR ELÉTRICO MONOFÁSICO, POTÊNCIA 1 5 HP, DIÂMETRO DO ROTOR 173 MM, HM/Q = 30 MCA / 90 M3/H A 45 MCA / 55 M3/H - DEPRECIAÇÃO. AF_06/2015</v>
          </cell>
          <cell r="C874" t="str">
            <v>H</v>
          </cell>
          <cell r="D874">
            <v>0.43</v>
          </cell>
        </row>
        <row r="875">
          <cell r="A875">
            <v>90647</v>
          </cell>
          <cell r="B875" t="str">
            <v>BOMBA CENTRÍFUGA MONOESTÁGIO COM MOTOR ELÉTRICO MONOFÁSICO, POTÊNCIA 1 5 HP, DIÂMETRO DO ROTOR 173 MM, HM/Q = 30 MCA / 90 M3/H A 45 MCA / 55 M3/H - JUROS. AF_06/2015</v>
          </cell>
          <cell r="C875" t="str">
            <v>H</v>
          </cell>
          <cell r="D875">
            <v>0.12</v>
          </cell>
        </row>
        <row r="876">
          <cell r="A876">
            <v>90648</v>
          </cell>
          <cell r="B876" t="str">
            <v>BOMBA CENTRÍFUGA MONOESTÁGIO COM MOTOR ELÉTRICO MONOFÁSICO, POTÊNCIA 1 5 HP, DIÂMETRO DO ROTOR 173 MM, HM/Q = 30 MCA / 90 M3/H A 45 MCA / 55 M3/H - MANUTENÇÃO. AF_06/2015</v>
          </cell>
          <cell r="C876" t="str">
            <v>H</v>
          </cell>
          <cell r="D876">
            <v>0.28000000000000003</v>
          </cell>
        </row>
        <row r="877">
          <cell r="A877">
            <v>90649</v>
          </cell>
          <cell r="B877" t="str">
            <v>BOMBA CENTRÍFUGA MONOESTÁGIO COM MOTOR ELÉTRICO MONOFÁSICO, POTÊNCIA 1 5 HP, DIÂMETRO DO ROTOR 173 MM, HM/Q = 30 MCA / 90 M3/H A 45 MCA / 55 M3/H - MATERIAIS NA OPERAÇÃO. AF_06/2015</v>
          </cell>
          <cell r="C877" t="str">
            <v>H</v>
          </cell>
          <cell r="D877">
            <v>6.27</v>
          </cell>
        </row>
        <row r="878">
          <cell r="A878">
            <v>90652</v>
          </cell>
          <cell r="B878" t="str">
            <v>BOMBA DE PROJEÇÃO DE CONCRETO SECO, POTÊNCIA 10 CV, VAZÃO 3 M3/H - DEP RECIAÇÃO. AF_06/2015</v>
          </cell>
          <cell r="C878" t="str">
            <v>H</v>
          </cell>
          <cell r="D878">
            <v>2.63</v>
          </cell>
        </row>
        <row r="879">
          <cell r="A879">
            <v>90653</v>
          </cell>
          <cell r="B879" t="str">
            <v>BOMBA DE PROJEÇÃO DE CONCRETO SECO, POTÊNCIA 10 CV, VAZÃO 3 M3/H - JUR OS. AF_06/2015</v>
          </cell>
          <cell r="C879" t="str">
            <v>H</v>
          </cell>
          <cell r="D879">
            <v>0.75</v>
          </cell>
        </row>
        <row r="880">
          <cell r="A880">
            <v>90654</v>
          </cell>
          <cell r="B880" t="str">
            <v>BOMBA DE PROJEÇÃO DE CONCRETO SECO, POTÊNCIA 10 CV, VAZÃO 3 M3/H - MAN UTENÇÃO. AF_06/2015</v>
          </cell>
          <cell r="C880" t="str">
            <v>H</v>
          </cell>
          <cell r="D880">
            <v>1.73</v>
          </cell>
        </row>
        <row r="881">
          <cell r="A881">
            <v>90655</v>
          </cell>
          <cell r="B881" t="str">
            <v>BOMBA DE PROJEÇÃO DE CONCRETO SECO, POTÊNCIA 10 CV, VAZÃO 3 M3/H - MAT ERIAIS NA OPERAÇÃO. AF_06/2015</v>
          </cell>
          <cell r="C881" t="str">
            <v>H</v>
          </cell>
          <cell r="D881">
            <v>4.13</v>
          </cell>
        </row>
        <row r="882">
          <cell r="A882">
            <v>90658</v>
          </cell>
          <cell r="B882" t="str">
            <v>BOMBA DE PROJEÇÃO DE CONCRETO SECO, POTÊNCIA 10 CV, VAZÃO 6 M3/H - DEP RECIAÇÃO. AF_06/2015</v>
          </cell>
          <cell r="C882" t="str">
            <v>H</v>
          </cell>
          <cell r="D882">
            <v>2.82</v>
          </cell>
        </row>
        <row r="883">
          <cell r="A883">
            <v>90659</v>
          </cell>
          <cell r="B883" t="str">
            <v>BOMBA DE PROJEÇÃO DE CONCRETO SECO, POTÊNCIA 10 CV, VAZÃO 6 M3/H - JUR OS. AF_06/2015</v>
          </cell>
          <cell r="C883" t="str">
            <v>H</v>
          </cell>
          <cell r="D883">
            <v>0.8</v>
          </cell>
        </row>
        <row r="884">
          <cell r="A884">
            <v>90660</v>
          </cell>
          <cell r="B884" t="str">
            <v>BOMBA DE PROJEÇÃO DE CONCRETO SECO, POTÊNCIA 10 CV, VAZÃO 6 M3/H - MAN UTENÇÃO. AF_06/2015</v>
          </cell>
          <cell r="C884" t="str">
            <v>H</v>
          </cell>
          <cell r="D884">
            <v>1.86</v>
          </cell>
        </row>
        <row r="885">
          <cell r="A885">
            <v>90661</v>
          </cell>
          <cell r="B885" t="str">
            <v>BOMBA DE PROJEÇÃO DE CONCRETO SECO, POTÊNCIA 10 CV, VAZÃO 6 M3/H - MAT ERIAIS NA OPERAÇÃO. AF_06/2015</v>
          </cell>
          <cell r="C885" t="str">
            <v>H</v>
          </cell>
          <cell r="D885">
            <v>4.13</v>
          </cell>
        </row>
        <row r="886">
          <cell r="A886">
            <v>90664</v>
          </cell>
          <cell r="B886" t="str">
            <v>PROJETOR PNEUMÁTICO DE ARGAMASSA PARA CHAPISCO E REBOCO COM RECIPIENTE ACOPLADO, TIPO CANEQUINHA, COM COMPRESSOR DE AR REBOCÁVEL VAZÃO 89 PC M E MOTOR DIESEL DE 20 CV - DEPRECIAÇÃO. AF_06/2015</v>
          </cell>
          <cell r="C886" t="str">
            <v>H</v>
          </cell>
          <cell r="D886">
            <v>2.66</v>
          </cell>
        </row>
        <row r="887">
          <cell r="A887">
            <v>90665</v>
          </cell>
          <cell r="B887" t="str">
            <v>PROJETOR PNEUMÁTICO DE ARGAMASSA PARA CHAPISCO E REBOCO COM RECIPIENTE ACOPLADO, TIPO CANEQUINHA, COM COMPRESSOR DE AR REBOCÁVEL VAZÃO 89 PC M E MOTOR DIESEL DE 20 CV - JUROS. AF_06/2015</v>
          </cell>
          <cell r="C887" t="str">
            <v>H</v>
          </cell>
          <cell r="D887">
            <v>0.62</v>
          </cell>
        </row>
        <row r="888">
          <cell r="A888">
            <v>90666</v>
          </cell>
          <cell r="B888" t="str">
            <v>PROJETOR PNEUMÁTICO DE ARGAMASSA PARA CHAPISCO E REBOCO COM RECIPIENTE ACOPLADO, TIPO CANEQUINHA, COM COMPRESSOR DE AR REBOCÁVEL VAZÃO 89 PC M E MOTOR DIESEL DE 20 CV - MANUTENÇÃO. AF_06/2015</v>
          </cell>
          <cell r="C888" t="str">
            <v>H</v>
          </cell>
          <cell r="D888">
            <v>2.21</v>
          </cell>
        </row>
        <row r="889">
          <cell r="A889">
            <v>90667</v>
          </cell>
          <cell r="B889" t="str">
            <v>PROJETOR PNEUMÁTICO DE ARGAMASSA PARA CHAPISCO E REBOCO COM RECIPIENTE ACOPLADO, TIPO CANEQUINHA, COM COMPRESSOR DE AR REBOCÁVEL VAZÃO 89 PC M E MOTOR DIESEL DE 20 CV - MATERIAIS NA OPERAÇÃO. AF_06/2015</v>
          </cell>
          <cell r="C889" t="str">
            <v>H</v>
          </cell>
          <cell r="D889">
            <v>40.15</v>
          </cell>
        </row>
        <row r="890">
          <cell r="A890">
            <v>90670</v>
          </cell>
          <cell r="B890" t="str">
            <v>PERFURATRIZ COM TORRE METÁLICA PARA EXECUÇÃO DE ESTACA HÉLICE CONTÍNUA , PROFUNDIDADE MÁXIMA DE 30 M, DIÂMETRO MÁXIMO DE 800 MM, POTÊNCIA INS TALADA DE 268 HP, MESA ROTATIVA COM TORQUE MÁXIMO DE 170 KNM - DEPRECI AÇÃO. AF_06/2015</v>
          </cell>
          <cell r="C890" t="str">
            <v>H</v>
          </cell>
          <cell r="D890">
            <v>145.68</v>
          </cell>
        </row>
        <row r="891">
          <cell r="A891">
            <v>90671</v>
          </cell>
          <cell r="B891" t="str">
            <v>PERFURATRIZ COM TORRE METÁLICA PARA EXECUÇÃO DE ESTACA HÉLICE CONTÍNUA , PROFUNDIDADE MÁXIMA DE 30 M, DIÂMETRO MÁXIMO DE 800 MM, POTÊNCIA INS TALADA DE 268 HP, MESA ROTATIVA COM TORQUE MÁXIMO DE 170 KNM - JUROS. AF_06/2015</v>
          </cell>
          <cell r="C891" t="str">
            <v>H</v>
          </cell>
          <cell r="D891">
            <v>32.19</v>
          </cell>
        </row>
        <row r="892">
          <cell r="A892">
            <v>90672</v>
          </cell>
          <cell r="B892" t="str">
            <v>PERFURATRIZ COM TORRE METÁLICA PARA EXECUÇÃO DE ESTACA HÉLICE CONTÍNUA , PROFUNDIDADE MÁXIMA DE 30 M, DIÂMETRO MÁXIMO DE 800 MM, POTÊNCIA INS TALADA DE 268 HP, MESA ROTATIVA COM TORQUE MÁXIMO DE 170 KNM - MANUTEN ÇÃO. AF_06/2015</v>
          </cell>
          <cell r="C892" t="str">
            <v>H</v>
          </cell>
          <cell r="D892">
            <v>153.33000000000001</v>
          </cell>
        </row>
        <row r="893">
          <cell r="A893">
            <v>90673</v>
          </cell>
          <cell r="B893" t="str">
            <v>PERFURATRIZ COM TORRE METÁLICA PARA EXECUÇÃO DE ESTACA HÉLICE CONTÍNUA , PROFUNDIDADE MÁXIMA DE 30 M, DIÂMETRO MÁXIMO DE 800 MM, POTÊNCIA INS TALADA DE 268 HP, MESA ROTATIVA COM TORQUE MÁXIMO DE 170 KNM - MATERIA IS NA OPERAÇÃO. AF_06/2015</v>
          </cell>
          <cell r="C893" t="str">
            <v>H</v>
          </cell>
          <cell r="D893">
            <v>128.36000000000001</v>
          </cell>
        </row>
        <row r="894">
          <cell r="A894">
            <v>90676</v>
          </cell>
          <cell r="B894" t="str">
            <v>PERFURATRIZ HIDRÁULICA SOBRE CAMINHÃO COM TRADO CURTO ACOPLADO, PROFUN DIDADE MÁXIMA DE 20 M, DIÂMETRO MÁXIMO DE 1500 MM, POTÊNCIA INSTALADA DE 137 HP, MESA ROTATIVA COM TORQUE MÁXIMO DE 30 KNM - DEPRECIAÇÃO. AF _06/2015</v>
          </cell>
          <cell r="C894" t="str">
            <v>H</v>
          </cell>
          <cell r="D894">
            <v>70.73</v>
          </cell>
        </row>
        <row r="895">
          <cell r="A895">
            <v>90677</v>
          </cell>
          <cell r="B895" t="str">
            <v>PERFURATRIZ HIDRÁULICA SOBRE CAMINHÃO COM TRADO CURTO ACOPLADO, PROFUN DIDADE MÁXIMA DE 20 M, DIÂMETRO MÁXIMO DE 1500 MM, POTÊNCIA INSTALADA DE 137 HP, MESA ROTATIVA COM TORQUE MÁXIMO DE 30 KNM - JUROS. AF_06/20 15</v>
          </cell>
          <cell r="C895" t="str">
            <v>H</v>
          </cell>
          <cell r="D895">
            <v>15.63</v>
          </cell>
        </row>
        <row r="896">
          <cell r="A896">
            <v>90678</v>
          </cell>
          <cell r="B896" t="str">
            <v>PERFURATRIZ HIDRÁULICA SOBRE CAMINHÃO COM TRADO CURTO ACOPLADO, PROFUN DIDADE MÁXIMA DE 20 M, DIÂMETRO MÁXIMO DE 1500 MM, POTÊNCIA INSTALADA DE 137 HP, MESA ROTATIVA COM TORQUE MÁXIMO DE 30 KNM - MANUTENÇÃO. AF_ 06/2015</v>
          </cell>
          <cell r="C896" t="str">
            <v>H</v>
          </cell>
          <cell r="D896">
            <v>74.44</v>
          </cell>
        </row>
        <row r="897">
          <cell r="A897">
            <v>90679</v>
          </cell>
          <cell r="B897" t="str">
            <v>PERFURATRIZ HIDRÁULICA SOBRE CAMINHÃO COM TRADO CURTO ACOPLADO, PROFUN DIDADE MÁXIMA DE 20 M, DIÂMETRO MÁXIMO DE 1500 MM, POTÊNCIA INSTALADA DE 137 HP, MESA ROTATIVA COM TORQUE MÁXIMO DE 30 KNM - MATERIAIS NA OP ERAÇÃO. AF_06/2015</v>
          </cell>
          <cell r="C897" t="str">
            <v>H</v>
          </cell>
          <cell r="D897">
            <v>65.61</v>
          </cell>
        </row>
        <row r="898">
          <cell r="A898">
            <v>90682</v>
          </cell>
          <cell r="B898" t="str">
            <v>MANIPULADOR TELESCÓPICO, POTÊNCIA DE 85 HP, CAPACIDADE DE CARGA DE 3.5 00 KG, ALTURA MÁXIMA DE ELEVAÇÃO DE 12,3 M - DEPRECIAÇÃO. AF_06/2015</v>
          </cell>
          <cell r="C898" t="str">
            <v>H</v>
          </cell>
          <cell r="D898">
            <v>22.08</v>
          </cell>
        </row>
        <row r="899">
          <cell r="A899">
            <v>90683</v>
          </cell>
          <cell r="B899" t="str">
            <v>MANIPULADOR TELESCÓPICO, POTÊNCIA DE 85 HP, CAPACIDADE DE CARGA DE 3.5 00 KG, ALTURA MÁXIMA DE ELEVAÇÃO DE 12,3 M - JUROS. AF_06/2015</v>
          </cell>
          <cell r="C899" t="str">
            <v>H</v>
          </cell>
          <cell r="D899">
            <v>4.96</v>
          </cell>
        </row>
        <row r="900">
          <cell r="A900">
            <v>90684</v>
          </cell>
          <cell r="B900" t="str">
            <v>MANIPULADOR TELESCÓPICO, POTÊNCIA DE 85 HP, CAPACIDADE DE CARGA DE 3.5 00 KG, ALTURA MÁXIMA DE ELEVAÇÃO DE 12,3 M - MANUTENÇÃO. AF_06/2015</v>
          </cell>
          <cell r="C900" t="str">
            <v>H</v>
          </cell>
          <cell r="D900">
            <v>24.15</v>
          </cell>
        </row>
        <row r="901">
          <cell r="A901">
            <v>90685</v>
          </cell>
          <cell r="B901" t="str">
            <v>MANIPULADOR TELESCÓPICO, POTÊNCIA DE 85 HP, CAPACIDADE DE CARGA DE 3.5 00 KG, ALTURA MÁXIMA DE ELEVAÇÃO DE 12,3 M - MATERIAIS NA OPERAÇÃO. AF _06/2015</v>
          </cell>
          <cell r="C901" t="str">
            <v>H</v>
          </cell>
          <cell r="D901">
            <v>40.700000000000003</v>
          </cell>
        </row>
        <row r="902">
          <cell r="A902">
            <v>90688</v>
          </cell>
          <cell r="B902" t="str">
            <v>MINICARREGADEIRA SOBRE RODAS, POTÊNCIA LÍQUIDA DE 47 HP, CAPACIDADE NO MINAL DE OPERAÇÃO DE 646 KG - DEPRECIAÇÃO. AF_06/2015</v>
          </cell>
          <cell r="C902" t="str">
            <v>H</v>
          </cell>
          <cell r="D902">
            <v>8.48</v>
          </cell>
        </row>
        <row r="903">
          <cell r="A903">
            <v>90689</v>
          </cell>
          <cell r="B903" t="str">
            <v>MINICARREGADEIRA SOBRE RODAS, POTÊNCIA LÍQUIDA DE 47 HP, CAPACIDADE NO MINAL DE OPERAÇÃO DE 646 KG - JUROS. AF_06/2015</v>
          </cell>
          <cell r="C903" t="str">
            <v>H</v>
          </cell>
          <cell r="D903">
            <v>1.9</v>
          </cell>
        </row>
        <row r="904">
          <cell r="A904">
            <v>90690</v>
          </cell>
          <cell r="B904" t="str">
            <v>MINICARREGADEIRA SOBRE RODAS, POTÊNCIA LÍQUIDA DE 47 HP, CAPACIDADE NO MINAL DE OPERAÇÃO DE 646 KG - MANUTENÇÃO. AF_06/2015</v>
          </cell>
          <cell r="C904" t="str">
            <v>H</v>
          </cell>
          <cell r="D904">
            <v>9.27</v>
          </cell>
        </row>
        <row r="905">
          <cell r="A905">
            <v>90691</v>
          </cell>
          <cell r="B905" t="str">
            <v>MINICARREGADEIRA SOBRE RODAS, POTÊNCIA LÍQUIDA DE 47 HP, CAPACIDADE NO MINAL DE OPERAÇÃO DE 646 KG - MATERIAIS NA OPERAÇÃO. AF_06/2015</v>
          </cell>
          <cell r="C905" t="str">
            <v>H</v>
          </cell>
          <cell r="D905">
            <v>22.5</v>
          </cell>
        </row>
        <row r="906">
          <cell r="A906">
            <v>90957</v>
          </cell>
          <cell r="B906" t="str">
            <v>COMPRESSOR DE AR REBOCÁVEL, VAZÃO 189 PCM, PRESSÃO EFETIVA DE TRABALHO 102 PSI, MOTOR DIESEL, POTÊNCIA 63 CV - DEPRECIAÇÃO. AF_06/2015</v>
          </cell>
          <cell r="C906" t="str">
            <v>H</v>
          </cell>
          <cell r="D906">
            <v>1.64</v>
          </cell>
        </row>
        <row r="907">
          <cell r="A907">
            <v>90958</v>
          </cell>
          <cell r="B907" t="str">
            <v>COMPRESSOR DE AR REBOCÁVEL, VAZÃO 189 PCM, PRESSÃO EFETIVA DE TRABALHO 102 PSI, MOTOR DIESEL, POTÊNCIA 63 CV - JUROS. AF_06/2015</v>
          </cell>
          <cell r="C907" t="str">
            <v>H</v>
          </cell>
          <cell r="D907">
            <v>0.45</v>
          </cell>
        </row>
        <row r="908">
          <cell r="A908">
            <v>90960</v>
          </cell>
          <cell r="B908" t="str">
            <v>COMPRESSOR DE AR REBOCÁVEL, VAZÃO 89 PCM, PRESSÃO EFETIVA DE TRABALHO 102 PSI, MOTOR DIESEL, POTÊNCIA 20 CV - DEPRECIAÇÃO. AF_06/2015</v>
          </cell>
          <cell r="C908" t="str">
            <v>H</v>
          </cell>
          <cell r="D908">
            <v>2.13</v>
          </cell>
        </row>
        <row r="909">
          <cell r="A909">
            <v>90961</v>
          </cell>
          <cell r="B909" t="str">
            <v>COMPRESSOR DE AR REBOCÁVEL, VAZÃO 89 PCM, PRESSÃO EFETIVA DE TRABALHO 102 PSI, MOTOR DIESEL, POTÊNCIA 20 CV - JUROS. AF_06/2015</v>
          </cell>
          <cell r="C909" t="str">
            <v>H</v>
          </cell>
          <cell r="D909">
            <v>0.6</v>
          </cell>
        </row>
        <row r="910">
          <cell r="A910">
            <v>90962</v>
          </cell>
          <cell r="B910" t="str">
            <v>COMPRESSOR DE AR REBOCÁVEL, VAZÃO 89 PCM, PRESSÃO EFETIVA DE TRABALHO 102 PSI, MOTOR DIESEL, POTÊNCIA 20 CV - MANUTENÇÃO. AF_06/2015</v>
          </cell>
          <cell r="C910" t="str">
            <v>H</v>
          </cell>
          <cell r="D910">
            <v>2.5</v>
          </cell>
        </row>
        <row r="911">
          <cell r="A911">
            <v>90963</v>
          </cell>
          <cell r="B911" t="str">
            <v>COMPRESSOR DE AR REBOCÁVEL, VAZÃO 89 PCM, PRESSÃO EFETIVA DE TRABALHO 102 PSI, MOTOR DIESEL, POTÊNCIA 20 CV - MATERIAIS NA OPERAÇÃO. AF_06/2 015</v>
          </cell>
          <cell r="C911" t="str">
            <v>H</v>
          </cell>
          <cell r="D911">
            <v>10.4</v>
          </cell>
        </row>
        <row r="912">
          <cell r="A912">
            <v>90968</v>
          </cell>
          <cell r="B912" t="str">
            <v>COMPRESSOR DE AR REBOCAVEL, VAZÃO 250 PCM, PRESSAO DE TRABALHO 102 PSI , MOTOR A DIESEL POTÊNCIA 81 CV - DEPRECIAÇÃO. AF_06/2015</v>
          </cell>
          <cell r="C912" t="str">
            <v>H</v>
          </cell>
          <cell r="D912">
            <v>2.13</v>
          </cell>
        </row>
        <row r="913">
          <cell r="A913">
            <v>90969</v>
          </cell>
          <cell r="B913" t="str">
            <v>COMPRESSOR DE AR REBOCAVEL, VAZÃO 250 PCM, PRESSAO DE TRABALHO 102 PSI , MOTOR A DIESEL POTÊNCIA 81 CV - JUROS. AF_06/2015</v>
          </cell>
          <cell r="C913" t="str">
            <v>H</v>
          </cell>
          <cell r="D913">
            <v>0.6</v>
          </cell>
        </row>
        <row r="914">
          <cell r="A914">
            <v>90970</v>
          </cell>
          <cell r="B914" t="str">
            <v>COMPRESSOR DE AR REBOCAVEL, VAZÃO 250 PCM, PRESSAO DE TRABALHO 102 PSI , MOTOR A DIESEL POTÊNCIA 81 CV - MANUTENÇÃO. AF_06/2015</v>
          </cell>
          <cell r="C914" t="str">
            <v>H</v>
          </cell>
          <cell r="D914">
            <v>2.5099999999999998</v>
          </cell>
        </row>
        <row r="915">
          <cell r="A915">
            <v>90971</v>
          </cell>
          <cell r="B915" t="str">
            <v>COMPRESSOR DE AR REBOCAVEL, VAZÃO 250 PCM, PRESSAO DE TRABALHO 102 PSI , MOTOR A DIESEL POTÊNCIA 81 CV - MATERIAIS NA OPERAÇÃO. AF_06/2015</v>
          </cell>
          <cell r="C915" t="str">
            <v>H</v>
          </cell>
          <cell r="D915">
            <v>42.11</v>
          </cell>
        </row>
        <row r="916">
          <cell r="A916">
            <v>90975</v>
          </cell>
          <cell r="B916" t="str">
            <v>COMPRESSOR DE AR REBOCÁVEL, VAZÃO 748 PCM, PRESSÃO EFETIVA DE TRABALHO 102 PSI, MOTOR DIESEL, POTÊNCIA 210 CV - DEPRECIAÇÃO. AF_06/2015</v>
          </cell>
          <cell r="C916" t="str">
            <v>H</v>
          </cell>
          <cell r="D916">
            <v>5.42</v>
          </cell>
        </row>
        <row r="917">
          <cell r="A917">
            <v>90976</v>
          </cell>
          <cell r="B917" t="str">
            <v>COMPRESSOR DE AR REBOCÁVEL, VAZÃO 748 PCM, PRESSÃO EFETIVA DE TRABALHO 102 PSI, MOTOR DIESEL, POTÊNCIA 210 CV - JUROS. AF_06/2015</v>
          </cell>
          <cell r="C917" t="str">
            <v>H</v>
          </cell>
          <cell r="D917">
            <v>1.53</v>
          </cell>
        </row>
        <row r="918">
          <cell r="A918">
            <v>90977</v>
          </cell>
          <cell r="B918" t="str">
            <v>COMPRESSOR DE AR REBOCÁVEL, VAZÃO 748 PCM, PRESSÃO EFETIVA DE TRABALHO 102 PSI, MOTOR DIESEL, POTÊNCIA 210 CV - MANUTENÇÃO. AF_06/2015</v>
          </cell>
          <cell r="C918" t="str">
            <v>H</v>
          </cell>
          <cell r="D918">
            <v>6.38</v>
          </cell>
        </row>
        <row r="919">
          <cell r="A919">
            <v>90978</v>
          </cell>
          <cell r="B919" t="str">
            <v>COMPRESSOR DE AR REBOCÁVEL, VAZÃO 748 PCM, PRESSÃO EFETIVA DE TRABALHO 102 PSI, MOTOR DIESEL, POTÊNCIA 210 CV - MATERIAIS NA OPERAÇÃO. AF_06 /2015</v>
          </cell>
          <cell r="C919" t="str">
            <v>H</v>
          </cell>
          <cell r="D919">
            <v>109.14</v>
          </cell>
        </row>
        <row r="920">
          <cell r="A920">
            <v>90992</v>
          </cell>
          <cell r="B920" t="str">
            <v>COMPRESSOR DE AR REBOCAVEL, VAZÃO 400 PCM, PRESSAO DE TRABALHO 102 PSI , MOTOR A DIESEL POTÊNCIA 110 CV - DEPRECIAÇÃO. AF_06/2015</v>
          </cell>
          <cell r="C920" t="str">
            <v>H</v>
          </cell>
          <cell r="D920">
            <v>2.5299999999999998</v>
          </cell>
        </row>
        <row r="921">
          <cell r="A921">
            <v>90993</v>
          </cell>
          <cell r="B921" t="str">
            <v>COMPRESSOR DE AR REBOCAVEL, VAZÃO 400 PCM, PRESSAO DE TRABALHO 102 PSI , MOTOR A DIESEL POTÊNCIA 110 CV - JUROS. AF_06/2015</v>
          </cell>
          <cell r="C921" t="str">
            <v>H</v>
          </cell>
          <cell r="D921">
            <v>0.71</v>
          </cell>
        </row>
        <row r="922">
          <cell r="A922">
            <v>90994</v>
          </cell>
          <cell r="B922" t="str">
            <v>COMPRESSOR DE AR REBOCAVEL, VAZÃO 400 PCM, PRESSAO DE TRABALHO 102 PSI , MOTOR A DIESEL POTÊNCIA 110 CV - MANUTENÇÃO. AF_06/2015</v>
          </cell>
          <cell r="C922" t="str">
            <v>H</v>
          </cell>
          <cell r="D922">
            <v>2.98</v>
          </cell>
        </row>
        <row r="923">
          <cell r="A923">
            <v>90995</v>
          </cell>
          <cell r="B923" t="str">
            <v>COMPRESSOR DE AR REBOCAVEL, VAZÃO 400 PCM, PRESSAO DE TRABALHO 102 PSI , MOTOR A DIESEL POTÊNCIA 110 CV - MATERIAIS NA OPERAÇÃO. AF_06/2015</v>
          </cell>
          <cell r="C923" t="str">
            <v>H</v>
          </cell>
          <cell r="D923">
            <v>57.17</v>
          </cell>
        </row>
        <row r="924">
          <cell r="A924">
            <v>91021</v>
          </cell>
          <cell r="B924" t="str">
            <v>PERFURATRIZ HIDRÁULICA SOBRE CAMINHÃO COM TRADO CURTO ACOPLADO, PROFUN DIDADE MÁXIMA DE 20 M, DIÂMETRO MÁXIMO DE 1500 MM, POTÊNCIA INSTALADA DE 137 HP, MESA ROTATIVA COM TORQUE MÁXIMO DE 30 KNM - IMPOSTOS E SEGU ROS. AF_06/2015</v>
          </cell>
          <cell r="C924" t="str">
            <v>H</v>
          </cell>
          <cell r="D924">
            <v>3.22</v>
          </cell>
        </row>
        <row r="925">
          <cell r="A925">
            <v>91026</v>
          </cell>
          <cell r="B925" t="str">
            <v>CAMINHÃO TRUCADO (C/ TERCEIRO EIXO) ELETRÔNICO - POTÊNCIA 231CV - PBT = 22000KG - DIST. ENTRE EIXOS 5170 MM - INCLUI CARROCERIA FIXA ABERTA DE MADEIRA - DEPRECIAÇÃO. AF_06/2015</v>
          </cell>
          <cell r="C925" t="str">
            <v>H</v>
          </cell>
          <cell r="D925">
            <v>12.34</v>
          </cell>
        </row>
        <row r="926">
          <cell r="A926">
            <v>91027</v>
          </cell>
          <cell r="B926" t="str">
            <v>CAMINHÃO TRUCADO (C/ TERCEIRO EIXO) ELETRÔNICO - POTÊNCIA 231CV - PBT = 22000KG - DIST. ENTRE EIXOS 5170 MM - INCLUI CARROCERIA FIXA ABERTA DE MADEIRA - JUROS. AF_06/2015</v>
          </cell>
          <cell r="C926" t="str">
            <v>H</v>
          </cell>
          <cell r="D926">
            <v>3.15</v>
          </cell>
        </row>
        <row r="927">
          <cell r="A927">
            <v>91028</v>
          </cell>
          <cell r="B927" t="str">
            <v>CAMINHÃO TRUCADO (C/ TERCEIRO EIXO) ELETRÔNICO - POTÊNCIA 231CV - PBT = 22000KG - DIST. ENTRE EIXOS 5170 MM - INCLUI CARROCERIA FIXA ABERTA DE MADEIRA - IMPOSTOS E SEGUROS. AF_06/2015</v>
          </cell>
          <cell r="C927" t="str">
            <v>H</v>
          </cell>
          <cell r="D927">
            <v>0.64</v>
          </cell>
        </row>
        <row r="928">
          <cell r="A928">
            <v>91029</v>
          </cell>
          <cell r="B928" t="str">
            <v>CAMINHÃO TRUCADO (C/ TERCEIRO EIXO) ELETRÔNICO - POTÊNCIA 231CV - PBT = 22000KG - DIST. ENTRE EIXOS 5170 MM - INCLUI CARROCERIA FIXA ABERTA DE MADEIRA - MANUTENÇÃO. AF_06/2015</v>
          </cell>
          <cell r="C928" t="str">
            <v>H</v>
          </cell>
          <cell r="D928">
            <v>15.42</v>
          </cell>
        </row>
        <row r="929">
          <cell r="A929">
            <v>91030</v>
          </cell>
          <cell r="B929" t="str">
            <v>CAMINHÃO TRUCADO (C/ TERCEIRO EIXO) ELETRÔNICO - POTÊNCIA 231CV - PBT = 22000KG - DIST. ENTRE EIXOS 5170 MM - INCLUI CARROCERIA FIXA ABERTA DE MADEIRA - MATERIAIS NA OPERAÇÃO. AF_06/2015</v>
          </cell>
          <cell r="C929" t="str">
            <v>H</v>
          </cell>
          <cell r="D929">
            <v>81.849999999999994</v>
          </cell>
        </row>
        <row r="930">
          <cell r="A930">
            <v>91273</v>
          </cell>
          <cell r="B930" t="str">
            <v>PLACA VIBRATÓRIA REVERSÍVEL COM MOTOR 4 TEMPOS A GASOLINA, FORÇA CENTR ÍFUGA DE 25 KN (2500 KGF), POTÊNCIA 5,5 CV - DEPRECIAÇÃO. AF_08/2015</v>
          </cell>
          <cell r="C930" t="str">
            <v>H</v>
          </cell>
          <cell r="D930">
            <v>0.49</v>
          </cell>
        </row>
        <row r="931">
          <cell r="A931">
            <v>91274</v>
          </cell>
          <cell r="B931" t="str">
            <v>PLACA VIBRATÓRIA REVERSÍVEL COM MOTOR 4 TEMPOS A GASOLINA, FORÇA CENTR ÍFUGA DE 25 KN (2500 KGF), POTÊNCIA 5,5 CV - JUROS. AF_08/2015</v>
          </cell>
          <cell r="C931" t="str">
            <v>H</v>
          </cell>
          <cell r="D931">
            <v>0.17</v>
          </cell>
        </row>
        <row r="932">
          <cell r="A932">
            <v>91275</v>
          </cell>
          <cell r="B932" t="str">
            <v>PLACA VIBRATÓRIA REVERSÍVEL COM MOTOR 4 TEMPOS A GASOLINA, FORÇA CENTR ÍFUGA DE 25 KN (2500 KGF), POTÊNCIA 5,5 CV - MANUTENÇÃO. AF_08/2015</v>
          </cell>
          <cell r="C932" t="str">
            <v>H</v>
          </cell>
          <cell r="D932">
            <v>0.32</v>
          </cell>
        </row>
        <row r="933">
          <cell r="A933">
            <v>91276</v>
          </cell>
          <cell r="B933" t="str">
            <v>PLACA VIBRATÓRIA REVERSÍVEL COM MOTOR 4 TEMPOS A GASOLINA, FORÇA CENTR ÍFUGA DE 25 KN (2500 KGF), POTÊNCIA 5,5 CV - MATERIAIS NA OPERAÇÃO. AF _08/2015</v>
          </cell>
          <cell r="C933" t="str">
            <v>H</v>
          </cell>
          <cell r="D933">
            <v>4.3</v>
          </cell>
        </row>
        <row r="934">
          <cell r="A934">
            <v>91279</v>
          </cell>
          <cell r="B934" t="str">
            <v>CORTADORA DE PISO COM MOTOR 4 TEMPOS A GASOLINA, POTÊNCIA DE 13 HP, CO M DISCO DE CORTE DIAMANTADO SEGMENTADO PARA CONCRETO, DIÂMETRO DE 350 MM, FURO DE 1" (14 X 1") - DEPRECIAÇÃO. AF_08/2015</v>
          </cell>
          <cell r="C934" t="str">
            <v>H</v>
          </cell>
          <cell r="D934">
            <v>0.52</v>
          </cell>
        </row>
        <row r="935">
          <cell r="A935">
            <v>91280</v>
          </cell>
          <cell r="B935" t="str">
            <v>CORTADORA DE PISO COM MOTOR 4 TEMPOS A GASOLINA, POTÊNCIA DE 13 HP, CO M DISCO DE CORTE DIAMANTADO SEGMENTADO PARA CONCRETO, DIÂMETRO DE 350 MM, FURO DE 1" (14 X 1") - JUROS. AF_08/2015</v>
          </cell>
          <cell r="C935" t="str">
            <v>H</v>
          </cell>
          <cell r="D935">
            <v>0.15</v>
          </cell>
        </row>
        <row r="936">
          <cell r="A936">
            <v>91281</v>
          </cell>
          <cell r="B936" t="str">
            <v>CORTADORA DE PISO COM MOTOR 4 TEMPOS A GASOLINA, POTÊNCIA DE 13 HP, CO M DISCO DE CORTE DIAMANTADO SEGMENTADO PARA CONCRETO, DIÂMETRO DE 350 MM, FURO DE 1" (14 X 1") - MANUTENÇÃO. AF_08/2015</v>
          </cell>
          <cell r="C936" t="str">
            <v>H</v>
          </cell>
          <cell r="D936">
            <v>0.5</v>
          </cell>
        </row>
        <row r="937">
          <cell r="A937">
            <v>91282</v>
          </cell>
          <cell r="B937" t="str">
            <v>CORTADORA DE PISO COM MOTOR 4 TEMPOS A GASOLINA, POTÊNCIA DE 13 HP, CO M DISCO DE CORTE DIAMANTADO SEGMENTADO PARA CONCRETO, DIÂMETRO DE 350 MM, FURO DE 1" (14 X 1") - MATERIAIS NA OPERAÇÃO. AF_08/2015</v>
          </cell>
          <cell r="C937" t="str">
            <v>H</v>
          </cell>
          <cell r="D937">
            <v>10.35</v>
          </cell>
        </row>
        <row r="938">
          <cell r="A938">
            <v>91354</v>
          </cell>
          <cell r="B938" t="str">
            <v>CAMINHÃO TOCO, PESO BRUTO TOTAL 14.300 KG, CARGA ÚTIL MÁXIMA 9590 KG, DISTÂNCIA ENTRE EIXOS 4,76 M, POTÊNCIA 185 CV (NÃO INCLUI CARROCERIA) - DEPRECIAÇÃO. AF_06/2014</v>
          </cell>
          <cell r="C938" t="str">
            <v>H</v>
          </cell>
          <cell r="D938">
            <v>9.49</v>
          </cell>
        </row>
        <row r="939">
          <cell r="A939">
            <v>91355</v>
          </cell>
          <cell r="B939" t="str">
            <v>CAMINHÃO TOCO, PESO BRUTO TOTAL 14.300 KG, CARGA ÚTIL MÁXIMA 9590 KG, DISTÂNCIA ENTRE EIXOS 4,76 M, POTÊNCIA 185 CV (NÃO INCLUI CARROCERIA) - JUROS. AF_06/2014</v>
          </cell>
          <cell r="C939" t="str">
            <v>H</v>
          </cell>
          <cell r="D939">
            <v>2.42</v>
          </cell>
        </row>
        <row r="940">
          <cell r="A940">
            <v>91356</v>
          </cell>
          <cell r="B940" t="str">
            <v>CAMINHÃO TOCO, PESO BRUTO TOTAL 14.300 KG, CARGA ÚTIL MÁXIMA 9590 KG, DISTÂNCIA ENTRE EIXOS 4,76 M, POTÊNCIA 185 CV (NÃO INCLUI CARROCERIA) - IMPOSTOS E SEGUROS. AF_06/2014</v>
          </cell>
          <cell r="C940" t="str">
            <v>H</v>
          </cell>
          <cell r="D940">
            <v>0.49</v>
          </cell>
        </row>
        <row r="941">
          <cell r="A941">
            <v>91359</v>
          </cell>
          <cell r="B941" t="str">
            <v>CAMINHÃO PIPA 6.000 L, PESO BRUTO TOTAL 13.000 KG, DISTÂNCIA ENTRE EIX OS 4,80 M, POTÊNCIA 189 CV INCLUSIVE TANQUE DE AÇO PARA TRANSPORTE DE ÁGUA, CAPACIDADE 6 M3 - DEPRECIAÇÃO. AF_06/2014</v>
          </cell>
          <cell r="C941" t="str">
            <v>H</v>
          </cell>
          <cell r="D941">
            <v>10.130000000000001</v>
          </cell>
        </row>
        <row r="942">
          <cell r="A942">
            <v>91360</v>
          </cell>
          <cell r="B942" t="str">
            <v>CAMINHÃO PIPA 6.000 L, PESO BRUTO TOTAL 13.000 KG, DISTÂNCIA ENTRE EIX OS 4,80 M, POTÊNCIA 189 CV INCLUSIVE TANQUE DE AÇO PARA TRANSPORTE DE ÁGUA, CAPACIDADE 6 M3 - JUROS. AF_06/2014</v>
          </cell>
          <cell r="C942" t="str">
            <v>H</v>
          </cell>
          <cell r="D942">
            <v>2.58</v>
          </cell>
        </row>
        <row r="943">
          <cell r="A943">
            <v>91361</v>
          </cell>
          <cell r="B943" t="str">
            <v>CAMINHÃO PIPA 6.000 L, PESO BRUTO TOTAL 13.000 KG, DISTÂNCIA ENTRE EIX OS 4,80 M, POTÊNCIA 189 CV INCLUSIVE TANQUE DE AÇO PARA TRANSPORTE DE ÁGUA, CAPACIDADE 6 M3 - IMPOSTOS E SEGUROS. AF_06/2014</v>
          </cell>
          <cell r="C943" t="str">
            <v>H</v>
          </cell>
          <cell r="D943">
            <v>0.53</v>
          </cell>
        </row>
        <row r="944">
          <cell r="A944">
            <v>91367</v>
          </cell>
          <cell r="B944" t="str">
            <v>CAMINHÃO BASCULANTE 6 M3, PESO BRUTO TOTAL 16.000 KG, CARGA ÚTIL MÁXIM A 13.071 KG, DISTÂNCIA ENTRE EIXOS 4,80 M, POTÊNCIA 230 CV INCLUSIVE C AÇAMBA METÁLICA - DEPRECIAÇÃO. AF_06/2014</v>
          </cell>
          <cell r="C944" t="str">
            <v>H</v>
          </cell>
          <cell r="D944">
            <v>13.25</v>
          </cell>
        </row>
        <row r="945">
          <cell r="A945">
            <v>91368</v>
          </cell>
          <cell r="B945" t="str">
            <v>CAMINHÃO BASCULANTE 6 M3, PESO BRUTO TOTAL 16.000 KG, CARGA ÚTIL MÁXIM A 13.071 KG, DISTÂNCIA ENTRE EIXOS 4,80 M, POTÊNCIA 230 CV INCLUSIVE C AÇAMBA METÁLICA - JUROS. AF_06/2014</v>
          </cell>
          <cell r="C945" t="str">
            <v>H</v>
          </cell>
          <cell r="D945">
            <v>3.13</v>
          </cell>
        </row>
        <row r="946">
          <cell r="A946">
            <v>91369</v>
          </cell>
          <cell r="B946" t="str">
            <v>CAMINHÃO BASCULANTE 6 M3, PESO BRUTO TOTAL 16.000 KG, CARGA ÚTIL MÁXIM A 13.071 KG, DISTÂNCIA ENTRE EIXOS 4,80 M, POTÊNCIA 230 CV INCLUSIVE C AÇAMBA METÁLICA - IMPOSTOS E SEGUROS. AF_06/2014</v>
          </cell>
          <cell r="C946" t="str">
            <v>H</v>
          </cell>
          <cell r="D946">
            <v>0.63</v>
          </cell>
        </row>
        <row r="947">
          <cell r="A947">
            <v>91375</v>
          </cell>
          <cell r="B947" t="str">
            <v>CAMINHÃO TOCO, PESO BRUTO TOTAL 16.000 KG, CARGA ÚTIL MÁXIMA DE 10.685 KG, DISTÂNCIA ENTRE EIXOS 4,80 M, POTÊNCIA 189 CV EXCLUSIVE CARROCERI A - DEPRECIAÇÃO. AF_06/2014</v>
          </cell>
          <cell r="C947" t="str">
            <v>H</v>
          </cell>
          <cell r="D947">
            <v>8.01</v>
          </cell>
        </row>
        <row r="948">
          <cell r="A948">
            <v>91376</v>
          </cell>
          <cell r="B948" t="str">
            <v>CAMINHÃO TOCO, PESO BRUTO TOTAL 16.000 KG, CARGA ÚTIL MÁXIMA DE 10.685 KG, DISTÂNCIA ENTRE EIXOS 4,80 M, POTÊNCIA 189 CV EXCLUSIVE CARROCERI A - JUROS. AF_06/2014</v>
          </cell>
          <cell r="C948" t="str">
            <v>H</v>
          </cell>
          <cell r="D948">
            <v>2.04</v>
          </cell>
        </row>
        <row r="949">
          <cell r="A949">
            <v>91377</v>
          </cell>
          <cell r="B949" t="str">
            <v>CAMINHÃO TOCO, PESO BRUTO TOTAL 16.000 KG, CARGA ÚTIL MÁXIMA DE 10.685 KG, DISTÂNCIA ENTRE EIXOS 4,80 M, POTÊNCIA 189 CV EXCLUSIVE CARROCERI A - IMPOSTOS E SEGUROS. AF_06/2014</v>
          </cell>
          <cell r="C949" t="str">
            <v>H</v>
          </cell>
          <cell r="D949">
            <v>0.42</v>
          </cell>
        </row>
        <row r="950">
          <cell r="A950">
            <v>91380</v>
          </cell>
          <cell r="B950" t="str">
            <v>CAMINHÃO BASCULANTE 10 M3, TRUCADO CABINE SIMPLES, PESO BRUTO TOTAL 23 .000 KG, CARGA ÚTIL MÁXIMA 15.935 KG, DISTÂNCIA ENTRE EIXOS 4,80 M, PO TÊNCIA 230 CV INCLUSIVE CAÇAMBA METÁLICA - DEPRECIAÇÃO. AF_06/2014</v>
          </cell>
          <cell r="C950" t="str">
            <v>H</v>
          </cell>
          <cell r="D950">
            <v>15.01</v>
          </cell>
        </row>
        <row r="951">
          <cell r="A951">
            <v>91381</v>
          </cell>
          <cell r="B951" t="str">
            <v>CAMINHÃO BASCULANTE 10 M3, TRUCADO CABINE SIMPLES, PESO BRUTO TOTAL 23 .000 KG, CARGA ÚTIL MÁXIMA 15.935 KG, DISTÂNCIA ENTRE EIXOS 4,80 M, PO TÊNCIA 230 CV INCLUSIVE CAÇAMBA METÁLICA - JUROS. AF_06/2014</v>
          </cell>
          <cell r="C951" t="str">
            <v>H</v>
          </cell>
          <cell r="D951">
            <v>3.55</v>
          </cell>
        </row>
        <row r="952">
          <cell r="A952">
            <v>91382</v>
          </cell>
          <cell r="B952" t="str">
            <v>CAMINHÃO BASCULANTE 10 M3, TRUCADO CABINE SIMPLES, PESO BRUTO TOTAL 23 .000 KG, CARGA ÚTIL MÁXIMA 15.935 KG, DISTÂNCIA ENTRE EIXOS 4,80 M, PO TÊNCIA 230 CV INCLUSIVE CAÇAMBA METÁLICA - IMPOSTOS E SEGUROS. AF_06/2 014</v>
          </cell>
          <cell r="C952" t="str">
            <v>H</v>
          </cell>
          <cell r="D952">
            <v>0.72</v>
          </cell>
        </row>
        <row r="953">
          <cell r="A953">
            <v>91383</v>
          </cell>
          <cell r="B953" t="str">
            <v>CAMINHÃO BASCULANTE 10 M3, TRUCADO CABINE SIMPLES, PESO BRUTO TOTAL 23 .000 KG, CARGA ÚTIL MÁXIMA 15.935 KG, DISTÂNCIA ENTRE EIXOS 4,80 M, PO TÊNCIA 230 CV INCLUSIVE CAÇAMBA METÁLICA - MANUTENÇÃO. AF_06/2014</v>
          </cell>
          <cell r="C953" t="str">
            <v>H</v>
          </cell>
          <cell r="D953">
            <v>21.1</v>
          </cell>
        </row>
        <row r="954">
          <cell r="A954">
            <v>91384</v>
          </cell>
          <cell r="B954" t="str">
            <v>CAMINHÃO BASCULANTE 10 M3, TRUCADO CABINE SIMPLES, PESO BRUTO TOTAL 23 .000 KG, CARGA ÚTIL MÁXIMA 15.935 KG, DISTÂNCIA ENTRE EIXOS 4,80 M, PO TÊNCIA 230 CV INCLUSIVE CAÇAMBA METÁLICA - MATERIAIS NA OPERAÇÃO. AF_0 6/2014</v>
          </cell>
          <cell r="C954" t="str">
            <v>H</v>
          </cell>
          <cell r="D954">
            <v>81.5</v>
          </cell>
        </row>
        <row r="955">
          <cell r="A955">
            <v>91390</v>
          </cell>
          <cell r="B955" t="str">
            <v>CAMINHÃO TOCO, PBT 14.300 KG, CARGA ÚTIL MÁX. 9.710 KG, DIST. ENTRE EI XOS 3,56 M, POTÊNCIA 185 CV, INCLUSIVE CARROCERIA FIXA ABERTA DE MADEI RA P/ TRANSPORTE GERAL DE CARGA SECA, DIMEN. APROX. 2,50 X 6,50 X 0,50 M - DEPRECIAÇÃO. AF_06/2014</v>
          </cell>
          <cell r="C955" t="str">
            <v>H</v>
          </cell>
          <cell r="D955">
            <v>12.97</v>
          </cell>
        </row>
        <row r="956">
          <cell r="A956">
            <v>91391</v>
          </cell>
          <cell r="B956" t="str">
            <v>CAMINHÃO TOCO, PBT 14.300 KG, CARGA ÚTIL MÁX. 9.710 KG, DIST. ENTRE EI XOS 3,56 M, POTÊNCIA 185 CV, INCLUSIVE CARROCERIA FIXA ABERTA DE MADEI RA P/ TRANSPORTE GERAL DE CARGA SECA, DIMEN. APROX. 2,50 X 6,50 X 0,50 M - JUROS. AF_06/2014</v>
          </cell>
          <cell r="C956" t="str">
            <v>H</v>
          </cell>
          <cell r="D956">
            <v>2.65</v>
          </cell>
        </row>
        <row r="957">
          <cell r="A957">
            <v>91392</v>
          </cell>
          <cell r="B957" t="str">
            <v>CAMINHÃO TOCO, PBT 14.300 KG, CARGA ÚTIL MÁX. 9.710 KG, DIST. ENTRE EI XOS 3,56 M, POTÊNCIA 185 CV, INCLUSIVE CARROCERIA FIXA ABERTA DE MADEI RA P/ TRANSPORTE GERAL DE CARGA SECA, DIMEN. APROX. 2,50 X 6,50 X 0,50 M - IMPOSTOS E SEGUROS. AF_06/2014</v>
          </cell>
          <cell r="C957" t="str">
            <v>H</v>
          </cell>
          <cell r="D957">
            <v>0.54</v>
          </cell>
        </row>
        <row r="958">
          <cell r="A958">
            <v>91396</v>
          </cell>
          <cell r="B958" t="str">
            <v>CAMINHÃO PIPA 10.000 L TRUCADO, PESO BRUTO TOTAL 23.000 KG, CARGA ÚTIL MÁXIMA 15.935 KG, DISTÂNCIA ENTRE EIXOS 4,8 M, POTÊNCIA 230 CV, INCLU SIVE TANQUE DE AÇO PARA TRANSPORTE DE ÁGUA - DEPRECIAÇÃO. AF_06/2014</v>
          </cell>
          <cell r="C958" t="str">
            <v>H</v>
          </cell>
          <cell r="D958">
            <v>13.05</v>
          </cell>
        </row>
        <row r="959">
          <cell r="A959">
            <v>91397</v>
          </cell>
          <cell r="B959" t="str">
            <v>CAMINHÃO PIPA 10.000 L TRUCADO, PESO BRUTO TOTAL 23.000 KG, CARGA ÚTIL MÁXIMA 15.935 KG, DISTÂNCIA ENTRE EIXOS 4,8 M, POTÊNCIA 230 CV, INCLU SIVE TANQUE DE AÇO PARA TRANSPORTE DE ÁGUA - JUROS. AF_06/2014</v>
          </cell>
          <cell r="C959" t="str">
            <v>H</v>
          </cell>
          <cell r="D959">
            <v>3.33</v>
          </cell>
        </row>
        <row r="960">
          <cell r="A960">
            <v>91398</v>
          </cell>
          <cell r="B960" t="str">
            <v>CAMINHÃO PIPA 10.000 L TRUCADO, PESO BRUTO TOTAL 23.000 KG, CARGA ÚTIL MÁXIMA 15.935 KG, DISTÂNCIA ENTRE EIXOS 4,8 M, POTÊNCIA 230 CV, INCLU SIVE TANQUE DE AÇO PARA TRANSPORTE DE ÁGUA - IMPOSTOS E SEGUROS. AF_06 /2014</v>
          </cell>
          <cell r="C960" t="str">
            <v>H</v>
          </cell>
          <cell r="D960">
            <v>0.68</v>
          </cell>
        </row>
        <row r="961">
          <cell r="A961">
            <v>91402</v>
          </cell>
          <cell r="B961" t="str">
            <v>CAMINHÃO BASCULANTE 6 M3 TOCO, PESO BRUTO TOTAL 16.000 KG, CARGA ÚTIL MÁXIMA 11.130 KG, DISTÂNCIA ENTRE EIXOS 5,36 M, POTÊNCIA 185 CV, INCLU SIVE CAÇAMBA METÁLICA - IMPOSTOS E SEGUROS. AF_06/2014</v>
          </cell>
          <cell r="C961" t="str">
            <v>H</v>
          </cell>
          <cell r="D961">
            <v>0.6</v>
          </cell>
        </row>
        <row r="962">
          <cell r="A962">
            <v>91466</v>
          </cell>
          <cell r="B962" t="str">
            <v>GUINDAUTO HIDRÁULICO, CAPACIDADE MÁXIMA DE CARGA 6200 KG, MOMENTO MÁXI MO DE CARGA 11,7 TM, ALCANCE MÁXIMO HORIZONTAL 9,70 M, INCLUSIVE CAMIN HÃO TOCO PBT 16.000 KG, POTÊNCIA DE 189 CV - IMPOSTOS E SEGUROS. AF_08 /2015</v>
          </cell>
          <cell r="C962" t="str">
            <v>H</v>
          </cell>
          <cell r="D962">
            <v>0.59</v>
          </cell>
        </row>
        <row r="963">
          <cell r="A963">
            <v>91467</v>
          </cell>
          <cell r="B963" t="str">
            <v>GUINDAUTO HIDRÁULICO, CAPACIDADE MÁXIMA DE CARGA 6200 KG, MOMENTO MÁXI MO DE CARGA 11,7 TM, ALCANCE MÁXIMO HORIZONTAL 9,70 M, INCLUSIVE CAMIN HÃO TOCO PBT 16.000 KG, POTÊNCIA DE 189 CV - MATERIAIS NA OPERAÇÃO. AF _08/2015</v>
          </cell>
          <cell r="C963" t="str">
            <v>H</v>
          </cell>
          <cell r="D963">
            <v>66.959999999999994</v>
          </cell>
        </row>
        <row r="964">
          <cell r="A964">
            <v>91468</v>
          </cell>
          <cell r="B964" t="str">
            <v>ESPARGIDOR DE ASFALTO PRESSURIZADO, TANQUE 6 M3 COM ISOLAÇÃO TÉRMICA, AQUECIDO COM 2 MAÇARICOS, COM BARRA ESPARGIDORA 3,60 M, MONTADO SOBRE CAMINHÃO  TOCO, PBT 14.300 KG, POTÊNCIA 185 CV - DEPRECIAÇÃO. AF_08/20 15</v>
          </cell>
          <cell r="C964" t="str">
            <v>H</v>
          </cell>
          <cell r="D964">
            <v>16.62</v>
          </cell>
        </row>
        <row r="965">
          <cell r="A965">
            <v>91469</v>
          </cell>
          <cell r="B965" t="str">
            <v>ESPARGIDOR DE ASFALTO PRESSURIZADO, TANQUE 6 M3 COM ISOLAÇÃO TÉRMICA, AQUECIDO COM 2 MAÇARICOS, COM BARRA ESPARGIDORA 3,60 M, MONTADO SOBRE CAMINHÃO  TOCO, PBT 14.300 KG, POTÊNCIA 185 CV - JUROS. AF_08/2015</v>
          </cell>
          <cell r="C965" t="str">
            <v>H</v>
          </cell>
          <cell r="D965">
            <v>4.25</v>
          </cell>
        </row>
        <row r="966">
          <cell r="A966">
            <v>91484</v>
          </cell>
          <cell r="B966" t="str">
            <v>ESPARGIDOR DE ASFALTO PRESSURIZADO, TANQUE 6 M3 COM ISOLAÇÃO TÉRMICA, AQUECIDO COM 2 MAÇARICOS, COM BARRA ESPARGIDORA 3,60 M, MONTADO SOBRE CAMINHÃO  TOCO, PBT 14.300 KG, POTÊNCIA 185 CV - IMPOSTOS E SEGUROS. A F_08/2015</v>
          </cell>
          <cell r="C966" t="str">
            <v>H</v>
          </cell>
          <cell r="D966">
            <v>0.87</v>
          </cell>
        </row>
        <row r="967">
          <cell r="A967">
            <v>91485</v>
          </cell>
          <cell r="B967" t="str">
            <v>ESPARGIDOR DE ASFALTO PRESSURIZADO, TANQUE 6 M3 COM ISOLAÇÃO TÉRMICA, AQUECIDO COM 2 MAÇARICOS, COM BARRA ESPARGIDORA 3,60 M, MONTADO SOBRE CAMINHÃO  TOCO, PBT 14.300 KG, POTÊNCIA 185 CV - MATERIAIS NA OPERAÇÃO . AF_08/2015</v>
          </cell>
          <cell r="C967" t="str">
            <v>H</v>
          </cell>
          <cell r="D967">
            <v>97.64</v>
          </cell>
        </row>
        <row r="968">
          <cell r="A968">
            <v>91529</v>
          </cell>
          <cell r="B968" t="str">
            <v>COMPACTADOR DE SOLOS DE PERCUSSÃO (SOQUETE) COM MOTOR A GASOLINA 4 TEM POS, POTÊNCIA 4 CV - DEPRECIAÇÃO. AF_08/2015</v>
          </cell>
          <cell r="C968" t="str">
            <v>H</v>
          </cell>
          <cell r="D968">
            <v>0.81</v>
          </cell>
        </row>
        <row r="969">
          <cell r="A969">
            <v>91530</v>
          </cell>
          <cell r="B969" t="str">
            <v>COMPACTADOR DE SOLOS DE PERCUSSÃO (SOQUETE) COM MOTOR A GASOLINA 4 TEM POS, POTÊNCIA 4 CV - JUROS. AF_08/2015</v>
          </cell>
          <cell r="C969" t="str">
            <v>H</v>
          </cell>
          <cell r="D969">
            <v>0.25</v>
          </cell>
        </row>
        <row r="970">
          <cell r="A970">
            <v>91531</v>
          </cell>
          <cell r="B970" t="str">
            <v>COMPACTADOR DE SOLOS DE PERCUSSÃO (SOQUETE) COM MOTOR A GASOLINA 4 TEM POS, POTÊNCIA 4 CV - MANUTENÇÃO. AF_08/2015</v>
          </cell>
          <cell r="C970" t="str">
            <v>H</v>
          </cell>
          <cell r="D970">
            <v>0.85</v>
          </cell>
        </row>
        <row r="971">
          <cell r="A971">
            <v>91532</v>
          </cell>
          <cell r="B971" t="str">
            <v>COMPACTADOR DE SOLOS DE PERCUSSÃO (SOQUETE) COM MOTOR A GASOLINA 4 TEM POS, POTÊNCIA 4 CV - MATERIAIS NA OPERAÇÃO. AF_08/2015</v>
          </cell>
          <cell r="C971" t="str">
            <v>H</v>
          </cell>
          <cell r="D971">
            <v>3.13</v>
          </cell>
        </row>
        <row r="972">
          <cell r="A972">
            <v>91629</v>
          </cell>
          <cell r="B972" t="str">
            <v>GUINDAUTO HIDRÁULICO, CAPACIDADE MÁXIMA DE CARGA 6500 KG, MOMENTO MÁXI MO DE CARGA 5,8 TM, ALCANCE MÁXIMO HORIZONTAL 7,60 M, INCLUSIVE CAMINH ÃO TOCO PBT 9.700 KG, POTÊNCIA DE 160 CV - DEPRECIAÇÃO. AF_08/2015</v>
          </cell>
          <cell r="C972" t="str">
            <v>H</v>
          </cell>
          <cell r="D972">
            <v>10.36</v>
          </cell>
        </row>
        <row r="973">
          <cell r="A973">
            <v>91630</v>
          </cell>
          <cell r="B973" t="str">
            <v>GUINDAUTO HIDRÁULICO, CAPACIDADE MÁXIMA DE CARGA 6500 KG, MOMENTO MÁXI MO DE CARGA 5,8 TM, ALCANCE MÁXIMO HORIZONTAL 7,60 M, INCLUSIVE CAMINH ÃO TOCO PBT 9.700 KG, POTÊNCIA DE 160 CV - JUROS. AF_08/2015</v>
          </cell>
          <cell r="C973" t="str">
            <v>H</v>
          </cell>
          <cell r="D973">
            <v>2.64</v>
          </cell>
        </row>
        <row r="974">
          <cell r="A974">
            <v>91631</v>
          </cell>
          <cell r="B974" t="str">
            <v>GUINDAUTO HIDRÁULICO, CAPACIDADE MÁXIMA DE CARGA 6500 KG, MOMENTO MÁXI MO DE CARGA 5,8 TM, ALCANCE MÁXIMO HORIZONTAL 7,60 M, INCLUSIVE CAMINH ÃO TOCO PBT 9.700 KG, POTÊNCIA DE 160 CV - IMPOSTOS E SEGUROS. AF_08/2 015</v>
          </cell>
          <cell r="C974" t="str">
            <v>H</v>
          </cell>
          <cell r="D974">
            <v>0.54</v>
          </cell>
        </row>
        <row r="975">
          <cell r="A975">
            <v>91632</v>
          </cell>
          <cell r="B975" t="str">
            <v>GUINDAUTO HIDRÁULICO, CAPACIDADE MÁXIMA DE CARGA 6500 KG, MOMENTO MÁXI MO DE CARGA 5,8 TM, ALCANCE MÁXIMO HORIZONTAL 7,60 M, INCLUSIVE CAMINH ÃO TOCO PBT 9.700 KG, POTÊNCIA DE 160 CV - MANUTENÇÃO. AF_08/2015</v>
          </cell>
          <cell r="C975" t="str">
            <v>H</v>
          </cell>
          <cell r="D975">
            <v>12.95</v>
          </cell>
        </row>
        <row r="976">
          <cell r="A976">
            <v>91633</v>
          </cell>
          <cell r="B976" t="str">
            <v>GUINDAUTO HIDRÁULICO, CAPACIDADE MÁXIMA DE CARGA 6500 KG, MOMENTO MÁXI MO DE CARGA 5,8 TM, ALCANCE MÁXIMO HORIZONTAL 7,60 M, INCLUSIVE CAMINH ÃO TOCO PBT 9.700 KG, POTÊNCIA DE 160 CV - MATERIAIS NA OPERAÇÃO. AF_0 8/2015</v>
          </cell>
          <cell r="C976" t="str">
            <v>H</v>
          </cell>
          <cell r="D976">
            <v>56.68</v>
          </cell>
        </row>
        <row r="977">
          <cell r="A977">
            <v>91640</v>
          </cell>
          <cell r="B977" t="str">
            <v>CAMINHÃO DE TRANSPORTE DE MATERIAL ASFÁLTICO 30.000 L, COM CAVALO MECÂ NICO DE CAPACIDADE MÁXIMA DE TRAÇÃO COMBINADO DE 66.000 KG, POTÊNCIA 3 60 CV, INCLUSIVE TANQUE DE ASFALTO COM SERPENTINA - DEPRECIAÇÃO. AF_08 /2015</v>
          </cell>
          <cell r="C977" t="str">
            <v>H</v>
          </cell>
          <cell r="D977">
            <v>21.05</v>
          </cell>
        </row>
        <row r="978">
          <cell r="A978">
            <v>91641</v>
          </cell>
          <cell r="B978" t="str">
            <v>CAMINHÃO DE TRANSPORTE DE MATERIAL ASFÁLTICO 30.000 L, COM CAVALO MECÂ NICO DE CAPACIDADE MÁXIMA DE TRAÇÃO COMBINADO DE 66.000 KG, POTÊNCIA 3 60 CV, INCLUSIVE TANQUE DE ASFALTO COM SERPENTINA - JUROS. AF_08/2015</v>
          </cell>
          <cell r="C978" t="str">
            <v>H</v>
          </cell>
          <cell r="D978">
            <v>10.27</v>
          </cell>
        </row>
        <row r="979">
          <cell r="A979">
            <v>91642</v>
          </cell>
          <cell r="B979" t="str">
            <v>CAMINHÃO DE TRANSPORTE DE MATERIAL ASFÁLTICO 30.000 L, COM CAVALO MECÂ NICO DE CAPACIDADE MÁXIMA DE TRAÇÃO COMBINADO DE 66.000 KG, POTÊNCIA 3 60 CV, INCLUSIVE TANQUE DE ASFALTO COM SERPENTINA - IMPOSTOS E SEGUROS . AF_08/2015</v>
          </cell>
          <cell r="C979" t="str">
            <v>H</v>
          </cell>
          <cell r="D979">
            <v>2.13</v>
          </cell>
        </row>
        <row r="980">
          <cell r="A980">
            <v>91643</v>
          </cell>
          <cell r="B980" t="str">
            <v>CAMINHÃO DE TRANSPORTE DE MATERIAL ASFÁLTICO 30.000 L, COM CAVALO MECÂ NICO DE CAPACIDADE MÁXIMA DE TRAÇÃO COMBINADO DE 66.000 KG, POTÊNCIA 3 60 CV, INCLUSIVE TANQUE DE ASFALTO COM SERPENTINA - MANUTENÇÃO. AF_08/ 2015</v>
          </cell>
          <cell r="C980" t="str">
            <v>H</v>
          </cell>
          <cell r="D980">
            <v>29.62</v>
          </cell>
        </row>
        <row r="981">
          <cell r="A981">
            <v>91644</v>
          </cell>
          <cell r="B981" t="str">
            <v>CAMINHÃO DE TRANSPORTE DE MATERIAL ASFÁLTICO 30.000 L, COM CAVALO MECÂ NICO DE CAPACIDADE MÁXIMA DE TRAÇÃO COMBINADO DE 66.000 KG, POTÊNCIA 3 60 CV, INCLUSIVE TANQUE DE ASFALTO COM SERPENTINA - MATERIAIS NA OPERA ÇÃO. AF_08/2015</v>
          </cell>
          <cell r="C981" t="str">
            <v>H</v>
          </cell>
          <cell r="D981">
            <v>127.56</v>
          </cell>
        </row>
        <row r="982">
          <cell r="A982">
            <v>91688</v>
          </cell>
          <cell r="B982" t="str">
            <v>SERRA CIRCULAR DE BANCADA COM MOTOR ELÉTRICO POTÊNCIA DE 5HP, COM COIF A PARA DISCO 10" - DEPRECIAÇÃO. AF_08/2015</v>
          </cell>
          <cell r="C982" t="str">
            <v>H</v>
          </cell>
          <cell r="D982">
            <v>0.03</v>
          </cell>
        </row>
        <row r="983">
          <cell r="A983">
            <v>91689</v>
          </cell>
          <cell r="B983" t="str">
            <v>SERRA CIRCULAR DE BANCADA COM MOTOR ELÉTRICO POTÊNCIA DE 5HP, COM COIF A PARA DISCO 10" - JUROS. AF_08/2015</v>
          </cell>
          <cell r="C983" t="str">
            <v>H</v>
          </cell>
          <cell r="D983">
            <v>0</v>
          </cell>
        </row>
        <row r="984">
          <cell r="A984">
            <v>91690</v>
          </cell>
          <cell r="B984" t="str">
            <v>SERRA CIRCULAR DE BANCADA COM MOTOR ELÉTRICO POTÊNCIA DE 5HP, COM COIF A PARA DISCO 10" - MANUTENÇÃO. AF_08/2015</v>
          </cell>
          <cell r="C984" t="str">
            <v>H</v>
          </cell>
          <cell r="D984">
            <v>0.02</v>
          </cell>
        </row>
        <row r="985">
          <cell r="A985">
            <v>91691</v>
          </cell>
          <cell r="B985" t="str">
            <v>SERRA CIRCULAR DE BANCADA COM MOTOR ELÉTRICO POTÊNCIA DE 5HP, COM COIF A PARA DISCO 10" - MATERIAIS NA OPERAÇÃO. AF_08/2015</v>
          </cell>
          <cell r="C985" t="str">
            <v>H</v>
          </cell>
          <cell r="D985">
            <v>1.7</v>
          </cell>
        </row>
        <row r="986">
          <cell r="A986">
            <v>92040</v>
          </cell>
          <cell r="B986" t="str">
            <v>DISTRIBUIDOR DE AGREGADOS REBOCAVEL, CAPACIDADE 1,9 M³, LARGURA DE TRA BALHO 3,66 M - DEPRECIAÇÃO. AF_11/2015</v>
          </cell>
          <cell r="C986" t="str">
            <v>H</v>
          </cell>
          <cell r="D986">
            <v>2.72</v>
          </cell>
        </row>
        <row r="987">
          <cell r="A987">
            <v>92041</v>
          </cell>
          <cell r="B987" t="str">
            <v>DISTRIBUIDOR DE AGREGADOS REBOCAVEL, CAPACIDADE 1,9 M³, LARGURA DE TRA BALHO 3,66 M - JUROS. AF_11/2015</v>
          </cell>
          <cell r="C987" t="str">
            <v>H</v>
          </cell>
          <cell r="D987">
            <v>0.99</v>
          </cell>
        </row>
        <row r="988">
          <cell r="A988">
            <v>92042</v>
          </cell>
          <cell r="B988" t="str">
            <v>DISTRIBUIDOR DE AGREGADOS REBOCAVEL, CAPACIDADE 1,9 M³, LARGURA DE TRA BALHO 3,66 M - MANUTENÇÃO. AF_11/2015</v>
          </cell>
          <cell r="C988" t="str">
            <v>H</v>
          </cell>
          <cell r="D988">
            <v>1.89</v>
          </cell>
        </row>
        <row r="989">
          <cell r="A989">
            <v>92101</v>
          </cell>
          <cell r="B989" t="str">
            <v>CAMINHÃO PARA EQUIPAMENTO DE LIMPEZA A SUCÇÃO COM CAMINHÃO TRUCADO DE PESO BRUTO TOTAL 23000 KG, CARGA ÚTIL MÁXIMA 15935 KG, DISTÂNCIA ENTRE EIXOS 4,80 M, POTÊNCIA 230 CV, INCLUSIVE LIMPADORA A SUCÇÃO, TANQUE 1</v>
          </cell>
          <cell r="C989" t="str">
            <v>H</v>
          </cell>
          <cell r="D989">
            <v>14.38</v>
          </cell>
        </row>
        <row r="990">
          <cell r="A990">
            <v>92102</v>
          </cell>
          <cell r="B990" t="str">
            <v>CAMINHÃO PARA EQUIPAMENTO DE LIMPEZA A SUCÇÃO COM CAMINHÃO TRUCADO DE PESO BRUTO TOTAL 23000 KG, CARGA ÚTIL MÁXIMA 15935 KG, DISTÂNCIA ENTRE EIXOS 4,80 M, POTÊNCIA 230 CV, INCLUSIVE LIMPADORA A SUCÇÃO, TANQUE 1</v>
          </cell>
          <cell r="C990" t="str">
            <v>H</v>
          </cell>
          <cell r="D990">
            <v>7.01</v>
          </cell>
        </row>
        <row r="991">
          <cell r="A991">
            <v>92103</v>
          </cell>
          <cell r="B991" t="str">
            <v>CAMINHÃO PARA EQUIPAMENTO DE LIMPEZA A SUCÇÃO COM CAMINHÃO TRUCADO DE PESO BRUTO TOTAL 23000 KG, CARGA ÚTIL MÁXIMA 15935 KG, DISTÂNCIA ENTRE EIXOS 4,80 M, POTÊNCIA 230 CV, INCLUSIVE LIMPADORA A SUCÇÃO, TANQUE 1</v>
          </cell>
          <cell r="C991" t="str">
            <v>H</v>
          </cell>
          <cell r="D991">
            <v>1.45</v>
          </cell>
        </row>
        <row r="992">
          <cell r="A992">
            <v>92104</v>
          </cell>
          <cell r="B992" t="str">
            <v>CAMINHÃO PARA EQUIPAMENTO DE LIMPEZA A SUCÇÃO COM CAMINHÃO TRUCADO DE PESO BRUTO TOTAL 23000 KG, CARGA ÚTIL MÁXIMA 15935 KG, DISTÂNCIA ENTRE EIXOS 4,80 M, POTÊNCIA 230 CV, INCLUSIVE LIMPADORA A SUCÇÃO, TANQUE 1</v>
          </cell>
          <cell r="C992" t="str">
            <v>H</v>
          </cell>
          <cell r="D992">
            <v>20.23</v>
          </cell>
        </row>
        <row r="993">
          <cell r="A993">
            <v>92105</v>
          </cell>
          <cell r="B993" t="str">
            <v>CAMINHÃO PARA EQUIPAMENTO DE LIMPEZA A SUCÇÃO COM CAMINHÃO TRUCADO DE PESO BRUTO TOTAL 23000 KG, CARGA ÚTIL MÁXIMA 15935 KG, DISTÂNCIA ENTRE EIXOS 4,80 M, POTÊNCIA 230 CV, INCLUSIVE LIMPADORA A SUCÇÃO, TANQUE 1</v>
          </cell>
          <cell r="C993" t="str">
            <v>H</v>
          </cell>
          <cell r="D993">
            <v>81.5</v>
          </cell>
        </row>
        <row r="994">
          <cell r="A994">
            <v>92108</v>
          </cell>
          <cell r="B994" t="str">
            <v>PENEIRA ROTATIVA COM MOTOR ELÉTRICO TRIFÁSICO DE 2 CV, CILINDRO DE 1 M X 0,60 M, COM FUROS DE 3,17 MM - DEPRECIAÇÃO. AF_11/2015</v>
          </cell>
          <cell r="C994" t="str">
            <v>H</v>
          </cell>
          <cell r="D994">
            <v>0.7</v>
          </cell>
        </row>
        <row r="995">
          <cell r="A995">
            <v>92109</v>
          </cell>
          <cell r="B995" t="str">
            <v>PENEIRA ROTATIVA COM MOTOR ELÉTRICO TRIFÁSICO DE 2 CV, CILINDRO DE 1 M X 0,60 M, COM FUROS DE 3,17 MM - JUROS. AF_11/2015</v>
          </cell>
          <cell r="C995" t="str">
            <v>H</v>
          </cell>
          <cell r="D995">
            <v>0.22</v>
          </cell>
        </row>
        <row r="996">
          <cell r="A996">
            <v>92110</v>
          </cell>
          <cell r="B996" t="str">
            <v>PENEIRA ROTATIVA COM MOTOR ELÉTRICO TRIFÁSICO DE 2 CV, CILINDRO DE 1 M X 0,60 M, COM FUROS DE 3,17 MM - MANUTENÇÃO. AF_11/2015</v>
          </cell>
          <cell r="C996" t="str">
            <v>H</v>
          </cell>
          <cell r="D996">
            <v>0.74</v>
          </cell>
        </row>
        <row r="997">
          <cell r="A997">
            <v>92111</v>
          </cell>
          <cell r="B997" t="str">
            <v>PENEIRA ROTATIVA COM MOTOR ELÉTRICO TRIFÁSICO DE 2 CV, CILINDRO DE 1 M X 0,60 M, COM FUROS DE 3,17 MM - MATERIAIS NA OPERAÇÃO. AF_11/2015</v>
          </cell>
          <cell r="C997" t="str">
            <v>H</v>
          </cell>
          <cell r="D997">
            <v>0.67</v>
          </cell>
        </row>
        <row r="998">
          <cell r="A998">
            <v>92114</v>
          </cell>
          <cell r="B998" t="str">
            <v>DOSADOR DE AREIA, CAPACIDADE DE 26 LITROS - DEPRECIAÇÃO. AF_11/2015</v>
          </cell>
          <cell r="C998" t="str">
            <v>H</v>
          </cell>
          <cell r="D998">
            <v>0.71</v>
          </cell>
        </row>
        <row r="999">
          <cell r="A999">
            <v>92115</v>
          </cell>
          <cell r="B999" t="str">
            <v>DOSADOR DE AREIA, CAPACIDADE DE 26 LITROS - JUROS. AF_11/2015</v>
          </cell>
          <cell r="C999" t="str">
            <v>H</v>
          </cell>
          <cell r="D999">
            <v>0.04</v>
          </cell>
        </row>
        <row r="1000">
          <cell r="A1000">
            <v>92116</v>
          </cell>
          <cell r="B1000" t="str">
            <v>DOSADOR DE AREIA, CAPACIDADE DE 26 LITROS - MANUTENÇÃO. AF_11/2015</v>
          </cell>
          <cell r="C1000" t="str">
            <v>H</v>
          </cell>
          <cell r="D1000">
            <v>0.47</v>
          </cell>
        </row>
        <row r="1001">
          <cell r="A1001">
            <v>92133</v>
          </cell>
          <cell r="B1001" t="str">
            <v>CAMINHONETE COM MOTOR A DIESEL, POTÊNCIA 180 CV, CABINE DUPLA, 4X4 - D EPRECIAÇÃO. AF_11/2015</v>
          </cell>
          <cell r="C1001" t="str">
            <v>H</v>
          </cell>
          <cell r="D1001">
            <v>6.73</v>
          </cell>
        </row>
        <row r="1002">
          <cell r="A1002">
            <v>92134</v>
          </cell>
          <cell r="B1002" t="str">
            <v>CAMINHONETE COM MOTOR A DIESEL, POTÊNCIA 180 CV, CABINE DUPLA, 4X4 - J UROS. AF_11/2015</v>
          </cell>
          <cell r="C1002" t="str">
            <v>H</v>
          </cell>
          <cell r="D1002">
            <v>1.61</v>
          </cell>
        </row>
        <row r="1003">
          <cell r="A1003">
            <v>92135</v>
          </cell>
          <cell r="B1003" t="str">
            <v>CAMINHONETE COM MOTOR A DIESEL, POTÊNCIA 180 CV, CABINE DUPLA, 4X4 - I MPOSTOS E SEGUROS. AF_11/2015</v>
          </cell>
          <cell r="C1003" t="str">
            <v>H</v>
          </cell>
          <cell r="D1003">
            <v>0.33</v>
          </cell>
        </row>
        <row r="1004">
          <cell r="A1004">
            <v>92136</v>
          </cell>
          <cell r="B1004" t="str">
            <v>CAMINHONETE COM MOTOR A DIESEL, POTÊNCIA 180 CV, CABINE DUPLA, 4X4 - M ANUTENÇÃO. AF_11/2015</v>
          </cell>
          <cell r="C1004" t="str">
            <v>H</v>
          </cell>
          <cell r="D1004">
            <v>8.98</v>
          </cell>
        </row>
        <row r="1005">
          <cell r="A1005">
            <v>92137</v>
          </cell>
          <cell r="B1005" t="str">
            <v>CAMINHONETE COM MOTOR A DIESEL, POTÊNCIA 180 CV, CABINE DUPLA, 4X4 - M ATERIAIS NA OPERAÇÃO. AF_11/2015</v>
          </cell>
          <cell r="C1005" t="str">
            <v>H</v>
          </cell>
          <cell r="D1005">
            <v>63.78</v>
          </cell>
        </row>
        <row r="1006">
          <cell r="A1006">
            <v>92140</v>
          </cell>
          <cell r="B1006" t="str">
            <v>CAMINHONETE CABINE SIMPLES COM MOTOR 1.6 FLEX, CÂMBIO MANUAL, POTÊNCIA 101/104 CV, 2 PORTAS - DEPRECIAÇÃO. AF_11/2015</v>
          </cell>
          <cell r="C1006" t="str">
            <v>H</v>
          </cell>
          <cell r="D1006">
            <v>2.58</v>
          </cell>
        </row>
        <row r="1007">
          <cell r="A1007">
            <v>92141</v>
          </cell>
          <cell r="B1007" t="str">
            <v>CAMINHONETE CABINE SIMPLES COM MOTOR 1.6 FLEX, CÂMBIO MANUAL, POTÊNCIA 101/104 CV, 2 PORTAS - JUROS. AF_11/2015</v>
          </cell>
          <cell r="C1007" t="str">
            <v>H</v>
          </cell>
          <cell r="D1007">
            <v>0.61</v>
          </cell>
        </row>
        <row r="1008">
          <cell r="A1008">
            <v>92142</v>
          </cell>
          <cell r="B1008" t="str">
            <v>CAMINHONETE CABINE SIMPLES COM MOTOR 1.6 FLEX, CÂMBIO MANUAL, POTÊNCIA 101/104 CV, 2 PORTAS - IMPOSTOS E SEGUROS. AF_11/2015</v>
          </cell>
          <cell r="C1008" t="str">
            <v>H</v>
          </cell>
          <cell r="D1008">
            <v>0.12</v>
          </cell>
        </row>
        <row r="1009">
          <cell r="A1009">
            <v>92143</v>
          </cell>
          <cell r="B1009" t="str">
            <v>CAMINHONETE CABINE SIMPLES COM MOTOR 1.6 FLEX, CÂMBIO MANUAL, POTÊNCIA 101/104 CV, 2 PORTAS - MANUTENÇÃO. AF_11/2015</v>
          </cell>
          <cell r="C1009" t="str">
            <v>H</v>
          </cell>
          <cell r="D1009">
            <v>3.44</v>
          </cell>
        </row>
        <row r="1010">
          <cell r="A1010">
            <v>92144</v>
          </cell>
          <cell r="B1010" t="str">
            <v>CAMINHONETE CABINE SIMPLES COM MOTOR 1.6 FLEX, CÂMBIO MANUAL, POTÊNCIA 101/104 CV, 2 PORTAS - MATERIAIS NA OPERAÇÃO. AF_11/2015</v>
          </cell>
          <cell r="C1010" t="str">
            <v>H</v>
          </cell>
          <cell r="D1010">
            <v>52.93</v>
          </cell>
        </row>
        <row r="1011">
          <cell r="A1011">
            <v>92237</v>
          </cell>
          <cell r="B1011" t="str">
            <v>CAMINHÃO DE TRANSPORTE DE MATERIAL ASFÁLTICO 20.000 L, COM CAVALO MECÂ NICO DE CAPACIDADE MÁXIMA DE TRAÇÃO COMBINADO DE 45.000 KG, POTÊNCIA 3 30 CV, INCLUSIVE TANQUE DE ASFALTO COM MAÇARICO - DEPRECIAÇÃO. AF_12/2 015</v>
          </cell>
          <cell r="C1011" t="str">
            <v>H</v>
          </cell>
          <cell r="D1011">
            <v>15.29</v>
          </cell>
        </row>
        <row r="1012">
          <cell r="A1012">
            <v>92238</v>
          </cell>
          <cell r="B1012" t="str">
            <v>CAMINHÃO DE TRANSPORTE DE MATERIAL ASFÁLTICO 20.000 L, COM CAVALO MECÂ NICO DE CAPACIDADE MÁXIMA DE TRAÇÃO COMBINADO DE 45.000 KG, POTÊNCIA 3 30 CV, INCLUSIVE TANQUE DE ASFALTO COM MAÇARICO - JUROS. AF_12/2015</v>
          </cell>
          <cell r="C1012" t="str">
            <v>H</v>
          </cell>
          <cell r="D1012">
            <v>7.46</v>
          </cell>
        </row>
        <row r="1013">
          <cell r="A1013">
            <v>92239</v>
          </cell>
          <cell r="B1013" t="str">
            <v>CAMINHÃO DE TRANSPORTE DE MATERIAL ASFÁLTICO 20.000 L, COM CAVALO MECÂ NICO DE CAPACIDADE MÁXIMA DE TRAÇÃO COMBINADO DE 45.000 KG, POTÊNCIA 3 30 CV, INCLUSIVE TANQUE DE ASFALTO COM MAÇARICO - IMPOSTOS E SEGUROS. AF_12/2015</v>
          </cell>
          <cell r="C1013" t="str">
            <v>H</v>
          </cell>
          <cell r="D1013">
            <v>1.54</v>
          </cell>
        </row>
        <row r="1014">
          <cell r="A1014">
            <v>92240</v>
          </cell>
          <cell r="B1014" t="str">
            <v>CAMINHÃO DE TRANSPORTE DE MATERIAL ASFÁLTICO 20.000 L, COM CAVALO MECÂ NICO DE CAPACIDADE MÁXIMA DE TRAÇÃO COMBINADO DE 45.000 KG, POTÊNCIA 3 30 CV, INCLUSIVE TANQUE DE ASFALTO COM MAÇARICO - MANUTENÇÃO. AF_12/20 15</v>
          </cell>
          <cell r="C1014" t="str">
            <v>H</v>
          </cell>
          <cell r="D1014">
            <v>21.52</v>
          </cell>
        </row>
        <row r="1015">
          <cell r="A1015">
            <v>92241</v>
          </cell>
          <cell r="B1015" t="str">
            <v>CAMINHÃO DE TRANSPORTE DE MATERIAL ASFÁLTICO 20.000 L, COM CAVALO MECÂ NICO DE CAPACIDADE MÁXIMA DE TRAÇÃO COMBINADO DE 45.000 KG, POTÊNCIA 3 30 CV, INCLUSIVE TANQUE DE ASFALTO COM MAÇARICO - MATERIAIS NA OPERAÇÃ O. AF_12/2015</v>
          </cell>
          <cell r="C1015" t="str">
            <v>H</v>
          </cell>
          <cell r="D1015">
            <v>116.94</v>
          </cell>
        </row>
        <row r="1016">
          <cell r="A1016">
            <v>92712</v>
          </cell>
          <cell r="B1016" t="str">
            <v>APARELHO PARA CORTE E SOLDA OXI-ACETILENO SOBRE RODAS, INCLUSIVE CILIN DROS E MAÇARICOS - DEPRECIAÇÃO. AF_12/2015</v>
          </cell>
          <cell r="C1016" t="str">
            <v>H</v>
          </cell>
          <cell r="D1016">
            <v>0.12</v>
          </cell>
        </row>
        <row r="1017">
          <cell r="A1017">
            <v>92713</v>
          </cell>
          <cell r="B1017" t="str">
            <v>APARELHO PARA CORTE E SOLDA OXI-ACETILENO SOBRE RODAS, INCLUSIVE CILIN DROS E MAÇARICOS - JUROS. AF_12/2015</v>
          </cell>
          <cell r="C1017" t="str">
            <v>H</v>
          </cell>
          <cell r="D1017">
            <v>0.03</v>
          </cell>
        </row>
        <row r="1018">
          <cell r="A1018">
            <v>92714</v>
          </cell>
          <cell r="B1018" t="str">
            <v>APARELHO PARA CORTE E SOLDA OXI-ACETILENO SOBRE RODAS, INCLUSIVE CILIN DROS E MAÇARICOS - MANUTENÇÃO. AF_12/2015</v>
          </cell>
          <cell r="C1018" t="str">
            <v>H</v>
          </cell>
          <cell r="D1018">
            <v>0.08</v>
          </cell>
        </row>
        <row r="1019">
          <cell r="A1019">
            <v>92715</v>
          </cell>
          <cell r="B1019" t="str">
            <v>APARELHO PARA CORTE E SOLDA OXI-ACETILENO SOBRE RODAS, INCLUSIVE CILIN DROS E MAÇARICOS - MATERIAIS NA OPERAÇÃO. AF_12/2015</v>
          </cell>
          <cell r="C1019" t="str">
            <v>H</v>
          </cell>
          <cell r="D1019">
            <v>13.94</v>
          </cell>
        </row>
        <row r="1020">
          <cell r="A1020">
            <v>92956</v>
          </cell>
          <cell r="B1020" t="str">
            <v>MÁQUINA EXTRUSORA DE CONCRETO PARA GUIAS E SARJETAS, MOTOR A DIESEL, P OTÊNCIA 14 CV - DEPRECIAÇÃO. AF_12/2015</v>
          </cell>
          <cell r="C1020" t="str">
            <v>H</v>
          </cell>
          <cell r="D1020">
            <v>2.99</v>
          </cell>
        </row>
        <row r="1021">
          <cell r="A1021">
            <v>92957</v>
          </cell>
          <cell r="B1021" t="str">
            <v>MÁQUINA EXTRUSORA DE CONCRETO PARA GUIAS E SARJETAS, MOTOR A DIESEL, P OTÊNCIA 14 CV - JUROS. AF_12/2015</v>
          </cell>
          <cell r="C1021" t="str">
            <v>H</v>
          </cell>
          <cell r="D1021">
            <v>0.89</v>
          </cell>
        </row>
        <row r="1022">
          <cell r="A1022">
            <v>92958</v>
          </cell>
          <cell r="B1022" t="str">
            <v>MÁQUINA EXTRUSORA DE CONCRETO PARA GUIAS E SARJETAS, MOTOR A DIESEL, P OTÊNCIA 14 CV - MANUTENÇÃO. AF_12/2015</v>
          </cell>
          <cell r="C1022" t="str">
            <v>H</v>
          </cell>
          <cell r="D1022">
            <v>2.9</v>
          </cell>
        </row>
        <row r="1023">
          <cell r="A1023">
            <v>92959</v>
          </cell>
          <cell r="B1023" t="str">
            <v>MÁQUINA EXTRUSORA DE CONCRETO PARA GUIAS E SARJETAS, MOTOR A DIESEL, P OTÊNCIA 14 CV - MATERIAIS NA OPERAÇÃO. AF_12/2015</v>
          </cell>
          <cell r="C1023" t="str">
            <v>H</v>
          </cell>
          <cell r="D1023">
            <v>6.61</v>
          </cell>
        </row>
        <row r="1024">
          <cell r="A1024">
            <v>92963</v>
          </cell>
          <cell r="B1024" t="str">
            <v>MARTELO PERFURADOR PNEUMÁTICO MANUAL, HASTE 25 X 75 MM, 21 KG - DEPREC IAÇÃO. AF_12/2015</v>
          </cell>
          <cell r="C1024" t="str">
            <v>H</v>
          </cell>
          <cell r="D1024">
            <v>0.43</v>
          </cell>
        </row>
        <row r="1025">
          <cell r="A1025">
            <v>92964</v>
          </cell>
          <cell r="B1025" t="str">
            <v>MARTELO PERFURADOR PNEUMÁTICO MANUAL, HASTE 25 X 75 MM, 21 KG - JUROS. AF_12/2015</v>
          </cell>
          <cell r="C1025" t="str">
            <v>H</v>
          </cell>
          <cell r="D1025">
            <v>0.12</v>
          </cell>
        </row>
        <row r="1026">
          <cell r="A1026">
            <v>92965</v>
          </cell>
          <cell r="B1026" t="str">
            <v>MARTELO PERFURADOR PNEUMÁTICO MANUAL, HASTE 25 X 75 MM, 21 KG - MANUTE NÇÃO. AF_12/2015</v>
          </cell>
          <cell r="C1026" t="str">
            <v>H</v>
          </cell>
          <cell r="D1026">
            <v>0.28000000000000003</v>
          </cell>
        </row>
        <row r="1027">
          <cell r="A1027">
            <v>55960</v>
          </cell>
          <cell r="B1027" t="str">
            <v>IMUNIZACAO DE MADEIRAMENTO PARA COBERTURA UTILIZANDO CUPINICIDA INCOLO R</v>
          </cell>
          <cell r="C1027" t="str">
            <v>M2</v>
          </cell>
          <cell r="D1027">
            <v>4.8899999999999997</v>
          </cell>
        </row>
        <row r="1028">
          <cell r="A1028">
            <v>72085</v>
          </cell>
          <cell r="B1028" t="str">
            <v>RECOLOCACAO DE RIPAS EM MADEIRAMENTO DE TELHADO, CONSIDERANDO REAPROVE ITAMENTO DE MATERIAL</v>
          </cell>
          <cell r="C1028" t="str">
            <v>M</v>
          </cell>
          <cell r="D1028">
            <v>1.43</v>
          </cell>
        </row>
        <row r="1029">
          <cell r="A1029">
            <v>72086</v>
          </cell>
          <cell r="B1029" t="str">
            <v>RECOLOCACAO DE MADEIRAMENTO DO TELHADO - CAIBROS, CONSIDERANDO REAPROV EITAMENTO DE MATERIAL</v>
          </cell>
          <cell r="C1029" t="str">
            <v>M</v>
          </cell>
          <cell r="D1029">
            <v>4.3499999999999996</v>
          </cell>
        </row>
        <row r="1030">
          <cell r="A1030">
            <v>72088</v>
          </cell>
          <cell r="B1030" t="str">
            <v>RECOLOCACAO DE FERRAGENS EM MADEIRAMENTO DE TELHADO, CONSIDERANDO REAP ROVEITAMENTO DE MATERIAL</v>
          </cell>
          <cell r="C1030" t="str">
            <v>UN</v>
          </cell>
          <cell r="D1030">
            <v>8.5399999999999991</v>
          </cell>
        </row>
        <row r="1031">
          <cell r="A1031">
            <v>92259</v>
          </cell>
          <cell r="B1031" t="str">
            <v>INSTALAÇÃO DE TESOURA (INTEIRA OU MEIA), BIAPOIADA, EM MADEIRA NÃO APA RELHADA, PARA VÃOS MAIORES OU IGUAIS A 3,0 M E MENORES QUE 6,0 M. AF_1 2/2015</v>
          </cell>
          <cell r="C1031" t="str">
            <v>UN</v>
          </cell>
          <cell r="D1031">
            <v>182.24</v>
          </cell>
        </row>
        <row r="1032">
          <cell r="A1032">
            <v>92260</v>
          </cell>
          <cell r="B1032" t="str">
            <v>INSTALAÇÃO DE TESOURA (INTEIRA OU MEIA), BIAPOIADA, EM MADEIRA NÃO APA RELHADA, PARA VÃOS MAIORES OU IGUAIS A 6,0 M E MENORES QUE 8,0 M. AF_1 2/2015</v>
          </cell>
          <cell r="C1032" t="str">
            <v>UN</v>
          </cell>
          <cell r="D1032">
            <v>219.54</v>
          </cell>
        </row>
        <row r="1033">
          <cell r="A1033">
            <v>92261</v>
          </cell>
          <cell r="B1033" t="str">
            <v>INSTALAÇÃO DE TESOURA (INTEIRA OU MEIA), BIAPOIADA, EM MADEIRA NÃO APA RELHADA, PARA VÃOS MAIORES OU IGUAIS A 8,0 M E MENORES QUE 10,0 M. AF_ 12/2015</v>
          </cell>
          <cell r="C1033" t="str">
            <v>UN</v>
          </cell>
          <cell r="D1033">
            <v>255.7</v>
          </cell>
        </row>
        <row r="1034">
          <cell r="A1034">
            <v>92262</v>
          </cell>
          <cell r="B1034" t="str">
            <v>INSTALAÇÃO DE TESOURA (INTEIRA OU MEIA), BIAPOIADA, EM MADEIRA NÃO APA RELHADA, PARA VÃOS MAIORES OU IGUAIS A 10,0 M E MENORES QUE 12,0 M. AF _12/2015</v>
          </cell>
          <cell r="C1034" t="str">
            <v>UN</v>
          </cell>
          <cell r="D1034">
            <v>313.93</v>
          </cell>
        </row>
        <row r="1035">
          <cell r="A1035">
            <v>92539</v>
          </cell>
          <cell r="B1035" t="str">
            <v>TRAMA DE MADEIRA COMPOSTA POR RIPAS, CAIBROS E TERÇAS PARA TELHADOS DE ATÉ 2 ÁGUAS PARA TELHA DE ENCAIXE DE CERÂMICA OU DE CONCRETO. AF_12/2 015</v>
          </cell>
          <cell r="C1035" t="str">
            <v>M2</v>
          </cell>
          <cell r="D1035">
            <v>30.72</v>
          </cell>
        </row>
        <row r="1036">
          <cell r="A1036">
            <v>92540</v>
          </cell>
          <cell r="B1036" t="str">
            <v>TRAMA DE MADEIRA COMPOSTA POR RIPAS, CAIBROS E TERÇAS PARA TELHADOS DE MAIS QUE 2 ÁGUAS PARA TELHA DE ENCAIXE DE CERÂMICA OU DE CONCRETO. AF _12/2015</v>
          </cell>
          <cell r="C1036" t="str">
            <v>M2</v>
          </cell>
          <cell r="D1036">
            <v>36.15</v>
          </cell>
        </row>
        <row r="1037">
          <cell r="A1037">
            <v>92541</v>
          </cell>
          <cell r="B1037" t="str">
            <v>TRAMA DE MADEIRA COMPOSTA POR RIPAS, CAIBROS E TERÇAS PARA TELHADOS DE ATÉ 2 ÁGUAS PARA TELHA CERÂMICA CAPA-CANAL. AF_12/2015</v>
          </cell>
          <cell r="C1037" t="str">
            <v>M2</v>
          </cell>
          <cell r="D1037">
            <v>33.46</v>
          </cell>
        </row>
        <row r="1038">
          <cell r="A1038">
            <v>92542</v>
          </cell>
          <cell r="B1038" t="str">
            <v>TRAMA DE MADEIRA COMPOSTA POR RIPAS, CAIBROS E TERÇAS PARA TELHADOS DE MAIS QUE 2 ÁGUAS PARA TELHA CERÂMICA CAPA-CANAL. AF_12/2015</v>
          </cell>
          <cell r="C1038" t="str">
            <v>M2</v>
          </cell>
          <cell r="D1038">
            <v>42.46</v>
          </cell>
        </row>
        <row r="1039">
          <cell r="A1039">
            <v>92543</v>
          </cell>
          <cell r="B1039" t="str">
            <v>TRAMA DE MADEIRA COMPOSTA POR TERÇAS PARA TELHADOS DE ATÉ 2 ÁGUAS PARA TELHA ONDULADA DE FIBROCIMENTO, METÁLICA, PLÁSTICA OU TERMOACÚSTICA. AF_12/2015</v>
          </cell>
          <cell r="C1039" t="str">
            <v>M2</v>
          </cell>
          <cell r="D1039">
            <v>10.11</v>
          </cell>
        </row>
        <row r="1040">
          <cell r="A1040">
            <v>92544</v>
          </cell>
          <cell r="B1040" t="str">
            <v>TRAMA DE MADEIRA COMPOSTA POR TERÇAS PARA TELHADOS DE ATÉ 2 ÁGUAS PARA TELHA ESTRUTURAL DE FIBROCIMENTO. AF_12/2015</v>
          </cell>
          <cell r="C1040" t="str">
            <v>M2</v>
          </cell>
          <cell r="D1040">
            <v>10.23</v>
          </cell>
        </row>
        <row r="1041">
          <cell r="A1041">
            <v>92545</v>
          </cell>
          <cell r="B1041" t="str">
            <v>FABRICAÇÃO E INSTALAÇÃO DE TESOURA INTEIRA EM MADEIRA NÃO APARELHADA, VÃO DE 3 M, PARA TELHA CERÂMICA OU DE CONCRETO. AF_12/2015</v>
          </cell>
          <cell r="C1041" t="str">
            <v>UN</v>
          </cell>
          <cell r="D1041">
            <v>453.16</v>
          </cell>
        </row>
        <row r="1042">
          <cell r="A1042">
            <v>92546</v>
          </cell>
          <cell r="B1042" t="str">
            <v>FABRICAÇÃO E INSTALAÇÃO DE TESOURA INTEIRA EM MADEIRA NÃO APARELHADA, VÃO DE 4 M, PARA TELHA CERÂMICA OU DE CONCRETO. AF_12/2015</v>
          </cell>
          <cell r="C1042" t="str">
            <v>UN</v>
          </cell>
          <cell r="D1042">
            <v>569.45000000000005</v>
          </cell>
        </row>
        <row r="1043">
          <cell r="A1043">
            <v>92547</v>
          </cell>
          <cell r="B1043" t="str">
            <v>FABRICAÇÃO E INSTALAÇÃO DE TESOURA INTEIRA EM MADEIRA NÃO APARELHADA, VÃO DE 5 M, PARA TELHA CERÂMICA OU DE CONCRETO. AF_12/2015</v>
          </cell>
          <cell r="C1043" t="str">
            <v>UN</v>
          </cell>
          <cell r="D1043">
            <v>599.73</v>
          </cell>
        </row>
        <row r="1044">
          <cell r="A1044">
            <v>92548</v>
          </cell>
          <cell r="B1044" t="str">
            <v>FABRICAÇÃO E INSTALAÇÃO DE TESOURA INTEIRA EM MADEIRA NÃO APARELHADA, VÃO DE 6 M, PARA TELHA CERÂMICA OU DE CONCRETO. AF_12/2015</v>
          </cell>
          <cell r="C1044" t="str">
            <v>UN</v>
          </cell>
          <cell r="D1044">
            <v>671.23</v>
          </cell>
        </row>
        <row r="1045">
          <cell r="A1045">
            <v>92549</v>
          </cell>
          <cell r="B1045" t="str">
            <v>FABRICAÇÃO E INSTALAÇÃO DE TESOURA INTEIRA EM MADEIRA NÃO APARELHADA, VÃO DE 7 M, PARA TELHA CERÂMICA OU DE CONCRETO. AF_12/2015</v>
          </cell>
          <cell r="C1045" t="str">
            <v>UN</v>
          </cell>
          <cell r="D1045">
            <v>869.52</v>
          </cell>
        </row>
        <row r="1046">
          <cell r="A1046">
            <v>92550</v>
          </cell>
          <cell r="B1046" t="str">
            <v>FABRICAÇÃO E INSTALAÇÃO DE TESOURA INTEIRA EM MADEIRA NÃO APARELHADA, VÃO DE 8 M, PARA TELHA CERÂMICA OU DE CONCRETO. AF_12/2015</v>
          </cell>
          <cell r="C1046" t="str">
            <v>UN</v>
          </cell>
          <cell r="D1046">
            <v>1071.9000000000001</v>
          </cell>
        </row>
        <row r="1047">
          <cell r="A1047">
            <v>92551</v>
          </cell>
          <cell r="B1047" t="str">
            <v>FABRICAÇÃO E INSTALAÇÃO DE TESOURA INTEIRA EM MADEIRA NÃO APARELHADA, VÃO DE 9 M, PARA TELHA CERÂMICA OU DE CONCRETO. AF_12/2015</v>
          </cell>
          <cell r="C1047" t="str">
            <v>UN</v>
          </cell>
          <cell r="D1047">
            <v>1115.99</v>
          </cell>
        </row>
        <row r="1048">
          <cell r="A1048">
            <v>92552</v>
          </cell>
          <cell r="B1048" t="str">
            <v>FABRICAÇÃO E INSTALAÇÃO DE TESOURA INTEIRA EM MADEIRA NÃO APARELHADA, VÃO DE 10 M, PARA TELHA CERÂMICA OU DE CONCRETO. AF_12/2015</v>
          </cell>
          <cell r="C1048" t="str">
            <v>UN</v>
          </cell>
          <cell r="D1048">
            <v>1224.3499999999999</v>
          </cell>
        </row>
        <row r="1049">
          <cell r="A1049">
            <v>92553</v>
          </cell>
          <cell r="B1049" t="str">
            <v>FABRICAÇÃO E INSTALAÇÃO DE TESOURA INTEIRA EM MADEIRA NÃO APARELHADA, VÃO DE 11 M, PARA TELHA CERÂMICA OU DE CONCRETO. AF_12/2015</v>
          </cell>
          <cell r="C1049" t="str">
            <v>UN</v>
          </cell>
          <cell r="D1049">
            <v>1431.28</v>
          </cell>
        </row>
        <row r="1050">
          <cell r="A1050">
            <v>92554</v>
          </cell>
          <cell r="B1050" t="str">
            <v>FABRICAÇÃO E INSTALAÇÃO DE TESOURA INTEIRA EM MADEIRA NÃO APARELHADA, VÃO DE 12 M, PARA TELHA CERÂMICA OU DE CONCRETO. AF_12/2015</v>
          </cell>
          <cell r="C1050" t="str">
            <v>UN</v>
          </cell>
          <cell r="D1050">
            <v>1481.01</v>
          </cell>
        </row>
        <row r="1051">
          <cell r="A1051">
            <v>92555</v>
          </cell>
          <cell r="B1051" t="str">
            <v>FABRICAÇÃO E INSTALAÇÃO DE TESOURA INTEIRA EM MADEIRA NÃO APARELHADA, VÃO DE 3 M, PARA TELHA ONDULADA DE FIBROCIMENTO, METÁLICA, PLÁSTICA OU TERMOACÚSTICA. AF_12/2015</v>
          </cell>
          <cell r="C1051" t="str">
            <v>UN</v>
          </cell>
          <cell r="D1051">
            <v>447.13</v>
          </cell>
        </row>
        <row r="1052">
          <cell r="A1052">
            <v>92556</v>
          </cell>
          <cell r="B1052" t="str">
            <v>FABRICAÇÃO E INSTALAÇÃO DE TESOURA INTEIRA EM MADEIRA NÃO APARELHADA, VÃO DE 4 M, PARA TELHA ONDULADA DE FIBROCIMENTO, METÁLICA, PLÁSTICA OU TERMOACÚSTICA. AF_12/2015</v>
          </cell>
          <cell r="C1052" t="str">
            <v>UN</v>
          </cell>
          <cell r="D1052">
            <v>559.4</v>
          </cell>
        </row>
        <row r="1053">
          <cell r="A1053">
            <v>92557</v>
          </cell>
          <cell r="B1053" t="str">
            <v>FABRICAÇÃO E INSTALAÇÃO DE TESOURA INTEIRA EM MADEIRA NÃO APARELHADA, VÃO DE 5 M, PARA TELHA ONDULADA DE FIBROCIMENTO, METÁLICA, PLÁSTICA OU TERMOACÚSTICA. AF_12/2015</v>
          </cell>
          <cell r="C1053" t="str">
            <v>UN</v>
          </cell>
          <cell r="D1053">
            <v>589.67999999999995</v>
          </cell>
        </row>
        <row r="1054">
          <cell r="A1054">
            <v>92558</v>
          </cell>
          <cell r="B1054" t="str">
            <v>FABRICAÇÃO E INSTALAÇÃO DE TESOURA INTEIRA EM MADEIRA NÃO APARELHADA, VÃO DE 6 M, PARA TELHA ONDULADA DE FIBROCIMENTO, METÁLICA, PLÁSTICA OU TERMOACÚSTICA. AF_12/2015</v>
          </cell>
          <cell r="C1054" t="str">
            <v>UN</v>
          </cell>
          <cell r="D1054">
            <v>667.31</v>
          </cell>
        </row>
        <row r="1055">
          <cell r="A1055">
            <v>92559</v>
          </cell>
          <cell r="B1055" t="str">
            <v>FABRICAÇÃO E INSTALAÇÃO DE TESOURA INTEIRA EM MADEIRA NÃO APARELHADA, VÃO DE 7 M, PARA TELHA ONDULADA DE FIBROCIMENTO, METÁLICA, PLÁSTICA OU TERMOACÚSTICA. AF_12/2015</v>
          </cell>
          <cell r="C1055" t="str">
            <v>UN</v>
          </cell>
          <cell r="D1055">
            <v>858.64</v>
          </cell>
        </row>
        <row r="1056">
          <cell r="A1056">
            <v>92560</v>
          </cell>
          <cell r="B1056" t="str">
            <v>FABRICAÇÃO E INSTALAÇÃO DE TESOURA INTEIRA EM MADEIRA NÃO APARELHADA, VÃO DE 8 M, PARA TELHA ONDULADA DE FIBROCIMENTO, METÁLICA, PLÁSTICA OU TERMOACÚSTICA. AF_12/2015</v>
          </cell>
          <cell r="C1056" t="str">
            <v>UN</v>
          </cell>
          <cell r="D1056">
            <v>1055.55</v>
          </cell>
        </row>
        <row r="1057">
          <cell r="A1057">
            <v>92561</v>
          </cell>
          <cell r="B1057" t="str">
            <v>FABRICAÇÃO E INSTALAÇÃO DE TESOURA INTEIRA EM MADEIRA NÃO APARELHADA, VÃO DE 9 M, PARA TELHA ONDULADA DE FIBROCIMENTO, METÁLICA, PLÁSTICA OU TERMOACÚSTICA. AF_12/2015</v>
          </cell>
          <cell r="C1057" t="str">
            <v>UN</v>
          </cell>
          <cell r="D1057">
            <v>1100.24</v>
          </cell>
        </row>
        <row r="1058">
          <cell r="A1058">
            <v>92562</v>
          </cell>
          <cell r="B1058" t="str">
            <v>FABRICAÇÃO E INSTALAÇÃO DE TESOURA INTEIRA EM MADEIRA NÃO APARELHADA, VÃO DE 10 M, PARA TELHA ONDULADA DE FIBROCIMENTO, METÁLICA, PLÁSTICA O U TERMOACÚSTICA. AF_12/2015</v>
          </cell>
          <cell r="C1058" t="str">
            <v>UN</v>
          </cell>
          <cell r="D1058">
            <v>1198.54</v>
          </cell>
        </row>
        <row r="1059">
          <cell r="A1059">
            <v>92563</v>
          </cell>
          <cell r="B1059" t="str">
            <v>FABRICAÇÃO E INSTALAÇÃO DE TESOURA INTEIRA EM MADEIRA NÃO APARELHADA, VÃO DE 11 M, PARA TELHA ONDULADA DE FIBROCIMENTO, METÁLICA, PLÁSTICA O U TERMOACÚSTICA. AF_12/2015</v>
          </cell>
          <cell r="C1059" t="str">
            <v>UN</v>
          </cell>
          <cell r="D1059">
            <v>1399.77</v>
          </cell>
        </row>
        <row r="1060">
          <cell r="A1060">
            <v>92564</v>
          </cell>
          <cell r="B1060" t="str">
            <v>FABRICAÇÃO E INSTALAÇÃO DE TESOURA INTEIRA EM MADEIRA NÃO APARELHADA, VÃO DE 12 M, PARA TELHA ONDULADA DE FIBROCIMENTO, METÁLICA, PLÁSTICA O U TERMOACÚSTICA. AF_12/2015</v>
          </cell>
          <cell r="C1060" t="str">
            <v>UN</v>
          </cell>
          <cell r="D1060">
            <v>1442.64</v>
          </cell>
        </row>
        <row r="1061">
          <cell r="A1061">
            <v>92565</v>
          </cell>
          <cell r="B1061" t="str">
            <v>FABRICAÇÃO E INSTALAÇÃO DE ESTRUTURA PONTALETEADA DE MADEIRA NÃO APARE LHADA PARA TELHADOS COM ATÉ 2 ÁGUAS E PARA TELHA CERÂMICA OU DE CONCRE TO. AF_12/2015</v>
          </cell>
          <cell r="C1061" t="str">
            <v>M2</v>
          </cell>
          <cell r="D1061">
            <v>18.32</v>
          </cell>
        </row>
        <row r="1062">
          <cell r="A1062">
            <v>92566</v>
          </cell>
          <cell r="B1062" t="str">
            <v>FABRICAÇÃO E INSTALAÇÃO DE ESTRUTURA PONTALETEADA DE MADEIRA NÃO APARE LHADA PARA TELHADOS COM ATÉ 2 ÁGUAS E PARA TELHA ONDULADA DE FIBROCIME NTO, METÁLICA, PLÁSTICA OU TERMOACÚSTICA. AF_12/2015</v>
          </cell>
          <cell r="C1062" t="str">
            <v>M2</v>
          </cell>
          <cell r="D1062">
            <v>10.210000000000001</v>
          </cell>
        </row>
        <row r="1063">
          <cell r="A1063">
            <v>92567</v>
          </cell>
          <cell r="B1063" t="str">
            <v>FABRICAÇÃO E INSTALAÇÃO DE ESTRUTURA PONTALETEADA DE MADEIRA NÃO APARE LHADA PARA TELHADOS COM MAIS QUE 2 ÁGUAS E PARA TELHA CERÂMICA OU DE C ONCRETO. AF_12/2015</v>
          </cell>
          <cell r="C1063" t="str">
            <v>M2</v>
          </cell>
          <cell r="D1063">
            <v>15.58</v>
          </cell>
        </row>
        <row r="1064">
          <cell r="A1064">
            <v>72089</v>
          </cell>
          <cell r="B1064" t="str">
            <v>RECOLOCACAO DE TELHAS CERAMICAS TIPO FRANCESA, CONSIDERANDO REAPROVEIT AMENTO DE MATERIAL</v>
          </cell>
          <cell r="C1064" t="str">
            <v>M2</v>
          </cell>
          <cell r="D1064">
            <v>8.33</v>
          </cell>
        </row>
        <row r="1065">
          <cell r="A1065">
            <v>72091</v>
          </cell>
          <cell r="B1065" t="str">
            <v>RECOLOCACAO DE TELHAS CERAMICAS TIPO PLAN, CONSIDERANDO REAPROVEITAMEN TO DE MATERIAL</v>
          </cell>
          <cell r="C1065" t="str">
            <v>M2</v>
          </cell>
          <cell r="D1065">
            <v>29.76</v>
          </cell>
        </row>
        <row r="1066">
          <cell r="A1066">
            <v>72101</v>
          </cell>
          <cell r="B1066" t="str">
            <v>REVISAO GERAL DE TELHADOS DE TELHAS CERAMICAS</v>
          </cell>
          <cell r="C1066" t="str">
            <v>M2</v>
          </cell>
          <cell r="D1066">
            <v>5.24</v>
          </cell>
        </row>
        <row r="1067">
          <cell r="A1067">
            <v>72103</v>
          </cell>
          <cell r="B1067" t="str">
            <v>RECOLOCACAO DE CUMEEIRAS CERAMICAS COM ARGAMASSA TRACO 1:2:8 (CIMENTO, CAL E AREIA), CONSIDERANDO APROVEITAMENTO DO MATERIAL</v>
          </cell>
          <cell r="C1067" t="str">
            <v>M</v>
          </cell>
          <cell r="D1067">
            <v>14.91</v>
          </cell>
        </row>
        <row r="1068">
          <cell r="A1068" t="str">
            <v>73938/001</v>
          </cell>
          <cell r="B1068" t="str">
            <v>COBERTURA EM TELHA CERAMICA TIPO COLONIAL, COM ARGAMASSA TRACO 1:3 (CI MENTO E AREIA)</v>
          </cell>
          <cell r="C1068" t="str">
            <v>M2</v>
          </cell>
          <cell r="D1068">
            <v>71.739999999999995</v>
          </cell>
        </row>
        <row r="1069">
          <cell r="A1069" t="str">
            <v>73938/002</v>
          </cell>
          <cell r="B1069" t="str">
            <v>COBERTURA EM TELHA CERAMICA TIPO PLAN, EXCLUINDO MADEIRAMENTO</v>
          </cell>
          <cell r="C1069" t="str">
            <v>M2</v>
          </cell>
          <cell r="D1069">
            <v>52.12</v>
          </cell>
        </row>
        <row r="1070">
          <cell r="A1070" t="str">
            <v>73938/003</v>
          </cell>
          <cell r="B1070" t="str">
            <v>COBERTURA EM TELHA CERAMICA TIPO FRANCESA OU MARSELHA, EXCLUINDO MADEI RAMENTO</v>
          </cell>
          <cell r="C1070" t="str">
            <v>M2</v>
          </cell>
          <cell r="D1070">
            <v>44.28</v>
          </cell>
        </row>
        <row r="1071">
          <cell r="A1071" t="str">
            <v>73938/004</v>
          </cell>
          <cell r="B1071" t="str">
            <v>COBERTURA EM TELHA CERAMICA TIPO CANAL, COM ARGAMASSA TRACO 1:3 (CIMEN TO E AREIA) E ARAME RECOZIDO</v>
          </cell>
          <cell r="C1071" t="str">
            <v>M2</v>
          </cell>
          <cell r="D1071">
            <v>59.99</v>
          </cell>
        </row>
        <row r="1072">
          <cell r="A1072" t="str">
            <v>73938/005</v>
          </cell>
          <cell r="B1072" t="str">
            <v>COBERTURA EM TELHA CERAMICA TIPO PAULISTA, COM ARGAMASSA TRACO 1:3 (CI MENTO E AREIA) E ARAME RECOZIDO</v>
          </cell>
          <cell r="C1072" t="str">
            <v>M2</v>
          </cell>
          <cell r="D1072">
            <v>135.76</v>
          </cell>
        </row>
        <row r="1073">
          <cell r="A1073" t="str">
            <v>73938/006</v>
          </cell>
          <cell r="B1073" t="str">
            <v>CORDAO DE ARREMATE EM BEIRAIS COM TELHA CERAMICA EMBOCADA TRACO 1:2:8 (CIMENTO, CAL E AREIA)</v>
          </cell>
          <cell r="C1073" t="str">
            <v>M</v>
          </cell>
          <cell r="D1073">
            <v>17.86</v>
          </cell>
        </row>
        <row r="1074">
          <cell r="A1074" t="str">
            <v>73938/007</v>
          </cell>
          <cell r="B1074" t="str">
            <v>EMBOCAMENTO DE ULTIMA FIADA DE TELHA PLAN, COLONIAL OU PAULISTA, COM A RGAMASSA TRACO 1:2:8 (CIMENTO, CAL E AREIA)</v>
          </cell>
          <cell r="C1074" t="str">
            <v>M</v>
          </cell>
          <cell r="D1074">
            <v>9.31</v>
          </cell>
        </row>
        <row r="1075">
          <cell r="A1075" t="str">
            <v>76450/001</v>
          </cell>
          <cell r="B1075" t="str">
            <v>COBERTURA EM TELHA CERAMICA TIPO PAULISTINHA (TRAPEZOIDAL), COM ARGAMA SSA TRACO 1:3 (CIMENTO E AREIA) E ARAME RECOZIDO</v>
          </cell>
          <cell r="C1075" t="str">
            <v>M2</v>
          </cell>
          <cell r="D1075">
            <v>142.18</v>
          </cell>
        </row>
        <row r="1076">
          <cell r="A1076">
            <v>84033</v>
          </cell>
          <cell r="B1076" t="str">
            <v>COBERTURA COM TELHA COLONIAL, EXCLUINDO MADEIRAMENTO</v>
          </cell>
          <cell r="C1076" t="str">
            <v>M2</v>
          </cell>
          <cell r="D1076">
            <v>34.26</v>
          </cell>
        </row>
        <row r="1077">
          <cell r="A1077">
            <v>72092</v>
          </cell>
          <cell r="B1077" t="str">
            <v>RECOLOCACAO DE TELHAS ONDULADAS COM MASSA PARA VEDACAO, CONSIDERANDO R EAPROVEITAMENTO DE MATERIAL</v>
          </cell>
          <cell r="C1077" t="str">
            <v>M2</v>
          </cell>
          <cell r="D1077">
            <v>8.26</v>
          </cell>
        </row>
        <row r="1078">
          <cell r="A1078">
            <v>72093</v>
          </cell>
          <cell r="B1078" t="str">
            <v>RECOLOCAÇÃO DE TELHA DE FIBROCIMENTO ESTRUTURAL LARGURA ÚTIL 49CM OU 4 4CM, CONSIDERANDO O    REAPROVEITAMENTO DO MATERIAL A EXCEÇÃO DO CONJU NTO DE ARRUELAS DE VEDAÇÃO</v>
          </cell>
          <cell r="C1078" t="str">
            <v>M2</v>
          </cell>
          <cell r="D1078">
            <v>8.19</v>
          </cell>
        </row>
        <row r="1079">
          <cell r="A1079">
            <v>72094</v>
          </cell>
          <cell r="B1079" t="str">
            <v>RECOLOCAÇÃO DE TELHA DE FIBROCIMENTO ESTRUTURAL LARGURA ÚTIL 90CM, CON SIDERANDO O REAPROVEITAMENTO DO MATERIAL A EXCEÇÃO DO CONJUNTO DE ARRU ELAS DE VEDAÇÃO</v>
          </cell>
          <cell r="C1079" t="str">
            <v>M2</v>
          </cell>
          <cell r="D1079">
            <v>8.1</v>
          </cell>
        </row>
        <row r="1080">
          <cell r="A1080">
            <v>73633</v>
          </cell>
          <cell r="B1080" t="str">
            <v>COBERTURA COM TELHA DE FIBROCIMENTO ESTRUTURAL LARGURA UTIL 90CM, INCL USO ACESSORIOS DE FIXACAO E VEDACAO</v>
          </cell>
          <cell r="C1080" t="str">
            <v>M2</v>
          </cell>
          <cell r="D1080">
            <v>64.14</v>
          </cell>
        </row>
        <row r="1081">
          <cell r="A1081">
            <v>73634</v>
          </cell>
          <cell r="B1081" t="str">
            <v>COBERTURA COM TELHA DE FIBROCIMENTO ESTRUTURAL LARGURA ÚTIL 49CM OU 44 CM, INCLUSO ACESSÓRIOS DE FIXAÇÃO E VEDAÇÃO, EXCLUINDO MADEIRAMENTO</v>
          </cell>
          <cell r="C1081" t="str">
            <v>M2</v>
          </cell>
          <cell r="D1081">
            <v>89.23</v>
          </cell>
        </row>
        <row r="1082">
          <cell r="A1082" t="str">
            <v>74088/001</v>
          </cell>
          <cell r="B1082" t="str">
            <v>TELHAMENTO COM TELHA DE FIBROCIMENTO ONDULADA, ESPESSURA 6MM, INCLUSO JUNTAS DE VEDACAO E ACESSORIOS DE FIXACAO, EXCLUINDO MADEIRAMENTO</v>
          </cell>
          <cell r="C1082" t="str">
            <v>M2</v>
          </cell>
          <cell r="D1082">
            <v>29.4</v>
          </cell>
        </row>
        <row r="1083">
          <cell r="A1083">
            <v>84035</v>
          </cell>
          <cell r="B1083" t="str">
            <v>COBERTURA COM TELHA DE FIBROCIMENTO ONDULADA, ESPESSURA 8 MM, INCLUIND O ACESSORIOS, EXCLUINDO MADEIRAMENTO</v>
          </cell>
          <cell r="C1083" t="str">
            <v>M2</v>
          </cell>
          <cell r="D1083">
            <v>52.96</v>
          </cell>
        </row>
        <row r="1084">
          <cell r="A1084">
            <v>84036</v>
          </cell>
          <cell r="B1084" t="str">
            <v>COBERTURA COM TELHA DE FIBROCIMENTO ONDULADA, ESPESSURA 4 MM, INCLUSOS ACESSORIOS DE FIXACAO, EXCLUINDO MADEIRAMENTO</v>
          </cell>
          <cell r="C1084" t="str">
            <v>M2</v>
          </cell>
          <cell r="D1084">
            <v>28.31</v>
          </cell>
        </row>
        <row r="1085">
          <cell r="A1085">
            <v>84037</v>
          </cell>
          <cell r="B1085" t="str">
            <v>COBERTURA COM TELHA DE FIBROCIMENTO ONDULADA, ESPESSURA 6 MM, COM CUME EIRA UNIVERSAL, INCLUSAS JUNTAS DE DILATACAO E ACESSORIOS DE FIXACAO, EXCLUINDO MADEIRAMENTO</v>
          </cell>
          <cell r="C1085" t="str">
            <v>M2</v>
          </cell>
          <cell r="D1085">
            <v>39.369999999999997</v>
          </cell>
        </row>
        <row r="1086">
          <cell r="A1086" t="str">
            <v>73866/001</v>
          </cell>
          <cell r="B1086" t="str">
            <v>ESTRUTURA PARA COBERTURA TIPO FINK, EM ALUMINIO ANODIZADO, VAO DE 20M, ESPACAMENTO DAS TESOURAS DE 5M ATE 6,5M</v>
          </cell>
          <cell r="C1086" t="str">
            <v>M2</v>
          </cell>
          <cell r="D1086">
            <v>578.5</v>
          </cell>
        </row>
        <row r="1087">
          <cell r="A1087" t="str">
            <v>73866/002</v>
          </cell>
          <cell r="B1087" t="str">
            <v>ESTRUTURA PARA COBERTURA TIPO FINK, EM ALUMINIO ANODIZADO, VAO DE 30M, ESPACAMENTO DAS TESOURAS DE 5M ATE 6,5M</v>
          </cell>
          <cell r="C1087" t="str">
            <v>M2</v>
          </cell>
          <cell r="D1087">
            <v>607.28</v>
          </cell>
        </row>
        <row r="1088">
          <cell r="A1088" t="str">
            <v>73866/003</v>
          </cell>
          <cell r="B1088" t="str">
            <v>ESTRUTURA PARA COBERTURA TIPO FINK, EM ALUMINIO ANODIZADO, VAO DE 40M, ESPACAMENTO DAS TESOURAS DE 5M ATE 6,5M</v>
          </cell>
          <cell r="C1088" t="str">
            <v>M2</v>
          </cell>
          <cell r="D1088">
            <v>634.89</v>
          </cell>
        </row>
        <row r="1089">
          <cell r="A1089" t="str">
            <v>73866/004</v>
          </cell>
          <cell r="B1089" t="str">
            <v>ESTRUTURA PARA COBERTURA EM ARCO, EM ALUMINIO ANODIZADO, VAO DE 20M, E SPACAMENTO DE 5M ATE 6,5M</v>
          </cell>
          <cell r="C1089" t="str">
            <v>M2</v>
          </cell>
          <cell r="D1089">
            <v>529.44000000000005</v>
          </cell>
        </row>
        <row r="1090">
          <cell r="A1090" t="str">
            <v>73866/005</v>
          </cell>
          <cell r="B1090" t="str">
            <v>ESTRUTURA PARA COBERTURA EM ARCO, EM ALUMINIO ANODIZADO, VAO DE 30M, E SPACAMENTO DE 5M ATE 6,5M</v>
          </cell>
          <cell r="C1090" t="str">
            <v>M2</v>
          </cell>
          <cell r="D1090">
            <v>563.01</v>
          </cell>
        </row>
        <row r="1091">
          <cell r="A1091" t="str">
            <v>73866/006</v>
          </cell>
          <cell r="B1091" t="str">
            <v>ESTRUTURA PARA COBERTURA EM ARCO, EM ALUMINIO ANODIZADO, VAO DE 40M, E SPACAMENTO DE 5M ATE 6,5M</v>
          </cell>
          <cell r="C1091" t="str">
            <v>M2</v>
          </cell>
          <cell r="D1091">
            <v>590.57000000000005</v>
          </cell>
        </row>
        <row r="1092">
          <cell r="A1092" t="str">
            <v>73866/007</v>
          </cell>
          <cell r="B1092" t="str">
            <v>ESTRUTURA PARA COBERTURA TIPO SHED, EM ALUMINIO ANODIZADO, VAO DE 20M, ESPACAMENTO DAS TESOURAS DE 5M ATE 6,5M</v>
          </cell>
          <cell r="C1092" t="str">
            <v>M2</v>
          </cell>
          <cell r="D1092">
            <v>633.29999999999995</v>
          </cell>
        </row>
        <row r="1093">
          <cell r="A1093" t="str">
            <v>73866/008</v>
          </cell>
          <cell r="B1093" t="str">
            <v>ESTRUTURA PARA COBERTURA TIPO SHED, EM ALUMINIO ANODIZADO, VAO DE 30M, ESPACAMENTO DAS TESOURAS DE 5M ATE 6,5M</v>
          </cell>
          <cell r="C1093" t="str">
            <v>M2</v>
          </cell>
          <cell r="D1093">
            <v>763.93</v>
          </cell>
        </row>
        <row r="1094">
          <cell r="A1094" t="str">
            <v>73866/009</v>
          </cell>
          <cell r="B1094" t="str">
            <v>ESTRUTURA PARA COBERTURA TIPO SHED, EM ALUMINIO ANODIZADO, VAO DE 40M, ESPACAMENTO DAS TESOURAS DE 5M ATE 6,5M</v>
          </cell>
          <cell r="C1094" t="str">
            <v>M2</v>
          </cell>
          <cell r="D1094">
            <v>792.3</v>
          </cell>
        </row>
        <row r="1095">
          <cell r="A1095" t="str">
            <v>73867/001</v>
          </cell>
          <cell r="B1095" t="str">
            <v>ESTRUTURA TIPO ESPACIAL EM ALUMINIO ANODIZADO, VAO DE 20M</v>
          </cell>
          <cell r="C1095" t="str">
            <v>M2</v>
          </cell>
          <cell r="D1095">
            <v>255.66</v>
          </cell>
        </row>
        <row r="1096">
          <cell r="A1096" t="str">
            <v>73867/002</v>
          </cell>
          <cell r="B1096" t="str">
            <v>ESTRUTURA TIPO ESPACIAL EM ALUMINIO ANODIZADO, VAO DE 30M</v>
          </cell>
          <cell r="C1096" t="str">
            <v>M2</v>
          </cell>
          <cell r="D1096">
            <v>286.26</v>
          </cell>
        </row>
        <row r="1097">
          <cell r="A1097" t="str">
            <v>73867/003</v>
          </cell>
          <cell r="B1097" t="str">
            <v>ESTRUTURA TIPO ESPACIAL EM ALUMINIO ANODIZADO, VAO DE 40M</v>
          </cell>
          <cell r="C1097" t="str">
            <v>M2</v>
          </cell>
          <cell r="D1097">
            <v>354.24</v>
          </cell>
        </row>
        <row r="1098">
          <cell r="A1098" t="str">
            <v>73867/004</v>
          </cell>
          <cell r="B1098" t="str">
            <v>ESTRUTURA TIPO ESPACIAL EM ALUMINIO ANODIZADO, VAO DE 50M</v>
          </cell>
          <cell r="C1098" t="str">
            <v>M2</v>
          </cell>
          <cell r="D1098">
            <v>367.84</v>
          </cell>
        </row>
        <row r="1099">
          <cell r="A1099">
            <v>75220</v>
          </cell>
          <cell r="B1099" t="str">
            <v>CUMEEIRA EM PERFIL ONDULADO DE ALUMÍNIO</v>
          </cell>
          <cell r="C1099" t="str">
            <v>M</v>
          </cell>
          <cell r="D1099">
            <v>58.81</v>
          </cell>
        </row>
        <row r="1100">
          <cell r="A1100" t="str">
            <v>75381/001</v>
          </cell>
          <cell r="B1100" t="str">
            <v>COBERTURA COM TELHA  DE CHAPA DE AÇO ZINCADO, ONDULADA, ESPESSURA DE 0 ,5MM</v>
          </cell>
          <cell r="C1100" t="str">
            <v>M2</v>
          </cell>
          <cell r="D1100">
            <v>33.369999999999997</v>
          </cell>
        </row>
        <row r="1101">
          <cell r="A1101">
            <v>84038</v>
          </cell>
          <cell r="B1101" t="str">
            <v>COBERTURA COM TELHA ONDULADA DE ALUMINIO, ESPESSURA DE 0,5 MM</v>
          </cell>
          <cell r="C1101" t="str">
            <v>M2</v>
          </cell>
          <cell r="D1101">
            <v>66.930000000000007</v>
          </cell>
        </row>
        <row r="1102">
          <cell r="A1102">
            <v>84039</v>
          </cell>
          <cell r="B1102" t="str">
            <v>COBERTURA COM TELHA ONDULADA DE ALUMINIO, ESPESSURA DE 0,7 MM</v>
          </cell>
          <cell r="C1102" t="str">
            <v>M2</v>
          </cell>
          <cell r="D1102">
            <v>92.04</v>
          </cell>
        </row>
        <row r="1103">
          <cell r="A1103">
            <v>84040</v>
          </cell>
          <cell r="B1103" t="str">
            <v>COBERTURA COM TELHA DE ACO ZINCADO, TRAPEZOIDAL, ESPESSURA DE 0,5 MM, INCLUINDO ACESSORIOS</v>
          </cell>
          <cell r="C1103" t="str">
            <v>M2</v>
          </cell>
          <cell r="D1103">
            <v>29.2</v>
          </cell>
        </row>
        <row r="1104">
          <cell r="A1104">
            <v>84041</v>
          </cell>
          <cell r="B1104" t="str">
            <v>COBERTURA COM TELHA PLASTICA TRANSPARENTE INCLUSIVE FIXACAO</v>
          </cell>
          <cell r="C1104" t="str">
            <v>M2</v>
          </cell>
          <cell r="D1104">
            <v>38.51</v>
          </cell>
        </row>
        <row r="1105">
          <cell r="A1105">
            <v>6058</v>
          </cell>
          <cell r="B1105" t="str">
            <v>CUMEEIRA COM TELHA CERAMICA EMBOCADA COM ARGAMASSA TRACO 1:2:8 (CIMENT O, CAL E AREIA)</v>
          </cell>
          <cell r="C1105" t="str">
            <v>M</v>
          </cell>
          <cell r="D1105">
            <v>22.39</v>
          </cell>
        </row>
        <row r="1106">
          <cell r="A1106" t="str">
            <v>73930/001</v>
          </cell>
          <cell r="B1106" t="str">
            <v>CORDAO DE ARREMATE COM TELHA CERAMICA TIPO CANAL EMBOCADA COM ARGAMASS A TRACO 1:3 (CIMENTO E AREIA)</v>
          </cell>
          <cell r="C1106" t="str">
            <v>M</v>
          </cell>
          <cell r="D1106">
            <v>16.32</v>
          </cell>
        </row>
        <row r="1107">
          <cell r="A1107" t="str">
            <v>73744/001</v>
          </cell>
          <cell r="B1107" t="str">
            <v>CUMEEIRA PARA TELHA DE FIBROCIMENTO ESTRUTURAL, INCLUSO ACESSORIOS PAR A FIXACAO E VEDACAO</v>
          </cell>
          <cell r="C1107" t="str">
            <v>M</v>
          </cell>
          <cell r="D1107">
            <v>101.39</v>
          </cell>
        </row>
        <row r="1108">
          <cell r="A1108" t="str">
            <v>74045/001</v>
          </cell>
          <cell r="B1108" t="str">
            <v>CUMEEIRA UNIVERSAL PARA TELHA DE FIBROCIMENTO ONDULADA ESPESSURA 6 MM, INCLUSO JUNTAS DE VEDACAO E ACESSORIOS DE FIXACAO</v>
          </cell>
          <cell r="C1108" t="str">
            <v>M</v>
          </cell>
          <cell r="D1108">
            <v>44.87</v>
          </cell>
        </row>
        <row r="1109">
          <cell r="A1109" t="str">
            <v>74045/002</v>
          </cell>
          <cell r="B1109" t="str">
            <v>CUMEEIRA TIPO SHED PARA TELHA DE FIBROCIMENTO ONDULADA, INCLUSO JUNTAS DE VEDACAO E ACESSORIOS DE FIXACAO</v>
          </cell>
          <cell r="C1109" t="str">
            <v>M</v>
          </cell>
          <cell r="D1109">
            <v>36.53</v>
          </cell>
        </row>
        <row r="1110">
          <cell r="A1110">
            <v>84042</v>
          </cell>
          <cell r="B1110" t="str">
            <v>CALHA DE CONCRETO, 40X15 CM ESPESSURA DE 8 CM, PREPARADO EM BETONEIRA E CIMENTADO LISO EXECUTADO COM ARGAMASSA TRACO 1:4 (CIMENTO E AREIA ME DIA NAO PENEIRADA), PREPARO MANUAL</v>
          </cell>
          <cell r="C1110" t="str">
            <v>M</v>
          </cell>
          <cell r="D1110">
            <v>120.25</v>
          </cell>
        </row>
        <row r="1111">
          <cell r="A1111">
            <v>84043</v>
          </cell>
          <cell r="B1111" t="str">
            <v>CALHA DE CONCRETO, 30X15 CM, ESPESSURA 8 CM PREPARADA EM BETONEIRA COM CIMENTADO LISO EXECUTADO COM ARGAMASSA TRACO 1:4 (CIMENTO E AREIA MED IA NAO PENEIRADA), PREPARO MANUAL</v>
          </cell>
          <cell r="C1111" t="str">
            <v>M</v>
          </cell>
          <cell r="D1111">
            <v>108.69</v>
          </cell>
        </row>
        <row r="1112">
          <cell r="A1112">
            <v>84044</v>
          </cell>
          <cell r="B1112" t="str">
            <v>CALHA DE BEIRAL, SEMICIRCULAR DE PVC, DIAMETRO 125 MM, INCLUINDO CABEC EIRAS, EMENDAS, BOCAIS, SUPORTES E VEDACOES, EXCLUINDO CONDUTORES - FO RNECIMENTO E COLOCACAO</v>
          </cell>
          <cell r="C1112" t="str">
            <v>M</v>
          </cell>
          <cell r="D1112">
            <v>60.81</v>
          </cell>
        </row>
        <row r="1113">
          <cell r="A1113">
            <v>84045</v>
          </cell>
          <cell r="B1113" t="str">
            <v>CONDUTOR PARA CALHA DE BEIRAL, DE PVC, DIAMETRO 88 MM, INCLUINDO CONEX OES E BRACADEIRAS - FORNECIMENTO E COLOCACAO</v>
          </cell>
          <cell r="C1113" t="str">
            <v>M</v>
          </cell>
          <cell r="D1113">
            <v>27.81</v>
          </cell>
        </row>
        <row r="1114">
          <cell r="A1114">
            <v>72104</v>
          </cell>
          <cell r="B1114" t="str">
            <v>CALHA EM CHAPA DE ACO GALVANIZADO NUMERO 24, DESENVOLVIMENTO DE 33CM</v>
          </cell>
          <cell r="C1114" t="str">
            <v>M</v>
          </cell>
          <cell r="D1114">
            <v>31.62</v>
          </cell>
        </row>
        <row r="1115">
          <cell r="A1115">
            <v>72105</v>
          </cell>
          <cell r="B1115" t="str">
            <v>CALHA EM CHAPA DE ACO GALVANIZADO NUMERO 24, DESENVOLVIMENTO DE 50CM</v>
          </cell>
          <cell r="C1115" t="str">
            <v>M</v>
          </cell>
          <cell r="D1115">
            <v>48.2</v>
          </cell>
        </row>
        <row r="1116">
          <cell r="A1116">
            <v>84046</v>
          </cell>
          <cell r="B1116" t="str">
            <v>CALHA DE CHAPA GALVANIZADA NUMERO 26, COM DESENVOLVIMENTO DE 10 CM</v>
          </cell>
          <cell r="C1116" t="str">
            <v>M</v>
          </cell>
          <cell r="D1116">
            <v>15.89</v>
          </cell>
        </row>
        <row r="1117">
          <cell r="A1117">
            <v>72106</v>
          </cell>
          <cell r="B1117" t="str">
            <v>RUFO EM CHAPA DE ACO GALVANIZADO NUMERO 24, DESENVOLVIMENTO DE 16CM</v>
          </cell>
          <cell r="C1117" t="str">
            <v>M</v>
          </cell>
          <cell r="D1117">
            <v>22.21</v>
          </cell>
        </row>
        <row r="1118">
          <cell r="A1118">
            <v>72107</v>
          </cell>
          <cell r="B1118" t="str">
            <v>RUFO EM CHAPA DE ACO GALVANIZADO NUMERO 24, DESENVOLVIMENTO DE 25CM</v>
          </cell>
          <cell r="C1118" t="str">
            <v>M</v>
          </cell>
          <cell r="D1118">
            <v>20.72</v>
          </cell>
        </row>
        <row r="1119">
          <cell r="A1119" t="str">
            <v>73868/001</v>
          </cell>
          <cell r="B1119" t="str">
            <v>RUFO EM FIBROCIMENTO, INCLUSO ACESSORIOS DE FIXACAO E VEDACAO</v>
          </cell>
          <cell r="C1119" t="str">
            <v>M</v>
          </cell>
          <cell r="D1119">
            <v>28.62</v>
          </cell>
        </row>
        <row r="1120">
          <cell r="A1120">
            <v>68058</v>
          </cell>
          <cell r="B1120" t="str">
            <v>RUFO EM CONCRETO ARMADO, LARGURA 40CM E ESPESSURA 7CM</v>
          </cell>
          <cell r="C1120" t="str">
            <v>M</v>
          </cell>
          <cell r="D1120">
            <v>58.74</v>
          </cell>
        </row>
        <row r="1121">
          <cell r="A1121" t="str">
            <v>74098/001</v>
          </cell>
          <cell r="B1121" t="str">
            <v>RUFO EM CONCRETO ARMADO, LARGURA 40CM, ESPESSURA 3CM</v>
          </cell>
          <cell r="C1121" t="str">
            <v>M</v>
          </cell>
          <cell r="D1121">
            <v>23.83</v>
          </cell>
        </row>
        <row r="1122">
          <cell r="A1122">
            <v>41619</v>
          </cell>
          <cell r="B1122" t="str">
            <v>COBERTURA COM TELHA DE FIBRA DE VIDRO ONDULADA COLORIDA, ESPESSURA 6MM , INCLUSOS ACESSORIOS DE FIXACAO</v>
          </cell>
          <cell r="C1122" t="str">
            <v>M2</v>
          </cell>
          <cell r="D1122">
            <v>39.83</v>
          </cell>
        </row>
        <row r="1123">
          <cell r="A1123">
            <v>72110</v>
          </cell>
          <cell r="B1123" t="str">
            <v>ESTRUTURA METALICA EM TESOURAS OU TRELICAS, VAO LIVRE DE 12M, FORNECIM ENTO E MONTAGEM, NAO SENDO CONSIDERADOS OS FECHAMENTOS METALICOS, AS C OLUNAS, OS SERVICOS GERAIS EM ALVENARIA E CONCRETO, AS TELHAS DE COBER TURA E A PINTURA DE ACABAMENTO</v>
          </cell>
          <cell r="C1123" t="str">
            <v>M2</v>
          </cell>
          <cell r="D1123">
            <v>86.68</v>
          </cell>
        </row>
        <row r="1124">
          <cell r="A1124">
            <v>72111</v>
          </cell>
          <cell r="B1124" t="str">
            <v>ESTRUTURA METALICA EM TESOURAS OU TRELICAS, VAO LIVRE DE 15M, FORNECIM ENTO E MONTAGEM, NAO SENDO CONSIDERADOS OS FECHAMENTOS METALICOS, AS C OLUNAS, OS SERVICOS GERAIS EM ALVENARIA E CONCRETO, AS TELHAS DE COBER TURA E A PINTURA DE ACABAMENTO</v>
          </cell>
          <cell r="C1124" t="str">
            <v>M2</v>
          </cell>
          <cell r="D1124">
            <v>94.69</v>
          </cell>
        </row>
        <row r="1125">
          <cell r="A1125">
            <v>72112</v>
          </cell>
          <cell r="B1125" t="str">
            <v>ESTRUTURA METALICA EM TESOURAS OU TRELICAS, VAO LIVRE DE 20M, FORNECIM ENTO E MONTAGEM, NAO SENDO CONSIDERADOS OS FECHAMENTOS METALICOS, AS C OLUNAS, OS SERVICOS GERAIS EM ALVENARIA E CONCRETO, AS TELHAS DE COBER TURA E A PINTURA DE ACABAMENTO</v>
          </cell>
          <cell r="C1125" t="str">
            <v>M2</v>
          </cell>
          <cell r="D1125">
            <v>102.69</v>
          </cell>
        </row>
        <row r="1126">
          <cell r="A1126">
            <v>72113</v>
          </cell>
          <cell r="B1126" t="str">
            <v>ESTRUTURA METALICA EM TESOURAS OU TRELICAS, VAO LIVRE DE 25M, FORNECIM ENTO E MONTAGEM, NAO SENDO CONSIDERADOS OS FECHAMENTOS METALICOS, AS C OLUNAS, OS SERVICOS GERAIS EM ALVENARIA E CONCRETO, AS TELHAS DE COBER TURA E A PINTURA DE ACABAMENTO</v>
          </cell>
          <cell r="C1126" t="str">
            <v>M2</v>
          </cell>
          <cell r="D1126">
            <v>115.52</v>
          </cell>
        </row>
        <row r="1127">
          <cell r="A1127">
            <v>72114</v>
          </cell>
          <cell r="B1127" t="str">
            <v>ESTRUTURA METALICA EM TESOURAS OU TRELICAS, VAO LIVRE DE 30M, FORNECIM ENTO E MONTAGEM, NAO SENDO CONSIDERADOS OS FECHAMENTOS METALICOS, AS C OLUNAS, OS SERVICOS GERAIS EM ALVENARIA E CONCRETO, AS TELHAS DE COBER TURA E A PINTURA DE ACABAMENTO</v>
          </cell>
          <cell r="C1127" t="str">
            <v>M2</v>
          </cell>
          <cell r="D1127">
            <v>128.36000000000001</v>
          </cell>
        </row>
        <row r="1128">
          <cell r="A1128" t="str">
            <v>73970/001</v>
          </cell>
          <cell r="B1128" t="str">
            <v>ESTRUTURA METALICA EM ACO ESTRUTURAL PERFIL I 12 X 5 1/4</v>
          </cell>
          <cell r="C1128" t="str">
            <v>KG</v>
          </cell>
          <cell r="D1128">
            <v>10.53</v>
          </cell>
        </row>
        <row r="1129">
          <cell r="A1129" t="str">
            <v>73970/002</v>
          </cell>
          <cell r="B1129" t="str">
            <v>ESTRUTURA METALICA EM ACO ESTRUTURAL PERFIL I 6 X 3 3/8</v>
          </cell>
          <cell r="C1129" t="str">
            <v>KG</v>
          </cell>
          <cell r="D1129">
            <v>8.31</v>
          </cell>
        </row>
        <row r="1130">
          <cell r="A1130">
            <v>92255</v>
          </cell>
          <cell r="B1130" t="str">
            <v>INSTALAÇÃO DE TESOURA (INTEIRA OU MEIA), SOBRE LAJE, EM AÇO, PARA VÃOS MAIORES OU IGUAIS A 3,0 M E MENORES QUE 6,0 M. AF_12/2015</v>
          </cell>
          <cell r="C1130" t="str">
            <v>UN</v>
          </cell>
          <cell r="D1130">
            <v>48.47</v>
          </cell>
        </row>
        <row r="1131">
          <cell r="A1131">
            <v>92256</v>
          </cell>
          <cell r="B1131" t="str">
            <v>INSTALAÇÃO DE TESOURA (INTEIRA OU MEIA), SOBRE LAJE, EM AÇO, PARA VÃOS MAIORES OU IGUAIS A 6,0 M E MENORES QUE 8,0 M. AF_12/2015</v>
          </cell>
          <cell r="C1131" t="str">
            <v>UN</v>
          </cell>
          <cell r="D1131">
            <v>70.56</v>
          </cell>
        </row>
        <row r="1132">
          <cell r="A1132">
            <v>92257</v>
          </cell>
          <cell r="B1132" t="str">
            <v>INSTALAÇÃO DE TESOURA (INTEIRA OU MEIA), SOBRE LAJE, EM AÇO, PARA VÃOS MAIORES OU IGUAIS A 8,0 M E MENORES QUE 10,0 M. AF_12/2015</v>
          </cell>
          <cell r="C1132" t="str">
            <v>UN</v>
          </cell>
          <cell r="D1132">
            <v>91.98</v>
          </cell>
        </row>
        <row r="1133">
          <cell r="A1133">
            <v>92258</v>
          </cell>
          <cell r="B1133" t="str">
            <v>INSTALAÇÃO DE TESOURA (INTEIRA OU MEIA), SOBRE LAJE, EM AÇO, PARA VÃOS MAIORES OU IGUAIS A 10,0 M E MENORES QUE 12,0 M. AF_12/2015</v>
          </cell>
          <cell r="C1133" t="str">
            <v>UN</v>
          </cell>
          <cell r="D1133">
            <v>126.44</v>
          </cell>
        </row>
        <row r="1134">
          <cell r="A1134">
            <v>92568</v>
          </cell>
          <cell r="B1134" t="str">
            <v>TRAMA DE AÇO COMPOSTA POR RIPAS, CAIBROS E TERÇAS PARA TELHADOS DE ATÉ 2 ÁGUAS PARA TELHA DE ENCAIXE DE CERÂMICA OU DE CONCRETO. AF_12/2015</v>
          </cell>
          <cell r="C1134" t="str">
            <v>M2</v>
          </cell>
          <cell r="D1134">
            <v>80.39</v>
          </cell>
        </row>
        <row r="1135">
          <cell r="A1135">
            <v>92569</v>
          </cell>
          <cell r="B1135" t="str">
            <v>TRAMA DE AÇO COMPOSTA POR RIPAS E CAIBROS PARA TELHADOS DE ATÉ 2 ÁGUAS PARA TELHA DE ENCAIXE DE CERÂMICA OU DE CONCRETO. AF_12/2015</v>
          </cell>
          <cell r="C1135" t="str">
            <v>M2</v>
          </cell>
          <cell r="D1135">
            <v>37.520000000000003</v>
          </cell>
        </row>
        <row r="1136">
          <cell r="A1136">
            <v>92570</v>
          </cell>
          <cell r="B1136" t="str">
            <v>TRAMA DE AÇO COMPOSTA POR RIPAS PARA TELHADOS DE ATÉ 2 ÁGUAS PARA TELH A DE ENCAIXE DE CERÂMICA OU DE CONCRETO. AF_12/2015</v>
          </cell>
          <cell r="C1136" t="str">
            <v>M2</v>
          </cell>
          <cell r="D1136">
            <v>18.59</v>
          </cell>
        </row>
        <row r="1137">
          <cell r="A1137">
            <v>92571</v>
          </cell>
          <cell r="B1137" t="str">
            <v>TRAMA DE AÇO COMPOSTA POR RIPAS, CAIBROS E TERÇAS PARA TELHADOS DE MAI S DE 2 ÁGUAS PARA TELHA DE ENCAIXE DE CERÂMICA OU DE CONCRETO. AF_12/2 015</v>
          </cell>
          <cell r="C1137" t="str">
            <v>M2</v>
          </cell>
          <cell r="D1137">
            <v>84.84</v>
          </cell>
        </row>
        <row r="1138">
          <cell r="A1138">
            <v>92572</v>
          </cell>
          <cell r="B1138" t="str">
            <v>TRAMA DE AÇO COMPOSTA POR RIPAS E CAIBROS PARA TELHADOS DE MAIS DE 2 Á GUAS PARA TELHA DE ENCAIXE DE CERÂMICA OU DE CONCRETO. AF_12/2015</v>
          </cell>
          <cell r="C1138" t="str">
            <v>M2</v>
          </cell>
          <cell r="D1138">
            <v>40.07</v>
          </cell>
        </row>
        <row r="1139">
          <cell r="A1139">
            <v>92573</v>
          </cell>
          <cell r="B1139" t="str">
            <v>TRAMA DE AÇO COMPOSTA POR RIPAS PARA TELHADOS DE MAIS DE 2 ÁGUAS PARA TELHA DE ENCAIXE DE CERÂMICA OU DE CONCRETO. AF_12/2015</v>
          </cell>
          <cell r="C1139" t="str">
            <v>M2</v>
          </cell>
          <cell r="D1139">
            <v>20.37</v>
          </cell>
        </row>
        <row r="1140">
          <cell r="A1140">
            <v>92574</v>
          </cell>
          <cell r="B1140" t="str">
            <v>TRAMA DE AÇO COMPOSTA POR RIPAS, CAIBROS E TERÇAS PARA TELHADOS DE ATÉ 2 ÁGUAS PARA TELHA CERÂMICA CAPA-CANAL. AF_12/2015</v>
          </cell>
          <cell r="C1140" t="str">
            <v>M2</v>
          </cell>
          <cell r="D1140">
            <v>87.36</v>
          </cell>
        </row>
        <row r="1141">
          <cell r="A1141">
            <v>92575</v>
          </cell>
          <cell r="B1141" t="str">
            <v>TRAMA DE AÇO COMPOSTA POR RIPAS E CAIBROS PARA TELHADOS DE ATÉ 2 ÁGUAS PARA TELHA CERÂMICA CAPA-CANAL. AF_12/2015</v>
          </cell>
          <cell r="C1141" t="str">
            <v>M2</v>
          </cell>
          <cell r="D1141">
            <v>37</v>
          </cell>
        </row>
        <row r="1142">
          <cell r="A1142">
            <v>92576</v>
          </cell>
          <cell r="B1142" t="str">
            <v>TRAMA DE AÇO COMPOSTA POR RIPAS PARA TELHADOS DE ATÉ 2 ÁGUAS PARA TELH A CERÂMICA CAPA-CANAL. AF_12/2015</v>
          </cell>
          <cell r="C1142" t="str">
            <v>M2</v>
          </cell>
          <cell r="D1142">
            <v>14.96</v>
          </cell>
        </row>
        <row r="1143">
          <cell r="A1143">
            <v>92577</v>
          </cell>
          <cell r="B1143" t="str">
            <v>TRAMA DE AÇO COMPOSTA POR RIPAS, CAIBROS E TERÇAS PARA TELHADOS DE MAI S DE 2 ÁGUAS PARA TELHA CERÂMICA CAPA-CANAL. AF_12/2015</v>
          </cell>
          <cell r="C1143" t="str">
            <v>M2</v>
          </cell>
          <cell r="D1143">
            <v>92.24</v>
          </cell>
        </row>
        <row r="1144">
          <cell r="A1144">
            <v>92578</v>
          </cell>
          <cell r="B1144" t="str">
            <v>TRAMA DE AÇO COMPOSTA POR RIPAS E CAIBROS PARA TELHADOS DE MAIS DE 2 Á GUAS PARA TELHA CERÂMICA CAPA-CANAL. AF_12/2015</v>
          </cell>
          <cell r="C1144" t="str">
            <v>M2</v>
          </cell>
          <cell r="D1144">
            <v>39.64</v>
          </cell>
        </row>
        <row r="1145">
          <cell r="A1145">
            <v>92579</v>
          </cell>
          <cell r="B1145" t="str">
            <v>TRAMA DE AÇO COMPOSTA POR RIPAS PARA TELHADOS DE MAIS DE 2 ÁGUAS PARA TELHA CERÂMICA CAPA-CANAL. AF_12/2015</v>
          </cell>
          <cell r="C1145" t="str">
            <v>M2</v>
          </cell>
          <cell r="D1145">
            <v>16.399999999999999</v>
          </cell>
        </row>
        <row r="1146">
          <cell r="A1146">
            <v>92580</v>
          </cell>
          <cell r="B1146" t="str">
            <v>TRAMA DE AÇO COMPOSTA POR TERÇAS PARA TELHADOS DE ATÉ 2 ÁGUAS PARA TEL HA ONDULADA DE FIBROCIMENTO, METÁLICA, PLÁSTICA OU TERMOACÚSTICA. AF_1 2/2015</v>
          </cell>
          <cell r="C1146" t="str">
            <v>M2</v>
          </cell>
          <cell r="D1146">
            <v>38.450000000000003</v>
          </cell>
        </row>
        <row r="1147">
          <cell r="A1147">
            <v>92581</v>
          </cell>
          <cell r="B1147" t="str">
            <v>TRAMA DE AÇO COMPOSTA POR TERÇAS PARA TELHADOS DE ATÉ 2 ÁGUAS PARA TEL HA ESTRUTURAL DE FIBROCIMENTO. AF_12/2015</v>
          </cell>
          <cell r="C1147" t="str">
            <v>M2</v>
          </cell>
          <cell r="D1147">
            <v>40.479999999999997</v>
          </cell>
        </row>
        <row r="1148">
          <cell r="A1148">
            <v>92582</v>
          </cell>
          <cell r="B1148" t="str">
            <v>FABRICAÇÃO E INSTALAÇÃO DE TESOURA INTEIRA EM AÇO, VÃO DE 3 M, PARA TE LHA CERÂMICA OU DE CONCRETO. AF_12/2015</v>
          </cell>
          <cell r="C1148" t="str">
            <v>UN</v>
          </cell>
          <cell r="D1148">
            <v>440.96</v>
          </cell>
        </row>
        <row r="1149">
          <cell r="A1149">
            <v>92584</v>
          </cell>
          <cell r="B1149" t="str">
            <v>FABRICAÇÃO E INSTALAÇÃO DE TESOURA INTEIRA EM AÇO, VÃO DE 4 M, PARA TE LHA CERÂMICA OU DE CONCRETO. AF_12/2015</v>
          </cell>
          <cell r="C1149" t="str">
            <v>UN</v>
          </cell>
          <cell r="D1149">
            <v>534.97</v>
          </cell>
        </row>
        <row r="1150">
          <cell r="A1150">
            <v>92586</v>
          </cell>
          <cell r="B1150" t="str">
            <v>FABRICAÇÃO E INSTALAÇÃO DE TESOURA INTEIRA EM AÇO, VÃO DE 5 M, PARA TE LHA CERÂMICA OU DE CONCRETO. AF_12/2015</v>
          </cell>
          <cell r="C1150" t="str">
            <v>UN</v>
          </cell>
          <cell r="D1150">
            <v>628.97</v>
          </cell>
        </row>
        <row r="1151">
          <cell r="A1151">
            <v>92588</v>
          </cell>
          <cell r="B1151" t="str">
            <v>FABRICAÇÃO E INSTALAÇÃO DE TESOURA INTEIRA EM AÇO, VÃO DE 6 M, PARA TE LHA CERÂMICA OU DE CONCRETO. AF_12/2015</v>
          </cell>
          <cell r="C1151" t="str">
            <v>UN</v>
          </cell>
          <cell r="D1151">
            <v>791.95</v>
          </cell>
        </row>
        <row r="1152">
          <cell r="A1152">
            <v>92590</v>
          </cell>
          <cell r="B1152" t="str">
            <v>FABRICAÇÃO E INSTALAÇÃO DE TESOURA INTEIRA EM AÇO, VÃO DE 7 M, PARA TE LHA CERÂMICA OU DE CONCRETO. AF_12/2015</v>
          </cell>
          <cell r="C1152" t="str">
            <v>UN</v>
          </cell>
          <cell r="D1152">
            <v>885.95</v>
          </cell>
        </row>
        <row r="1153">
          <cell r="A1153">
            <v>92592</v>
          </cell>
          <cell r="B1153" t="str">
            <v>FABRICAÇÃO E INSTALAÇÃO DE TESOURA INTEIRA EM AÇO, VÃO DE 8 M, PARA TE LHA CERÂMICA OU DE CONCRETO. AF_12/2015</v>
          </cell>
          <cell r="C1153" t="str">
            <v>UN</v>
          </cell>
          <cell r="D1153">
            <v>1001.38</v>
          </cell>
        </row>
        <row r="1154">
          <cell r="A1154">
            <v>92593</v>
          </cell>
          <cell r="B1154" t="str">
            <v>FABRICAÇÃO E INSTALAÇÃO DE TESOURA INTEIRA EM AÇO, PARA VÃOS DE 3 A 12 M E PARA QUALQUER TIPO DE TELHA. AF_12/2015</v>
          </cell>
          <cell r="C1154" t="str">
            <v>KG</v>
          </cell>
          <cell r="D1154">
            <v>7.64</v>
          </cell>
        </row>
        <row r="1155">
          <cell r="A1155">
            <v>92594</v>
          </cell>
          <cell r="B1155" t="str">
            <v>FABRICAÇÃO E INSTALAÇÃO DE TESOURA INTEIRA EM AÇO, VÃO DE 9 M, PARA TE LHA CERÂMICA OU DE CONCRETO. AF_12/2015</v>
          </cell>
          <cell r="C1155" t="str">
            <v>UN</v>
          </cell>
          <cell r="D1155">
            <v>1159.44</v>
          </cell>
        </row>
        <row r="1156">
          <cell r="A1156">
            <v>92596</v>
          </cell>
          <cell r="B1156" t="str">
            <v>FABRICAÇÃO E INSTALAÇÃO DE TESOURA INTEIRA EM AÇO, VÃO DE 10 M, PARA T ELHA CERÂMICA OU DE CONCRETO. AF_12/2015</v>
          </cell>
          <cell r="C1156" t="str">
            <v>UN</v>
          </cell>
          <cell r="D1156">
            <v>1290.8</v>
          </cell>
        </row>
        <row r="1157">
          <cell r="A1157">
            <v>92598</v>
          </cell>
          <cell r="B1157" t="str">
            <v>FABRICAÇÃO E INSTALAÇÃO DE TESOURA INTEIRA EM AÇO, VÃO DE 11 M, PARA T ELHA CERÂMICA OU DE CONCRETO. AF_12/2015</v>
          </cell>
          <cell r="C1157" t="str">
            <v>UN</v>
          </cell>
          <cell r="D1157">
            <v>1384.8</v>
          </cell>
        </row>
        <row r="1158">
          <cell r="A1158">
            <v>92600</v>
          </cell>
          <cell r="B1158" t="str">
            <v>FABRICAÇÃO E INSTALAÇÃO DE TESOURA INTEIRA EM AÇO, VÃO DE 12 M, PARA T ELHA CERÂMICA OU DE CONCRETO. AF_12/2015</v>
          </cell>
          <cell r="C1158" t="str">
            <v>UN</v>
          </cell>
          <cell r="D1158">
            <v>1495.97</v>
          </cell>
        </row>
        <row r="1159">
          <cell r="A1159">
            <v>92602</v>
          </cell>
          <cell r="B1159" t="str">
            <v>FABRICAÇÃO E INSTALAÇÃO DE TESOURA INTEIRA EM AÇO, VÃO DE 3 M, PARA TE LHA ONDULADA DE FIBROCIMENTO, METÁLICA, PLÁSTICA OU TERMOACÚSTICA. AF_ 12/2015</v>
          </cell>
          <cell r="C1159" t="str">
            <v>UN</v>
          </cell>
          <cell r="D1159">
            <v>440.96</v>
          </cell>
        </row>
        <row r="1160">
          <cell r="A1160">
            <v>92604</v>
          </cell>
          <cell r="B1160" t="str">
            <v>FABRICAÇÃO E INSTALAÇÃO DE TESOURA INTEIRA EM AÇO, VÃO DE 4 M, PARA TE LHA ONDULADA DE FIBROCIMENTO, METÁLICA, PLÁSTICA OU TERMOACÚSTICA. AF_ 12/2015</v>
          </cell>
          <cell r="C1160" t="str">
            <v>UN</v>
          </cell>
          <cell r="D1160">
            <v>517.79999999999995</v>
          </cell>
        </row>
        <row r="1161">
          <cell r="A1161">
            <v>92606</v>
          </cell>
          <cell r="B1161" t="str">
            <v>FABRICAÇÃO E INSTALAÇÃO DE TESOURA INTEIRA EM AÇO, VÃO DE 5 M, PARA TE LHA ONDULADA DE FIBROCIMENTO, METÁLICA, PLÁSTICA OU TERMOACÚSTICA. AF_ 12/2015</v>
          </cell>
          <cell r="C1161" t="str">
            <v>UN</v>
          </cell>
          <cell r="D1161">
            <v>611.79999999999995</v>
          </cell>
        </row>
        <row r="1162">
          <cell r="A1162">
            <v>92608</v>
          </cell>
          <cell r="B1162" t="str">
            <v>FABRICAÇÃO E INSTALAÇÃO DE TESOURA INTEIRA EM AÇO, VÃO DE 6 M, PARA TE LHA ONDULADA DE FIBROCIMENTO, METÁLICA, PLÁSTICA OU TERMOACÚSTICA. AF_ 12/2015</v>
          </cell>
          <cell r="C1162" t="str">
            <v>UN</v>
          </cell>
          <cell r="D1162">
            <v>757.61</v>
          </cell>
        </row>
        <row r="1163">
          <cell r="A1163">
            <v>92610</v>
          </cell>
          <cell r="B1163" t="str">
            <v>FABRICAÇÃO E INSTALAÇÃO DE TESOURA INTEIRA EM AÇO, VÃO DE 7 M, PARA TE LHA ONDULADA DE FIBROCIMENTO, METÁLICA, PLÁSTICA OU TERMOACÚSTICA. AF_ 12/2015</v>
          </cell>
          <cell r="C1163" t="str">
            <v>UN</v>
          </cell>
          <cell r="D1163">
            <v>851.62</v>
          </cell>
        </row>
        <row r="1164">
          <cell r="A1164">
            <v>92612</v>
          </cell>
          <cell r="B1164" t="str">
            <v>FABRICAÇÃO E INSTALAÇÃO DE TESOURA INTEIRA EM AÇO, VÃO DE 8 M, PARA TE LHA ONDULADA DE FIBROCIMENTO, METÁLICA, PLÁSTICA OU TERMOACÚSTICA. AF_ 12/2015</v>
          </cell>
          <cell r="C1164" t="str">
            <v>UN</v>
          </cell>
          <cell r="D1164">
            <v>967.05</v>
          </cell>
        </row>
        <row r="1165">
          <cell r="A1165">
            <v>92614</v>
          </cell>
          <cell r="B1165" t="str">
            <v>FABRICAÇÃO E INSTALAÇÃO DE TESOURA INTEIRA EM AÇO, VÃO DE 9 M, PARA TE LHA ONDULADA DE FIBROCIMENTO, METÁLICA, PLÁSTICA OU TERMOACÚSTICA. AF_ 12/2015</v>
          </cell>
          <cell r="C1165" t="str">
            <v>UN</v>
          </cell>
          <cell r="D1165">
            <v>1090.77</v>
          </cell>
        </row>
        <row r="1166">
          <cell r="A1166">
            <v>92616</v>
          </cell>
          <cell r="B1166" t="str">
            <v>FABRICAÇÃO E INSTALAÇÃO DE TESOURA INTEIRA EM AÇO, VÃO DE 10 M, PARA T ELHA ONDULADA DE FIBROCIMENTO, METÁLICA, PLÁSTICA OU TERMOACÚSTICA. AF _12/2015</v>
          </cell>
          <cell r="C1166" t="str">
            <v>UN</v>
          </cell>
          <cell r="D1166">
            <v>1239.3</v>
          </cell>
        </row>
        <row r="1167">
          <cell r="A1167">
            <v>92618</v>
          </cell>
          <cell r="B1167" t="str">
            <v>FABRICAÇÃO E INSTALAÇÃO DE TESOURA INTEIRA EM AÇO, VÃO DE 11 M, PARA T ELHA ONDULADA DE FIBROCIMENTO, METÁLICA, PLÁSTICA OU TERMOACÚSTICA. AF _12/2015</v>
          </cell>
          <cell r="C1167" t="str">
            <v>UN</v>
          </cell>
          <cell r="D1167">
            <v>1333.31</v>
          </cell>
        </row>
        <row r="1168">
          <cell r="A1168">
            <v>92620</v>
          </cell>
          <cell r="B1168" t="str">
            <v>FABRICAÇÃO E INSTALAÇÃO DE TESOURA INTEIRA EM AÇO, VÃO DE 12 M, PARA T ELHA ONDULADA DE FIBROCIMENTO, METÁLICA, PLÁSTICA OU TERMOACÚSTICA. AF _12/2015</v>
          </cell>
          <cell r="C1168" t="str">
            <v>UN</v>
          </cell>
          <cell r="D1168">
            <v>1427.31</v>
          </cell>
        </row>
        <row r="1169">
          <cell r="A1169">
            <v>84047</v>
          </cell>
          <cell r="B1169" t="str">
            <v>COBERTURA EM TELHA DE VIDRO TIPO FRANCESA</v>
          </cell>
          <cell r="C1169" t="str">
            <v>M2</v>
          </cell>
          <cell r="D1169">
            <v>690.58</v>
          </cell>
        </row>
        <row r="1170">
          <cell r="A1170" t="str">
            <v>73891/001</v>
          </cell>
          <cell r="B1170" t="str">
            <v>ESGOTAMENTO COM MOTO-BOMBA AUTOESCOVANTE</v>
          </cell>
          <cell r="C1170" t="str">
            <v>H</v>
          </cell>
          <cell r="D1170">
            <v>5.82</v>
          </cell>
        </row>
        <row r="1171">
          <cell r="A1171" t="str">
            <v>73882/001</v>
          </cell>
          <cell r="B1171" t="str">
            <v>CALHA EM CONCRETO SIMPLES, EM MEIA CANA, DIAMETRO 200 MM</v>
          </cell>
          <cell r="C1171" t="str">
            <v>M</v>
          </cell>
          <cell r="D1171">
            <v>31.27</v>
          </cell>
        </row>
        <row r="1172">
          <cell r="A1172" t="str">
            <v>73882/002</v>
          </cell>
          <cell r="B1172" t="str">
            <v>CALHA EM CONCRETO SIMPLES, MEIA CANA DE CONCRETO, DIAMETRO 300 MM</v>
          </cell>
          <cell r="C1172" t="str">
            <v>M</v>
          </cell>
          <cell r="D1172">
            <v>37.04</v>
          </cell>
        </row>
        <row r="1173">
          <cell r="A1173" t="str">
            <v>73882/003</v>
          </cell>
          <cell r="B1173" t="str">
            <v>CALHA EM CONCRETO SIMPLES, EM MEIA CANA DE CONCRETO, DIAMETRO 400 MM</v>
          </cell>
          <cell r="C1173" t="str">
            <v>M</v>
          </cell>
          <cell r="D1173">
            <v>49.13</v>
          </cell>
        </row>
        <row r="1174">
          <cell r="A1174" t="str">
            <v>73882/004</v>
          </cell>
          <cell r="B1174" t="str">
            <v>CALHA EM CONCRETO SIMPLES, EM MEIA CANA DE CONCRETO, DIAMETRO 500 MM</v>
          </cell>
          <cell r="C1174" t="str">
            <v>M</v>
          </cell>
          <cell r="D1174">
            <v>73.59</v>
          </cell>
        </row>
        <row r="1175">
          <cell r="A1175" t="str">
            <v>73882/005</v>
          </cell>
          <cell r="B1175" t="str">
            <v>CALHA EM CONCRETO SIMPLES, EM MEIA CANA DE CONCRETO, DIAMETRO 600 MM</v>
          </cell>
          <cell r="C1175" t="str">
            <v>M</v>
          </cell>
          <cell r="D1175">
            <v>87.12</v>
          </cell>
        </row>
        <row r="1176">
          <cell r="A1176">
            <v>83660</v>
          </cell>
          <cell r="B1176" t="str">
            <v>ESGOTAMENTO MANUAL DE AGUA DE CHUVA OU LENCOL FREATICO ESCAVADO</v>
          </cell>
          <cell r="C1176" t="str">
            <v>M3</v>
          </cell>
          <cell r="D1176">
            <v>2.15</v>
          </cell>
        </row>
        <row r="1177">
          <cell r="A1177" t="str">
            <v>73816/001</v>
          </cell>
          <cell r="B1177" t="str">
            <v>EXECUCAO DE DRENO COM TUBOS DE PVC CORRUGADO FLEXIVEL PERFURADO - DN 1 00</v>
          </cell>
          <cell r="C1177" t="str">
            <v>M</v>
          </cell>
          <cell r="D1177">
            <v>25.81</v>
          </cell>
        </row>
        <row r="1178">
          <cell r="A1178" t="str">
            <v>73816/002</v>
          </cell>
          <cell r="B1178" t="str">
            <v>EXECUCAO DE DRENO VERTICAL COM PEDRISCO, DIAMETRO 200MM</v>
          </cell>
          <cell r="C1178" t="str">
            <v>M</v>
          </cell>
          <cell r="D1178">
            <v>20.85</v>
          </cell>
        </row>
        <row r="1179">
          <cell r="A1179" t="str">
            <v>73881/001</v>
          </cell>
          <cell r="B1179" t="str">
            <v>EXECUCAO DE DRENO COM MANTA GEOTEXTIL 200 G/M2</v>
          </cell>
          <cell r="C1179" t="str">
            <v>M2</v>
          </cell>
          <cell r="D1179">
            <v>7.83</v>
          </cell>
        </row>
        <row r="1180">
          <cell r="A1180" t="str">
            <v>73881/002</v>
          </cell>
          <cell r="B1180" t="str">
            <v>EXECUCAO DE DRENO COM MANTA GEOTEXTIL 300 G/M2</v>
          </cell>
          <cell r="C1180" t="str">
            <v>M2</v>
          </cell>
          <cell r="D1180">
            <v>11.81</v>
          </cell>
        </row>
        <row r="1181">
          <cell r="A1181" t="str">
            <v>73881/003</v>
          </cell>
          <cell r="B1181" t="str">
            <v>EXECUCAO DE DRENO COM MANTA GEOTEXTIL 400 G/M2</v>
          </cell>
          <cell r="C1181" t="str">
            <v>M2</v>
          </cell>
          <cell r="D1181">
            <v>14.4</v>
          </cell>
        </row>
        <row r="1182">
          <cell r="A1182" t="str">
            <v>73883/001</v>
          </cell>
          <cell r="B1182" t="str">
            <v>EXECUCAO DE DRENO FRANCES COM AREIA MEDIA</v>
          </cell>
          <cell r="C1182" t="str">
            <v>M3</v>
          </cell>
          <cell r="D1182">
            <v>70.02</v>
          </cell>
        </row>
        <row r="1183">
          <cell r="A1183" t="str">
            <v>73883/002</v>
          </cell>
          <cell r="B1183" t="str">
            <v>EXECUCAO DE DRENO FRANCES COM BRITA NUM 2</v>
          </cell>
          <cell r="C1183" t="str">
            <v>M3</v>
          </cell>
          <cell r="D1183">
            <v>87.09</v>
          </cell>
        </row>
        <row r="1184">
          <cell r="A1184" t="str">
            <v>73883/003</v>
          </cell>
          <cell r="B1184" t="str">
            <v>EXECUCAO DE DRENO FRANCES COM CASCALHO</v>
          </cell>
          <cell r="C1184" t="str">
            <v>M3</v>
          </cell>
          <cell r="D1184">
            <v>53.91</v>
          </cell>
        </row>
        <row r="1185">
          <cell r="A1185" t="str">
            <v>73902/001</v>
          </cell>
          <cell r="B1185" t="str">
            <v>CAMADA DRENANTE COM BRITA NUM 3</v>
          </cell>
          <cell r="C1185" t="str">
            <v>M3</v>
          </cell>
          <cell r="D1185">
            <v>90.82</v>
          </cell>
        </row>
        <row r="1186">
          <cell r="A1186" t="str">
            <v>73968/001</v>
          </cell>
          <cell r="B1186" t="str">
            <v>MANTA IMPERMEABILIZANTE A BASE DE ASFALTO - FORNECIMENTO E INSTALACAO</v>
          </cell>
          <cell r="C1186" t="str">
            <v>M2</v>
          </cell>
          <cell r="D1186">
            <v>43.43</v>
          </cell>
        </row>
        <row r="1187">
          <cell r="A1187" t="str">
            <v>73969/001</v>
          </cell>
          <cell r="B1187" t="str">
            <v>EXECUCAO DE DRENOS DE CHORUME EM TUBOS DRENANTES DE CONCRETO, DIAM=200 MM, ENVOLTOS EM BRITA E GEOTEXTIL</v>
          </cell>
          <cell r="C1187" t="str">
            <v>M</v>
          </cell>
          <cell r="D1187">
            <v>73.7</v>
          </cell>
        </row>
        <row r="1188">
          <cell r="A1188" t="str">
            <v>74017/001</v>
          </cell>
          <cell r="B1188" t="str">
            <v>EXECUCAO DE DRENOS DE CHORUME EM TUBOS DRENANTES, PVC, DIAM=100 MM, EN VOLTOS EM BRITA E GEOTEXTIL</v>
          </cell>
          <cell r="C1188" t="str">
            <v>M</v>
          </cell>
          <cell r="D1188">
            <v>46.19</v>
          </cell>
        </row>
        <row r="1189">
          <cell r="A1189" t="str">
            <v>74017/002</v>
          </cell>
          <cell r="B1189" t="str">
            <v>EXECUCAO DE DRENOS DE CHORUME EM TUBOS DRENANTES, PVC, DIAM=150 MM, EN VOLTOS EM BRITA E GEOTEXTIL</v>
          </cell>
          <cell r="C1189" t="str">
            <v>M</v>
          </cell>
          <cell r="D1189">
            <v>64.819999999999993</v>
          </cell>
        </row>
        <row r="1190">
          <cell r="A1190" t="str">
            <v>75029/001</v>
          </cell>
          <cell r="B1190" t="str">
            <v>TUBO PVC CORRUGADO RIGIDO PERFURADO DN 150 PARA DRENAGEM - FORNECIMENT O E INSTALACAO</v>
          </cell>
          <cell r="C1190" t="str">
            <v>M</v>
          </cell>
          <cell r="D1190">
            <v>42.45</v>
          </cell>
        </row>
        <row r="1191">
          <cell r="A1191">
            <v>83651</v>
          </cell>
          <cell r="B1191" t="str">
            <v>TUBO PVC CORRUGADO PERFURADO 100 MM C/ JUNTA ELASTICA PARA DRENAGEM.</v>
          </cell>
          <cell r="C1191" t="str">
            <v>M</v>
          </cell>
          <cell r="D1191">
            <v>27.79</v>
          </cell>
        </row>
        <row r="1192">
          <cell r="A1192">
            <v>83656</v>
          </cell>
          <cell r="B1192" t="str">
            <v>COLCHAO DRENANTE C/ 30CM PEDRA BRITADA N.3/FILTRO TRANSICAO MANTA GEOT EXTIL 100% POLIPROPILENO OU POLIESTER INCL FORNEC/COLOCMAT</v>
          </cell>
          <cell r="C1192" t="str">
            <v>M2</v>
          </cell>
          <cell r="D1192">
            <v>40.25</v>
          </cell>
        </row>
        <row r="1193">
          <cell r="A1193">
            <v>83658</v>
          </cell>
          <cell r="B1193" t="str">
            <v>EXECUCAO DRENO PROFUNDO, COM CORTE TRAPEZOIDAL EM SOLO, DE 70X80X150CM EXCL TUBO INCL MATERIAL EXECUCAO, COM SELO ENCHIMENTO MATERIAL DRENAN TE E ESCAVACAO</v>
          </cell>
          <cell r="C1193" t="str">
            <v>M</v>
          </cell>
          <cell r="D1193">
            <v>114.85</v>
          </cell>
        </row>
        <row r="1194">
          <cell r="A1194">
            <v>83661</v>
          </cell>
          <cell r="B1194" t="str">
            <v>EXECUCAO DE DRENO PROFUNDO, CORTE EM SOLO, COM TUBO POROSO D=0,20M</v>
          </cell>
          <cell r="C1194" t="str">
            <v>M</v>
          </cell>
          <cell r="D1194">
            <v>94.44</v>
          </cell>
        </row>
        <row r="1195">
          <cell r="A1195">
            <v>83662</v>
          </cell>
          <cell r="B1195" t="str">
            <v>EXECUCAO DE DRENO CEGO</v>
          </cell>
          <cell r="C1195" t="str">
            <v>M3</v>
          </cell>
          <cell r="D1195">
            <v>77.75</v>
          </cell>
        </row>
        <row r="1196">
          <cell r="A1196">
            <v>83664</v>
          </cell>
          <cell r="B1196" t="str">
            <v>EXECUCAO DE DRENO DE TUBO DE CONRETO SIMPLES POROSO D=0,20 M (0,5MX0,5 M) PARA GALERIAS DE AGUAS PLUVIAIS</v>
          </cell>
          <cell r="C1196" t="str">
            <v>M</v>
          </cell>
          <cell r="D1196">
            <v>65.040000000000006</v>
          </cell>
        </row>
        <row r="1197">
          <cell r="A1197">
            <v>83665</v>
          </cell>
          <cell r="B1197" t="str">
            <v>FORNECIMENTO E INSTALACAO DE MANTA BIDIM RT - 14</v>
          </cell>
          <cell r="C1197" t="str">
            <v>M2</v>
          </cell>
          <cell r="D1197">
            <v>8.85</v>
          </cell>
        </row>
        <row r="1198">
          <cell r="A1198">
            <v>83667</v>
          </cell>
          <cell r="B1198" t="str">
            <v>CAMADA DRENANTE COM AREIA MEDIA</v>
          </cell>
          <cell r="C1198" t="str">
            <v>M3</v>
          </cell>
          <cell r="D1198">
            <v>80.27</v>
          </cell>
        </row>
        <row r="1199">
          <cell r="A1199">
            <v>83668</v>
          </cell>
          <cell r="B1199" t="str">
            <v>CAMADA DRENANTE COM BRITA NUM 2</v>
          </cell>
          <cell r="C1199" t="str">
            <v>M3</v>
          </cell>
          <cell r="D1199">
            <v>90.17</v>
          </cell>
        </row>
        <row r="1200">
          <cell r="A1200">
            <v>83669</v>
          </cell>
          <cell r="B1200" t="str">
            <v>FORNECIMENTO/INSTALACAO MANTA BIDIM RT-16</v>
          </cell>
          <cell r="C1200" t="str">
            <v>M2</v>
          </cell>
          <cell r="D1200">
            <v>12.27</v>
          </cell>
        </row>
        <row r="1201">
          <cell r="A1201">
            <v>83670</v>
          </cell>
          <cell r="B1201" t="str">
            <v>TUBO PVC DN 75 MM PARA DRENAGEM - FORNECIMENTO E INSTALACAO</v>
          </cell>
          <cell r="C1201" t="str">
            <v>M</v>
          </cell>
          <cell r="D1201">
            <v>39.380000000000003</v>
          </cell>
        </row>
        <row r="1202">
          <cell r="A1202">
            <v>83671</v>
          </cell>
          <cell r="B1202" t="str">
            <v>TUBO PVC DN 100 MM PARA DRENAGEM - FORNECIMENTO E INSTALACAO</v>
          </cell>
          <cell r="C1202" t="str">
            <v>M</v>
          </cell>
          <cell r="D1202">
            <v>42.31</v>
          </cell>
        </row>
        <row r="1203">
          <cell r="A1203">
            <v>83675</v>
          </cell>
          <cell r="B1203" t="str">
            <v>TUBO CONCRETO SIMPLES DN 200 MM PARA DRENAGEM - FORNECIMENTO E INSTALA CAO, INCLUSIVE ESCAVACAO MANUAL 1M3/M.</v>
          </cell>
          <cell r="C1203" t="str">
            <v>M</v>
          </cell>
          <cell r="D1203">
            <v>85.41</v>
          </cell>
        </row>
        <row r="1204">
          <cell r="A1204">
            <v>83676</v>
          </cell>
          <cell r="B1204" t="str">
            <v>TUBO CONCRETO SIMPLES DN 300 MM PARA DRENAGEM - FORNECIMENTO E INSTALA CAO INCLUSIVE ESCAVACAO MANUAL 1M3/M</v>
          </cell>
          <cell r="C1204" t="str">
            <v>M</v>
          </cell>
          <cell r="D1204">
            <v>104.81</v>
          </cell>
        </row>
        <row r="1205">
          <cell r="A1205">
            <v>83677</v>
          </cell>
          <cell r="B1205" t="str">
            <v>TUBO CONCRETO SIMPLES DN 400 MM PARA DRENAGEM - FORNECIMENTO E INSTALA CAO INCLUSIVE ESCAVACAO MANUAL 1,5M3/M</v>
          </cell>
          <cell r="C1205" t="str">
            <v>M</v>
          </cell>
          <cell r="D1205">
            <v>132.36000000000001</v>
          </cell>
        </row>
        <row r="1206">
          <cell r="A1206">
            <v>83678</v>
          </cell>
          <cell r="B1206" t="str">
            <v>TUBO CONCRETO SIMPLES DN 500 MM PARA DRENAGEM - FORNECIMENTO E INSTALA CAO INCLUSIVE ESCAVACAO MANUAL 2M3/M</v>
          </cell>
          <cell r="C1206" t="str">
            <v>M</v>
          </cell>
          <cell r="D1206">
            <v>173.47</v>
          </cell>
        </row>
        <row r="1207">
          <cell r="A1207">
            <v>83679</v>
          </cell>
          <cell r="B1207" t="str">
            <v>TUBO PVC D=2 COM MATERIAL DRENANTE PARA DRENO/BARBACA - FORNECIMENTO E INSTALACAO</v>
          </cell>
          <cell r="C1207" t="str">
            <v>M</v>
          </cell>
          <cell r="D1207">
            <v>12.1</v>
          </cell>
        </row>
        <row r="1208">
          <cell r="A1208">
            <v>83680</v>
          </cell>
          <cell r="B1208" t="str">
            <v>TUBO PVC D=3" COM MATERIAL DRENANTE PARA DRENO/BARBACA - FORNECIMENTO E INSTALACAO</v>
          </cell>
          <cell r="C1208" t="str">
            <v>M</v>
          </cell>
          <cell r="D1208">
            <v>14.16</v>
          </cell>
        </row>
        <row r="1209">
          <cell r="A1209">
            <v>83681</v>
          </cell>
          <cell r="B1209" t="str">
            <v>TUBO PVC D=4" COM MATERIAL DRENANTE PARA DRENO/BARBACA - FORNECIMENTO E INSTALACAO</v>
          </cell>
          <cell r="C1209" t="str">
            <v>M</v>
          </cell>
          <cell r="D1209">
            <v>15.29</v>
          </cell>
        </row>
        <row r="1210">
          <cell r="A1210">
            <v>83682</v>
          </cell>
          <cell r="B1210" t="str">
            <v>CAMADA VERTICAL DRENANTE C/ PEDRA BRITADA NUMS 1 E 2</v>
          </cell>
          <cell r="C1210" t="str">
            <v>M3</v>
          </cell>
          <cell r="D1210">
            <v>90.81</v>
          </cell>
        </row>
        <row r="1211">
          <cell r="A1211">
            <v>83683</v>
          </cell>
          <cell r="B1211" t="str">
            <v>CAMADA HORIZONTAL DRENANTE C/ PEDRA BRITADA 1 E 2</v>
          </cell>
          <cell r="C1211" t="str">
            <v>M3</v>
          </cell>
          <cell r="D1211">
            <v>99.35</v>
          </cell>
        </row>
        <row r="1212">
          <cell r="A1212">
            <v>83729</v>
          </cell>
          <cell r="B1212" t="str">
            <v>FORNECIMENTO/INSTALACAO DE MANTA BIDIM RT-31</v>
          </cell>
          <cell r="C1212" t="str">
            <v>M2</v>
          </cell>
          <cell r="D1212">
            <v>23</v>
          </cell>
        </row>
        <row r="1213">
          <cell r="A1213">
            <v>83739</v>
          </cell>
          <cell r="B1213" t="str">
            <v>FORNECIMENTO/INSTALACAO DE MANTA BIDIM RT-10</v>
          </cell>
          <cell r="C1213" t="str">
            <v>M2</v>
          </cell>
          <cell r="D1213">
            <v>8.17</v>
          </cell>
        </row>
        <row r="1214">
          <cell r="A1214">
            <v>6454</v>
          </cell>
          <cell r="B1214" t="str">
            <v>FORNECIMENTO E LANCAMENTO DE PEDRA DE MAO</v>
          </cell>
          <cell r="C1214" t="str">
            <v>M3</v>
          </cell>
          <cell r="D1214">
            <v>138.25</v>
          </cell>
        </row>
        <row r="1215">
          <cell r="A1215">
            <v>73611</v>
          </cell>
          <cell r="B1215" t="str">
            <v>ENROCAMENTO COM PEDRA ARGAMASSADA TRAÇO 1:4 COM PEDRA DE MÃO</v>
          </cell>
          <cell r="C1215" t="str">
            <v>M3</v>
          </cell>
          <cell r="D1215">
            <v>307.95999999999998</v>
          </cell>
        </row>
        <row r="1216">
          <cell r="A1216">
            <v>73697</v>
          </cell>
          <cell r="B1216" t="str">
            <v>ENROCAMENTO MANUAL, SEM ARRUMACAO DO MATERIAL</v>
          </cell>
          <cell r="C1216" t="str">
            <v>M3</v>
          </cell>
          <cell r="D1216">
            <v>135.04</v>
          </cell>
        </row>
        <row r="1217">
          <cell r="A1217">
            <v>73698</v>
          </cell>
          <cell r="B1217" t="str">
            <v>ENROCAMENTO MANUAL, COM ARRUMACAO DO MATERIAL</v>
          </cell>
          <cell r="C1217" t="str">
            <v>M3</v>
          </cell>
          <cell r="D1217">
            <v>177.35</v>
          </cell>
        </row>
        <row r="1218">
          <cell r="A1218" t="str">
            <v>73890/001</v>
          </cell>
          <cell r="B1218" t="str">
            <v>ENSECADEIRA DE MADEIRA COM PAREDE SIMPLES</v>
          </cell>
          <cell r="C1218" t="str">
            <v>M2</v>
          </cell>
          <cell r="D1218">
            <v>108.84</v>
          </cell>
        </row>
        <row r="1219">
          <cell r="A1219" t="str">
            <v>73890/002</v>
          </cell>
          <cell r="B1219" t="str">
            <v>ENSECADEIRA DE MADEIRA COM PAREDE DUPLA</v>
          </cell>
          <cell r="C1219" t="str">
            <v>M2</v>
          </cell>
          <cell r="D1219">
            <v>275.20999999999998</v>
          </cell>
        </row>
        <row r="1220">
          <cell r="A1220">
            <v>92743</v>
          </cell>
          <cell r="B1220" t="str">
            <v>MURO DE GABIÃO, ENCHIMENTO COM PEDRA DE MÃO TIPO RACHÃO, DE GRAVIDADE, COM GAIOLAS DE COMPRIMENTO IGUAL A 2 METROS, ALTURA DO MURO DE ATÉ 4 METROS - FORNECIMENTO E EXECUÇÃO. AF_12/2015</v>
          </cell>
          <cell r="C1220" t="str">
            <v>M3</v>
          </cell>
          <cell r="D1220">
            <v>375.82</v>
          </cell>
        </row>
        <row r="1221">
          <cell r="A1221">
            <v>92744</v>
          </cell>
          <cell r="B1221" t="str">
            <v>MURO DE GABIÃO, ENCHIMENTO COM PEDRA DE MÃO TIPO RACHÃO, DE GRAVIDADE, COM GAIOLAS DE COMPRIMENTO IGUAL A 5 METROS, ALTURA DO MURO DE ATÉ 4 METROS - FORNECIMENTO E EXECUÇÃO. AF_12/2015</v>
          </cell>
          <cell r="C1221" t="str">
            <v>M3</v>
          </cell>
          <cell r="D1221">
            <v>307.48</v>
          </cell>
        </row>
        <row r="1222">
          <cell r="A1222">
            <v>92745</v>
          </cell>
          <cell r="B1222" t="str">
            <v>MURO DE GABIÃO, ENCHIMENTO COM PEDRA DE MÃO TIPO RACHÃO, DE GRAVIDADE, COM GAIOLAS DE COMPRIMENTO IGUAL A 2 METROS, ALTURA DO MURO ACIMA DE 4 E ATÉ 6 METROS - FORNECIMENTO E EXECUÇÃO. AF_12/2015</v>
          </cell>
          <cell r="C1222" t="str">
            <v>M3</v>
          </cell>
          <cell r="D1222">
            <v>431.94</v>
          </cell>
        </row>
        <row r="1223">
          <cell r="A1223">
            <v>92746</v>
          </cell>
          <cell r="B1223" t="str">
            <v>MURO DE GABIÃO, ENCHIMENTO COM PEDRA DE MÃO TIPO RACHÃO, DE GRAVIDADE, COM GAIOLAS DE COMPRIMENTO IGUAL A 5 METROS, ALTURA DO MURO ACIMA DE 4 E ATÉ 6 METROS - FORNECIMENTO E EXECUÇÃO. AF_12/2015</v>
          </cell>
          <cell r="C1223" t="str">
            <v>M3</v>
          </cell>
          <cell r="D1223">
            <v>368.6</v>
          </cell>
        </row>
        <row r="1224">
          <cell r="A1224">
            <v>92747</v>
          </cell>
          <cell r="B1224" t="str">
            <v>MURO DE GABIÃO, ENCHIMENTO COM PEDRA DE MÃO TIPO RACHÃO, DE GRAVIDADE, COM GAIOLAS DE COMPRIMENTO IGUAL A 2 METROS, ALTURA DO MURO ACIMA DE 6 E ATÉ 10 METROS - FORNECIMENTO E EXECUÇÃO. AF_12/2015</v>
          </cell>
          <cell r="C1224" t="str">
            <v>M3</v>
          </cell>
          <cell r="D1224">
            <v>463.77</v>
          </cell>
        </row>
        <row r="1225">
          <cell r="A1225">
            <v>92748</v>
          </cell>
          <cell r="B1225" t="str">
            <v>MURO DE GABIÃO, ENCHIMENTO COM PEDRA DE MÃO TIPO RACHÃO, DE GRAVIDADE, COM GAIOLAS DE COMPRIMENTO IGUAL A 5 METROS, ALTURA DO MURO MAIOR QUE 6 ATÉ 10 METROS - FORNECIMENTO E EXECUÇÃO. AF_12/2015</v>
          </cell>
          <cell r="C1225" t="str">
            <v>M3</v>
          </cell>
          <cell r="D1225">
            <v>403.56</v>
          </cell>
        </row>
        <row r="1226">
          <cell r="A1226">
            <v>92749</v>
          </cell>
          <cell r="B1226" t="str">
            <v>MURO DE GABIÃO, ENCHIMENTO COM PEDRA DE MÃO TIPO RACHÃO, COM SOLO REFO RÇADO, ALTURA DO MURO DE ATÉ 4 METROS - FORNECIMENTO E EXECUÇÃO. AF_12 /2015</v>
          </cell>
          <cell r="C1226" t="str">
            <v>M3</v>
          </cell>
          <cell r="D1226">
            <v>502.27</v>
          </cell>
        </row>
        <row r="1227">
          <cell r="A1227">
            <v>92750</v>
          </cell>
          <cell r="B1227" t="str">
            <v>MURO DE GABIÃO, ENCHIMENTO COM PEDRA DE MÃO TIPO RACHÃO, COM SOLO REFO RÇADO, ALTURA DO MURO ACIMA DE 4 E ATÉ 12 METROS - FORNECIMENTO E EXEC UÇÃO. AF_12/2015</v>
          </cell>
          <cell r="C1227" t="str">
            <v>M3</v>
          </cell>
          <cell r="D1227">
            <v>812.84</v>
          </cell>
        </row>
        <row r="1228">
          <cell r="A1228">
            <v>92751</v>
          </cell>
          <cell r="B1228" t="str">
            <v>MURO DE GABIÃO, ENCHIMENTO COM PEDRA DE MÃO TIPO RACHÃO, COM SOLO REFO RÇADO, ALTURA DO MURO ACIMA DE 12 E ATÉ 20 METROS - FORNECIMENTO E EXE CUÇÃO. AF_12/2015</v>
          </cell>
          <cell r="C1228" t="str">
            <v>M3</v>
          </cell>
          <cell r="D1228">
            <v>983.27</v>
          </cell>
        </row>
        <row r="1229">
          <cell r="A1229">
            <v>92752</v>
          </cell>
          <cell r="B1229" t="str">
            <v>MURO DE GABIÃO, ENCHIMENTO COM PEDRA DE MÃO TIPO RACHÃO, COM SOLO REFO RÇADO, ALTURA DO MURO ACIMA DE 20 E ATÉ 28 METROS - FORNECIMENTO E EXE CUÇÃO. AF_12/2015</v>
          </cell>
          <cell r="C1229" t="str">
            <v>M3</v>
          </cell>
          <cell r="D1229">
            <v>1152.69</v>
          </cell>
        </row>
        <row r="1230">
          <cell r="A1230">
            <v>92753</v>
          </cell>
          <cell r="B1230" t="str">
            <v>MURO DE GABIÃO, ENCHIMENTO COM RESÍDUO DE CONSTRUÇÃO E DEMOLIÇÃO, DE G RAVIDADE, COM GAIOLA TRAPEZOIDAL DE COMPRIMENTO IGUAL A 2 METROS, ALTU RA DO MURO DE ATÉ 2 METROS - FORNECIMENTO E EXECUÇÃO. AF_12/2015</v>
          </cell>
          <cell r="C1230" t="str">
            <v>M3</v>
          </cell>
          <cell r="D1230">
            <v>294.05</v>
          </cell>
        </row>
        <row r="1231">
          <cell r="A1231">
            <v>92754</v>
          </cell>
          <cell r="B1231" t="str">
            <v>MURO DE GABIÃO, ENCHIMENTO COM RESÍDUO DE CONSTRUÇÃO E DEMOLIÇÃO, DE G RAVIDADE, COM GAIOLA TRAPEZOIDAL DE COMPRIMENTO IGUAL A 2 METROS, ALTU RA DO MURO ACIMA DE 2 E ATÉ 4 METROS - FORNECIMENTO E EXECUÇÃO. AF_12/ 2015</v>
          </cell>
          <cell r="C1231" t="str">
            <v>M3</v>
          </cell>
          <cell r="D1231">
            <v>288.06</v>
          </cell>
        </row>
        <row r="1232">
          <cell r="A1232">
            <v>92755</v>
          </cell>
          <cell r="B1232" t="str">
            <v>PROTEÇÃO SUPERFICIAL DE CANAL EM GABIÃO TIPO COLCHÃO, ALTURA DE 17 CEN TÍMETROS, ENCHIMENTO COM PEDRA DE MÃO TIPO RACHÃO - FORNECIMENTO E EXE CUÇÃO. AF_12/2015</v>
          </cell>
          <cell r="C1232" t="str">
            <v>M2</v>
          </cell>
          <cell r="D1232">
            <v>250.95</v>
          </cell>
        </row>
        <row r="1233">
          <cell r="A1233">
            <v>92756</v>
          </cell>
          <cell r="B1233" t="str">
            <v>PROTEÇÃO SUPERFICIAL DE CANAL EM GABIÃO TIPO COLCHÃO, ALTURA DE 23 CEN TÍMETROS, ENCHIMENTO COM PEDRA DE MÃO TIPO RACHÃO - FORNECIMENTO E EXE CUÇÃO. AF_12/2015</v>
          </cell>
          <cell r="C1233" t="str">
            <v>M2</v>
          </cell>
          <cell r="D1233">
            <v>309.38</v>
          </cell>
        </row>
        <row r="1234">
          <cell r="A1234">
            <v>92757</v>
          </cell>
          <cell r="B1234" t="str">
            <v>PROTEÇÃO SUPERFICIAL DE CANAL EM GABIÃO TIPO COLCHÃO, ALTURA DE 30 CEN TÍMETROS, ENCHIMENTO COM PEDRA DE MÃO TIPO RACHÃO - FORNECIMENTO E EXE CUÇÃO. AF_12/2015</v>
          </cell>
          <cell r="C1234" t="str">
            <v>M2</v>
          </cell>
          <cell r="D1234">
            <v>378.73</v>
          </cell>
        </row>
        <row r="1235">
          <cell r="A1235">
            <v>92758</v>
          </cell>
          <cell r="B1235" t="str">
            <v>PROTEÇÃO SUPERFICIAL DE CANAL EM GABIÃO TIPO SACO, DIÂMETRO DE 65 CENT ÍMETROS, ENCHIMENTO MANUAL COM PEDRA DE MÃO TIPO RACHÃO - FORNECIMENTO E EXECUÇÃO. AF_12/2015</v>
          </cell>
          <cell r="C1235" t="str">
            <v>M3</v>
          </cell>
          <cell r="D1235">
            <v>346.87</v>
          </cell>
        </row>
        <row r="1236">
          <cell r="A1236" t="str">
            <v>73843/001</v>
          </cell>
          <cell r="B1236" t="str">
            <v>MURO DE ARRIMO DE CONCRETO CICLOPICO COM 30% DE PEDRA DE MAO</v>
          </cell>
          <cell r="C1236" t="str">
            <v>M3</v>
          </cell>
          <cell r="D1236">
            <v>294.20999999999998</v>
          </cell>
        </row>
        <row r="1237">
          <cell r="A1237" t="str">
            <v>73844/001</v>
          </cell>
          <cell r="B1237" t="str">
            <v>MURO DE ARRIMO DE ALVENARIA DE PEDRA ARGAMASSADA</v>
          </cell>
          <cell r="C1237" t="str">
            <v>M3</v>
          </cell>
          <cell r="D1237">
            <v>418.35</v>
          </cell>
        </row>
        <row r="1238">
          <cell r="A1238" t="str">
            <v>73844/002</v>
          </cell>
          <cell r="B1238" t="str">
            <v>MURO DE ARRIMO DE ALVENARIA DE TIJOLOS</v>
          </cell>
          <cell r="C1238" t="str">
            <v>M3</v>
          </cell>
          <cell r="D1238">
            <v>433.67</v>
          </cell>
        </row>
        <row r="1239">
          <cell r="A1239" t="str">
            <v>73846/001</v>
          </cell>
          <cell r="B1239" t="str">
            <v>MURO DE ARRIMO CELULAR PECAS PRE-MOLDADAS CONCRETO EXCL FORMAS INCL CONFECCAO DAS PECAS MONTAGEM E COMPACTACAO DO SOLO DE ENCHIMENTO.</v>
          </cell>
          <cell r="C1239" t="str">
            <v>M3</v>
          </cell>
          <cell r="D1239">
            <v>248.61</v>
          </cell>
        </row>
        <row r="1240">
          <cell r="A1240" t="str">
            <v>73846/002</v>
          </cell>
          <cell r="B1240" t="str">
            <v>MURO DE ARRIMO CELULAR PECAS PRE-MOLDADAS CONCRETO EXCL MATERIAIS E FORMAS INCL CONFECCAO PECAS MONTAGEM E COMPACTACAO DO SOLO(ENCHIMENTO)</v>
          </cell>
          <cell r="C1240" t="str">
            <v>M3</v>
          </cell>
          <cell r="D1240">
            <v>100.06</v>
          </cell>
        </row>
        <row r="1241">
          <cell r="A1241">
            <v>91069</v>
          </cell>
          <cell r="B1241" t="str">
            <v>EXECUÇÃO DE REVESTIMENTO DE CONCRETO PROJETADO COM ESPESSURA DE 7 CM, ARMADO COM TELA, INCLINAÇÃO MENOR QUE 90°, APLICAÇÃO CONTÍNUA, UTILIZA NDO EQUIPAMENTO DE PROJEÇÃO COM 6 M³/H DE CAPACIDADE. AF_01/2016</v>
          </cell>
          <cell r="C1241" t="str">
            <v>M2</v>
          </cell>
          <cell r="D1241">
            <v>66.53</v>
          </cell>
        </row>
        <row r="1242">
          <cell r="A1242">
            <v>91070</v>
          </cell>
          <cell r="B1242" t="str">
            <v>EXECUÇÃO DE REVESTIMENTO DE CONCRETO PROJETADO COM ESPESSURA DE 10 CM, ARMADO COM TELA, INCLINAÇÃO MENOR QUE 90°, APLICAÇÃO CONTÍNUA, UTILIZ ANDO EQUIPAMENTO DE PROJEÇÃO COM 6 M³/H DE CAPACIDADE. AF_01/2016</v>
          </cell>
          <cell r="C1242" t="str">
            <v>M2</v>
          </cell>
          <cell r="D1242">
            <v>74.209999999999994</v>
          </cell>
        </row>
        <row r="1243">
          <cell r="A1243">
            <v>91071</v>
          </cell>
          <cell r="B1243" t="str">
            <v>EXECUÇÃO DE REVESTIMENTO DE CONCRETO PROJETADO COM ESPESSURA DE 7 CM, ARMADO COM TELA, INCLINAÇÃO DE 90°, APLICAÇÃO CONTÍNUA, UTILIZANDO EQU IPAMENTO DE PROJEÇÃO COM 6 M³/H DE CAPACIDADE. AF_01/2016</v>
          </cell>
          <cell r="C1243" t="str">
            <v>M2</v>
          </cell>
          <cell r="D1243">
            <v>87.45</v>
          </cell>
        </row>
        <row r="1244">
          <cell r="A1244">
            <v>91072</v>
          </cell>
          <cell r="B1244" t="str">
            <v>EXECUÇÃO DE REVESTIMENTO DE CONCRETO PROJETADO COM ESPESSURA DE 10 CM, ARMADO COM TELA, INCLINAÇÃO DE 90°, APLICAÇÃO CONTÍNUA, UTILIZANDO EQ UIPAMENTO DE PROJEÇÃO COM 6 M³/H DE CAPACIDADE. AF_01/2016</v>
          </cell>
          <cell r="C1244" t="str">
            <v>M2</v>
          </cell>
          <cell r="D1244">
            <v>95.13</v>
          </cell>
        </row>
        <row r="1245">
          <cell r="A1245">
            <v>91073</v>
          </cell>
          <cell r="B1245" t="str">
            <v>EXECUÇÃO DE REVESTIMENTO DE CONCRETO PROJETADO COM ESPESSURA DE 7 CM, ARMADO COM TELA, INCLINAÇÃO MENOR QUE 90°, APLICAÇÃO CONTÍNUA, UTILIZA NDO EQUIPAMENTO DE PROJEÇÃO COM 3 M³/H DE CAPACIDADE. AF_01/2016</v>
          </cell>
          <cell r="C1245" t="str">
            <v>M2</v>
          </cell>
          <cell r="D1245">
            <v>72.97</v>
          </cell>
        </row>
        <row r="1246">
          <cell r="A1246">
            <v>91074</v>
          </cell>
          <cell r="B1246" t="str">
            <v>EXECUÇÃO DE REVESTIMENTO DE CONCRETO PROJETADO COM ESPESSURA DE 10 CM, ARMADO COM TELA, INCLINAÇÃO MENOR QUE 90°, APLICAÇÃO CONTÍNUA, UTILIZ ANDO EQUIPAMENTO DE PROJEÇÃO COM 3 M³/H DE CAPACIDADE. AF_01/2016</v>
          </cell>
          <cell r="C1246" t="str">
            <v>M2</v>
          </cell>
          <cell r="D1246">
            <v>81.31</v>
          </cell>
        </row>
        <row r="1247">
          <cell r="A1247">
            <v>91075</v>
          </cell>
          <cell r="B1247" t="str">
            <v>EXECUÇÃO DE REVESTIMENTO DE CONCRETO PROJETADO COM ESPESSURA DE 7 CM, ARMADO COM TELA, INCLINAÇÃO DE 90°, APLICAÇÃO CONTÍNUA, UTILIZANDO EQU IPAMENTO DE PROJEÇÃO COM 3 M³/H DE CAPACIDADE. AF_01/2016</v>
          </cell>
          <cell r="C1247" t="str">
            <v>M2</v>
          </cell>
          <cell r="D1247">
            <v>95.46</v>
          </cell>
        </row>
        <row r="1248">
          <cell r="A1248">
            <v>91076</v>
          </cell>
          <cell r="B1248" t="str">
            <v>EXECUÇÃO DE REVESTIMENTO DE CONCRETO PROJETADO COM ESPESSURA DE 10 CM, ARMADO COM TELA, INCLINAÇÃO DE 90°, APLICAÇÃO CONTÍNUA, UTILIZANDO EQ UIPAMENTO DE PROJEÇÃO COM 3 M³/H DE CAPACIDADE. AF_01/2016</v>
          </cell>
          <cell r="C1248" t="str">
            <v>M2</v>
          </cell>
          <cell r="D1248">
            <v>103.87</v>
          </cell>
        </row>
        <row r="1249">
          <cell r="A1249">
            <v>91077</v>
          </cell>
          <cell r="B1249" t="str">
            <v>EXECUÇÃO DE REVESTIMENTO DE CONCRETO PROJETADO COM ESPESSURA DE 7 CM, ARMADO COM FIBRAS DE AÇO, INCLINAÇÃO MENOR QUE 90°, APLICAÇÃO CONTÍNUA , UTILIZANDO EQUIPAMENTO DE PROJEÇÃO COM 6 M³/H DE CAPACIDADE. AF_01/2 016</v>
          </cell>
          <cell r="C1249" t="str">
            <v>M2</v>
          </cell>
          <cell r="D1249">
            <v>99.21</v>
          </cell>
        </row>
        <row r="1250">
          <cell r="A1250">
            <v>91078</v>
          </cell>
          <cell r="B1250" t="str">
            <v>EXECUÇÃO DE REVESTIMENTO DE CONCRETO PROJETADO COM ESPESSURA DE 10 CM, ARMADO COM FIBRAS DE AÇO, INCLINAÇÃO MENOR QUE 90°, APLICAÇÃO CONTÍNU A, UTILIZANDO EQUIPAMENTO DE PROJEÇÃO COM 6 M³/H DE CAPACIDADE. AF_01/ 2016</v>
          </cell>
          <cell r="C1250" t="str">
            <v>M2</v>
          </cell>
          <cell r="D1250">
            <v>117.09</v>
          </cell>
        </row>
        <row r="1251">
          <cell r="A1251">
            <v>91079</v>
          </cell>
          <cell r="B1251" t="str">
            <v>EXECUÇÃO DE REVESTIMENTO DE CONCRETO PROJETADO COM ESPESSURA DE 7 CM, ARMADO COM FIBRAS DE AÇO, INCLINAÇÃO DE 90°, APLICAÇÃO CONTÍNUA, UTILI ZANDO EQUIPAMENTO DE PROJEÇÃO COM 6 M³/H DE CAPACIDADE. AF_01/2016</v>
          </cell>
          <cell r="C1251" t="str">
            <v>M2</v>
          </cell>
          <cell r="D1251">
            <v>102.7</v>
          </cell>
        </row>
        <row r="1252">
          <cell r="A1252">
            <v>91080</v>
          </cell>
          <cell r="B1252" t="str">
            <v>EXECUÇÃO DE REVESTIMENTO DE CONCRETO PROJETADO COM ESPESSURA DE 10 CM, ARMADO COM FIBRAS DE AÇO, INCLINAÇÃO DE 90°, APLICAÇÃO CONTÍNUA, UTIL IZANDO EQUIPAMENTO DE PROJEÇÃO COM 6 M³/H DE CAPACIDADE. AF_01/2016</v>
          </cell>
          <cell r="C1252" t="str">
            <v>M2</v>
          </cell>
          <cell r="D1252">
            <v>120.49</v>
          </cell>
        </row>
        <row r="1253">
          <cell r="A1253">
            <v>91081</v>
          </cell>
          <cell r="B1253" t="str">
            <v>EXECUÇÃO DE REVESTIMENTO DE CONCRETO PROJETADO COM ESPESSURA DE 7 CM, ARMADO COM FIBRAS DE AÇO, INCLINAÇÃO MENOR QUE 90°, APLICAÇÃO CONTÍNUA , UTILIZANDO EQUIPAMENTO DE PROJEÇÃO COM 3 M³/H DE CAPACIDADE. AF_01/2 016</v>
          </cell>
          <cell r="C1253" t="str">
            <v>M2</v>
          </cell>
          <cell r="D1253">
            <v>106.44</v>
          </cell>
        </row>
        <row r="1254">
          <cell r="A1254">
            <v>91082</v>
          </cell>
          <cell r="B1254" t="str">
            <v>EXECUÇÃO DE REVESTIMENTO DE CONCRETO PROJETADO COM ESPESSURA DE 10 CM, ARMADO COM FIBRAS DE AÇO, INCLINAÇÃO MENOR QUE 90°, APLICAÇÃO CONTÍNU A, UTILIZANDO EQUIPAMENTO DE PROJEÇÃO COM 3 M³/H DE CAPACIDADE. AF_01/ 2016</v>
          </cell>
          <cell r="C1254" t="str">
            <v>M2</v>
          </cell>
          <cell r="D1254">
            <v>124.9</v>
          </cell>
        </row>
        <row r="1255">
          <cell r="A1255">
            <v>91083</v>
          </cell>
          <cell r="B1255" t="str">
            <v>EXECUÇÃO DE REVESTIMENTO DE CONCRETO PROJETADO COM ESPESSURA DE 7 CM, ARMADO COM FIBRAS DE AÇO, INCLINAÇÃO DE 90°, APLICAÇÃO CONTÍNUA, UTILI ZANDO EQUIPAMENTO DE PROJEÇÃO COM 3 M³/H DE CAPACIDADE. AF_01/2016</v>
          </cell>
          <cell r="C1255" t="str">
            <v>M2</v>
          </cell>
          <cell r="D1255">
            <v>112.49</v>
          </cell>
        </row>
        <row r="1256">
          <cell r="A1256">
            <v>91084</v>
          </cell>
          <cell r="B1256" t="str">
            <v>EXECUÇÃO DE REVESTIMENTO DE CONCRETO PROJETADO COM ESPESSURA DE 10 CM, ARMADO COM FIBRAS DE AÇO, INCLINAÇÃO DE 90°, APLICAÇÃO CONTÍNUA, UTIL IZANDO EQUIPAMENTO DE PROJEÇÃO COM 3 M³/H DE CAPACIDADE. AF_01/2016</v>
          </cell>
          <cell r="C1256" t="str">
            <v>M2</v>
          </cell>
          <cell r="D1256">
            <v>130.88</v>
          </cell>
        </row>
        <row r="1257">
          <cell r="A1257">
            <v>91086</v>
          </cell>
          <cell r="B1257" t="str">
            <v>EXECUÇÃO DE REVESTIMENTO DE CONCRETO PROJETADO COM ESPESSURA DE 7 CM, ARMADO COM TELA, INCLINAÇÃO MENOR QUE 90°, APLICAÇÃO DESCONTÍNUA, UTIL IZANDO EQUIPAMENTO DE PROJEÇÃO COM 6 M³/H DE CAPACIDADE. AF_01/2016</v>
          </cell>
          <cell r="C1257" t="str">
            <v>M2</v>
          </cell>
          <cell r="D1257">
            <v>71.400000000000006</v>
          </cell>
        </row>
        <row r="1258">
          <cell r="A1258">
            <v>91087</v>
          </cell>
          <cell r="B1258" t="str">
            <v>EXECUÇÃO DE REVESTIMENTO DE CONCRETO PROJETADO COM ESPESSURA DE 10 CM, ARMADO COM TELA, INCLINAÇÃO MENOR QUE 90°, APLICAÇÃO DESCONTÍNUA, UTI LIZANDO EQUIPAMENTO DE PROJEÇÃO COM 6 M³/H DE CAPACIDADE. AF_01/2016</v>
          </cell>
          <cell r="C1258" t="str">
            <v>M2</v>
          </cell>
          <cell r="D1258">
            <v>79.25</v>
          </cell>
        </row>
        <row r="1259">
          <cell r="A1259">
            <v>91088</v>
          </cell>
          <cell r="B1259" t="str">
            <v>EXECUÇÃO DE REVESTIMENTO DE CONCRETO PROJETADO COM ESPESSURA DE 7 CM, ARMADO COM TELA, INCLINAÇÃO DE 90°, APLICAÇÃO DESCONTÍNUA, UTILIZANDO EQUIPAMENTO DE PROJEÇÃO COM 6 M³/H DE CAPACIDADE. AF_01/2016</v>
          </cell>
          <cell r="C1259" t="str">
            <v>M2</v>
          </cell>
          <cell r="D1259">
            <v>93.26</v>
          </cell>
        </row>
        <row r="1260">
          <cell r="A1260">
            <v>91089</v>
          </cell>
          <cell r="B1260" t="str">
            <v>EXECUÇÃO DE REVESTIMENTO DE CONCRETO PROJETADO COM ESPESSURA DE 10 CM, ARMADO COM TELA, INCLINAÇÃO DE 90°, APLICAÇÃO DESCONTÍNUA, UTILIZANDO EQUIPAMENTO DE PROJEÇÃO COM 6 M³/H DE CAPACIDADE. AF_01/2016</v>
          </cell>
          <cell r="C1260" t="str">
            <v>M2</v>
          </cell>
          <cell r="D1260">
            <v>101.21</v>
          </cell>
        </row>
        <row r="1261">
          <cell r="A1261">
            <v>91090</v>
          </cell>
          <cell r="B1261" t="str">
            <v>EXECUÇÃO DE REVESTIMENTO DE CONCRETO PROJETADO COM ESPESSURA DE 7 CM, ARMADO COM TELA, INCLINAÇÃO MENOR QUE 90°, APLICAÇÃO DESCONTÍNUA, UTIL IZANDO EQUIPAMENTO DE PROJEÇÃO COM 3 M³/H DE CAPACIDADE. AF_01/2016</v>
          </cell>
          <cell r="C1261" t="str">
            <v>M2</v>
          </cell>
          <cell r="D1261">
            <v>76.89</v>
          </cell>
        </row>
        <row r="1262">
          <cell r="A1262">
            <v>91091</v>
          </cell>
          <cell r="B1262" t="str">
            <v>EXECUÇÃO DE REVESTIMENTO DE CONCRETO PROJETADO COM ESPESSURA DE 10 CM, ARMADO COM TELA, INCLINAÇÃO MENOR QUE 90°, APLICAÇÃO DESCONTÍNUA, UTI LIZANDO EQUIPAMENTO DE PROJEÇÃO COM 3 M³/H DE CAPACIDADE. AF_01/2016</v>
          </cell>
          <cell r="C1262" t="str">
            <v>M2</v>
          </cell>
          <cell r="D1262">
            <v>85.49</v>
          </cell>
        </row>
        <row r="1263">
          <cell r="A1263">
            <v>91092</v>
          </cell>
          <cell r="B1263" t="str">
            <v>EXECUÇÃO DE REVESTIMENTO DE CONCRETO PROJETADO COM ESPESSURA DE 7 CM, ARMADO COM TELA, INCLINAÇÃO DE 90°, APLICAÇÃO DESCONTÍNUA, UTILIZANDO EQUIPAMENTO DE PROJEÇÃO COM 3 M³/H DE CAPACIDADE. AF_01/2016</v>
          </cell>
          <cell r="C1263" t="str">
            <v>M2</v>
          </cell>
          <cell r="D1263">
            <v>100.04</v>
          </cell>
        </row>
        <row r="1264">
          <cell r="A1264">
            <v>91093</v>
          </cell>
          <cell r="B1264" t="str">
            <v>EXECUÇÃO DE REVESTIMENTO DE CONCRETO PROJETADO COM ESPESSURA DE 10 CM, ARMADO COM TELA, INCLINAÇÃO DE 90°, APLICAÇÃO DESCONTÍNUA, UTILIZANDO EQUIPAMENTO DE PROJEÇÃO COM 3 M³/H DE CAPACIDADE. AF_01/2016</v>
          </cell>
          <cell r="C1264" t="str">
            <v>M2</v>
          </cell>
          <cell r="D1264">
            <v>108.89</v>
          </cell>
        </row>
        <row r="1265">
          <cell r="A1265">
            <v>91094</v>
          </cell>
          <cell r="B1265" t="str">
            <v>EXECUÇÃO DE REVESTIMENTO DE CONCRETO PROJETADO COM ESPESSURA DE 7 CM, ARMADO COM FIBRAS DE AÇO, INCLINAÇÃO MENOR QUE 90°, APLICAÇÃO DESCONTÍ NUA, UTILIZANDO EQUIPAMENTO DE PROJEÇÃO COM 6 M³/H DE CAPACIDADE. AF_0 1/2016</v>
          </cell>
          <cell r="C1265" t="str">
            <v>M2</v>
          </cell>
          <cell r="D1265">
            <v>102.01</v>
          </cell>
        </row>
        <row r="1266">
          <cell r="A1266">
            <v>91095</v>
          </cell>
          <cell r="B1266" t="str">
            <v>EXECUÇÃO DE REVESTIMENTO DE CONCRETO PROJETADO COM ESPESSURA DE 10 CM, ARMADO COM FIBRAS DE AÇO, INCLINAÇÃO MENOR QUE 90°, APLICAÇÃO DESCONT ÍNUA, UTILIZANDO EQUIPAMENTO DE PROJEÇÃO COM 6 M³/H DE CAPACIDADE. AF_ 01/2016</v>
          </cell>
          <cell r="C1266" t="str">
            <v>M2</v>
          </cell>
          <cell r="D1266">
            <v>120.11</v>
          </cell>
        </row>
        <row r="1267">
          <cell r="A1267">
            <v>91096</v>
          </cell>
          <cell r="B1267" t="str">
            <v>EXECUÇÃO DE REVESTIMENTO DE CONCRETO PROJETADO COM ESPESSURA DE 7 CM, ARMADO COM FIBRAS DE AÇO, INCLINAÇÃO DE 90°, APLICAÇÃO DESCONTÍNUA, UT ILIZANDO EQUIPAMENTO DE PROJEÇÃO COM 6 M³/H DE CAPACIDADE. AF_01/2016</v>
          </cell>
          <cell r="C1267" t="str">
            <v>M2</v>
          </cell>
          <cell r="D1267">
            <v>104.2</v>
          </cell>
        </row>
        <row r="1268">
          <cell r="A1268">
            <v>91097</v>
          </cell>
          <cell r="B1268" t="str">
            <v>EXECUÇÃO DE REVESTIMENTO DE CONCRETO PROJETADO COM ESPESSURA DE 10 CM, ARMADO COM FIBRAS DE AÇO, INCLINAÇÃO DE 90°, APLICAÇÃO DESCONTÍNUA, U TILIZANDO EQUIPAMENTO DE PROJEÇÃO COM 6 M³/H DE CAPACIDADE. AF_01/2016</v>
          </cell>
          <cell r="C1268" t="str">
            <v>M2</v>
          </cell>
          <cell r="D1268">
            <v>122.25</v>
          </cell>
        </row>
        <row r="1269">
          <cell r="A1269">
            <v>91098</v>
          </cell>
          <cell r="B1269" t="str">
            <v>EXECUÇÃO DE REVESTIMENTO DE CONCRETO PROJETADO COM ESPESSURA DE 7 CM, ARMADO COM FIBRAS DE AÇO, INCLINAÇÃO MENOR QUE 90°, APLICAÇÃO DESCONTÍ NUA, UTILIZANDO EQUIPAMENTO DE PROJEÇÃO COM 3 M³/H DE CAPACIDADE. AF_0 1/2016</v>
          </cell>
          <cell r="C1269" t="str">
            <v>M2</v>
          </cell>
          <cell r="D1269">
            <v>109.16</v>
          </cell>
        </row>
        <row r="1270">
          <cell r="A1270">
            <v>91099</v>
          </cell>
          <cell r="B1270" t="str">
            <v>EXECUÇÃO DE REVESTIMENTO DE CONCRETO PROJETADO COM ESPESSURA DE 10 CM, ARMADO COM FIBRAS DE AÇO, INCLINAÇÃO MENOR QUE 90°, APLICAÇÃO DESCONT ÍNUA, UTILIZANDO EQUIPAMENTO DE PROJEÇÃO COM 3 M³/H DE CAPACIDADE. AF_ 01/2016</v>
          </cell>
          <cell r="C1270" t="str">
            <v>M2</v>
          </cell>
          <cell r="D1270">
            <v>127.89</v>
          </cell>
        </row>
        <row r="1271">
          <cell r="A1271">
            <v>91100</v>
          </cell>
          <cell r="B1271" t="str">
            <v>EXECUÇÃO DE REVESTIMENTO DE CONCRETO PROJETADO COM ESPESSURA DE 7 CM, ARMADO COM FIBRAS DE AÇO, INCLINAÇÃO DE 90°, APLICAÇÃO DESCONTÍNUA, UT ILIZANDO EQUIPAMENTO DE PROJEÇÃO COM 3 M³/H DE CAPACIDADE. AF_01/2016</v>
          </cell>
          <cell r="C1271" t="str">
            <v>M2</v>
          </cell>
          <cell r="D1271">
            <v>114.32</v>
          </cell>
        </row>
        <row r="1272">
          <cell r="A1272">
            <v>91101</v>
          </cell>
          <cell r="B1272" t="str">
            <v>EXECUÇÃO DE REVESTIMENTO DE CONCRETO PROJETADO COM ESPESSURA DE 10 CM, ARMADO COM FIBRAS DE AÇO, INCLINAÇÃO DE 90°, APLICAÇÃO DESCONTÍNUA, U TILIZANDO EQUIPAMENTO DE PROJEÇÃO COM 3 M³/H DE CAPACIDADE. AF_01/2016</v>
          </cell>
          <cell r="C1272" t="str">
            <v>M2</v>
          </cell>
          <cell r="D1272">
            <v>133.06</v>
          </cell>
        </row>
        <row r="1273">
          <cell r="A1273">
            <v>83684</v>
          </cell>
          <cell r="B1273" t="str">
            <v>CALHA TRAPEZOIDAL 90X30 CM, COM ESPESSURA DE 7 CM (VOLUME DE CONCRETO = 0,064 M3/M)</v>
          </cell>
          <cell r="C1273" t="str">
            <v>M</v>
          </cell>
          <cell r="D1273">
            <v>25.17</v>
          </cell>
        </row>
        <row r="1274">
          <cell r="A1274">
            <v>83685</v>
          </cell>
          <cell r="B1274" t="str">
            <v>CALHA TRAPEZOIDAL 140X35 CM, COM ESPESSURA DE 7 CM (VOLUME DE CONCRETO = 1,109M3/M)</v>
          </cell>
          <cell r="C1274" t="str">
            <v>M</v>
          </cell>
          <cell r="D1274">
            <v>44.38</v>
          </cell>
        </row>
        <row r="1275">
          <cell r="A1275">
            <v>83686</v>
          </cell>
          <cell r="B1275" t="str">
            <v>CALHA TRIANGULAR 100X30 CM, COM ESPESSURA DE 7 CM (VOLUME DE CONCRETO = 0,075M3/M)</v>
          </cell>
          <cell r="C1275" t="str">
            <v>M</v>
          </cell>
          <cell r="D1275">
            <v>26.93</v>
          </cell>
        </row>
        <row r="1276">
          <cell r="A1276">
            <v>83687</v>
          </cell>
          <cell r="B1276" t="str">
            <v>CALHA TRIANGULAR 70X20 CM, COM ESPESSURA DE 7 CM (VOLUME DE CONCRETO = 0,053 M3/M)</v>
          </cell>
          <cell r="C1276" t="str">
            <v>M</v>
          </cell>
          <cell r="D1276">
            <v>21.11</v>
          </cell>
        </row>
        <row r="1277">
          <cell r="A1277">
            <v>83688</v>
          </cell>
          <cell r="B1277" t="str">
            <v>CANALETA EM ALVENARIA COM TIJOLO DE 1/2 VEZ, DIMENSOES 30X15CM (LXA), COM IMPERMEABILIZANTE NA ARGAMASSA</v>
          </cell>
          <cell r="C1277" t="str">
            <v>M</v>
          </cell>
          <cell r="D1277">
            <v>191.01</v>
          </cell>
        </row>
        <row r="1278">
          <cell r="A1278">
            <v>83689</v>
          </cell>
          <cell r="B1278" t="str">
            <v>CALHA EM MEIO TUBO DE CONCRETO SIMPLES, COM D = 30 CM</v>
          </cell>
          <cell r="C1278" t="str">
            <v>M</v>
          </cell>
          <cell r="D1278">
            <v>39.76</v>
          </cell>
        </row>
        <row r="1279">
          <cell r="A1279">
            <v>83690</v>
          </cell>
          <cell r="B1279" t="str">
            <v>DISSIPADOR DE ENERGIA EM PEDRA ARGAMASSADA ESPESSURA 6CM INCL MATERIAI S E COLOCACAO MEDIDO P/ VOLUME DE PEDRA ARGAMASSADA</v>
          </cell>
          <cell r="C1279" t="str">
            <v>M3</v>
          </cell>
          <cell r="D1279">
            <v>399.38</v>
          </cell>
        </row>
        <row r="1280">
          <cell r="A1280" t="str">
            <v>73799/001</v>
          </cell>
          <cell r="B1280" t="str">
            <v>GRELHA EM FERRO FUNDIDO, DIMENSÕES 30X90CM, 85KG PARA CX RALO, FORNECI DA E ASSENTADA COM ARGAMASSA 1:4 CIMENTO:AREIA.</v>
          </cell>
          <cell r="C1280" t="str">
            <v>UN</v>
          </cell>
          <cell r="D1280">
            <v>184.39</v>
          </cell>
        </row>
        <row r="1281">
          <cell r="A1281" t="str">
            <v>73856/001</v>
          </cell>
          <cell r="B1281" t="str">
            <v>BOCA P/BUEIRO SIMPLES TUBULAR D=0,40M EM CONCRETO CICLOPICO, INCLINDO FORMAS, ESCAVACAO, REATERRO E MATERIAIS, EXCLUINDO MATERIAL REATERRO J AZIDA E TRANSPORTE</v>
          </cell>
          <cell r="C1281" t="str">
            <v>UN</v>
          </cell>
          <cell r="D1281">
            <v>405.88</v>
          </cell>
        </row>
        <row r="1282">
          <cell r="A1282" t="str">
            <v>73856/002</v>
          </cell>
          <cell r="B1282" t="str">
            <v>BOCA PARA BUEIRO SIMPLES TUBULAR, DIAMETRO =0,60M, EM CONCRETO CICLOPI CO, INCLUINDO FORMAS, ESCAVACAO, REATERRO E MATERIAIS, EXCLUINDO MATER IAL REATERRO JAZIDA E TRANSPORTE.</v>
          </cell>
          <cell r="C1282" t="str">
            <v>UN</v>
          </cell>
          <cell r="D1282">
            <v>671.92</v>
          </cell>
        </row>
        <row r="1283">
          <cell r="A1283" t="str">
            <v>73856/003</v>
          </cell>
          <cell r="B1283" t="str">
            <v>BOCA PARA BUEIRO SIMPLES TUBULAR, DIAMETRO =0,80M, EM CONCRETO CICLOPI CO, INCLUINDO FORMAS, ESCAVACAO, REATERRO E MATERIAIS, EXCLUINDO MATER IAL REATERRO JAZIDA E TRANSPORTE.</v>
          </cell>
          <cell r="C1283" t="str">
            <v>UN</v>
          </cell>
          <cell r="D1283">
            <v>1015.2</v>
          </cell>
        </row>
        <row r="1284">
          <cell r="A1284" t="str">
            <v>73856/004</v>
          </cell>
          <cell r="B1284" t="str">
            <v>BOCA PARA BUEIRO SIMPLES TUBULAR, DIAMETRO =1,00M, EM CONCRETO CICLOPI CO, INCLUINDO FORMAS, ESCAVACAO, REATERRO E MATERIAIS, EXCLUINDO MATER IAL REATERRO JAZIDA E TRANSPORTE.</v>
          </cell>
          <cell r="C1284" t="str">
            <v>UN</v>
          </cell>
          <cell r="D1284">
            <v>1441.53</v>
          </cell>
        </row>
        <row r="1285">
          <cell r="A1285" t="str">
            <v>73856/005</v>
          </cell>
          <cell r="B1285" t="str">
            <v>BOCA PARA BUEIRO SIMPLES TUBULAR, DIAMETRO =1,20M, EM CONCRETO CICLOPI CO, INCLUINDO FORMAS, ESCAVACAO, REATERRO E MATERIAIS, EXCLUINDO MATER IAL REATERRO JAZIDA E TRANSPORTE.</v>
          </cell>
          <cell r="C1285" t="str">
            <v>UN</v>
          </cell>
          <cell r="D1285">
            <v>1955.56</v>
          </cell>
        </row>
        <row r="1286">
          <cell r="A1286" t="str">
            <v>73856/006</v>
          </cell>
          <cell r="B1286" t="str">
            <v>BOCA PARA BUEIRO DUPLO TUBULAR, DIAMETRO =0,40M, EM CONCRETO CICLOPICO , INCLUINDO FORMAS, ESCAVACAO, REATERRO E MATERIAIS, EXCLUINDO MATERIA L REATERRO JAZIDA E TRANSPORTE.</v>
          </cell>
          <cell r="C1286" t="str">
            <v>UN</v>
          </cell>
          <cell r="D1286">
            <v>577.12</v>
          </cell>
        </row>
        <row r="1287">
          <cell r="A1287" t="str">
            <v>73856/007</v>
          </cell>
          <cell r="B1287" t="str">
            <v>BOCA PARA BUEIRO DUPLO TUBULAR, DIAMETRO =0,60M, EM CONCRETO CICLOPICO , INCLUINDO FORMAS, ESCAVACAO, REATERRO E MATERIAIS, EXCLUINDO MATERIA L REATERRO JAZIDA E TRANSPORTE.</v>
          </cell>
          <cell r="C1287" t="str">
            <v>UN</v>
          </cell>
          <cell r="D1287">
            <v>960.23</v>
          </cell>
        </row>
        <row r="1288">
          <cell r="A1288" t="str">
            <v>73856/008</v>
          </cell>
          <cell r="B1288" t="str">
            <v>BOCA PARA BUEIRO DUPLO TUBULAR, DIAMETRO =0,80M, EM CONCRETO CICLOPICO , INCLUINDO FORMAS, ESCAVACAO, REATERRO E MATERIAIS, EXCLUINDO MATERIA L REATERRO JAZIDA E TRANSPORTE.</v>
          </cell>
          <cell r="C1288" t="str">
            <v>UN</v>
          </cell>
          <cell r="D1288">
            <v>1452.09</v>
          </cell>
        </row>
        <row r="1289">
          <cell r="A1289" t="str">
            <v>73856/009</v>
          </cell>
          <cell r="B1289" t="str">
            <v>BOCA PARA BUEIRO DUPLO TUBULAR, DIAMETRO =1,00M, EM CONCRETO CICLOPICO , INCLUINDO FORMAS, ESCAVACAO, REATERRO E MATERIAIS, EXCLUINDO MATERIA L REATERRO JAZIDA E TRANSPORTE.</v>
          </cell>
          <cell r="C1289" t="str">
            <v>UN</v>
          </cell>
          <cell r="D1289">
            <v>1806.05</v>
          </cell>
        </row>
        <row r="1290">
          <cell r="A1290" t="str">
            <v>73856/010</v>
          </cell>
          <cell r="B1290" t="str">
            <v>BOCA PARA BUEIRO DUPLOTUBULAR, DIAMETRO =1,20M, EM CONCRETO CICLOPICO, INCLUINDO FORMAS, ESCAVACAO, REATERRO E MATERIAIS, EXCLUINDO MATERIAL REATERRO JAZIDA E TRANSPORTE.</v>
          </cell>
          <cell r="C1290" t="str">
            <v>UN</v>
          </cell>
          <cell r="D1290">
            <v>2787.57</v>
          </cell>
        </row>
        <row r="1291">
          <cell r="A1291" t="str">
            <v>73856/011</v>
          </cell>
          <cell r="B1291" t="str">
            <v>BOCA PARA BUEIRO TRIPLO TUBULAR, DIAMETRO =0,40M, EM CONCRETO CICLOPIC O, INCLUINDO FORMAS, ESCAVACAO, REATERRO E MATERIAIS, EXCLUINDO MATERI AL REATERRO JAZIDA E TRANSPORTE.</v>
          </cell>
          <cell r="C1291" t="str">
            <v>UN</v>
          </cell>
          <cell r="D1291">
            <v>747.97</v>
          </cell>
        </row>
        <row r="1292">
          <cell r="A1292" t="str">
            <v>73856/012</v>
          </cell>
          <cell r="B1292" t="str">
            <v>BOCA PARA BUEIRO TRIPLO TUBULAR, DIAMETRO =0,60M, EM CONCRETO CICLOPIC O, INCLUINDO FORMAS, ESCAVACAO, REATERRO E MATERIAIS, EXCLUINDO MATERI AL REATERRO JAZIDA E TRANSPORTE.</v>
          </cell>
          <cell r="C1292" t="str">
            <v>UN</v>
          </cell>
          <cell r="D1292">
            <v>1248.1300000000001</v>
          </cell>
        </row>
        <row r="1293">
          <cell r="A1293" t="str">
            <v>73856/013</v>
          </cell>
          <cell r="B1293" t="str">
            <v>BOCA PARA BUEIRO TRIPLO TUBULAR, DIAMETRO =0,80M, EM CONCRETO CICLOPIC O, INCLUINDO FORMAS, ESCAVACAO, REATERRO E MATERIAIS, EXCLUINDO MATERI AL REATERRO JAZIDA E TRANSPORTE.</v>
          </cell>
          <cell r="C1293" t="str">
            <v>UN</v>
          </cell>
          <cell r="D1293">
            <v>1888.66</v>
          </cell>
        </row>
        <row r="1294">
          <cell r="A1294" t="str">
            <v>73856/014</v>
          </cell>
          <cell r="B1294" t="str">
            <v>BOCA PARA BUEIRO TRIPLO TUBULAR, DIAMETRO =1,00M, EM CONCRETO CICLOPIC O, INCLUINDO FORMAS, ESCAVACAO, REATERRO E MATERIAIS, EXCLUINDO MATERI AL REATERRO JAZIDA E TRANSPORTE.</v>
          </cell>
          <cell r="C1294" t="str">
            <v>UN</v>
          </cell>
          <cell r="D1294">
            <v>2676.83</v>
          </cell>
        </row>
        <row r="1295">
          <cell r="A1295" t="str">
            <v>73856/015</v>
          </cell>
          <cell r="B1295" t="str">
            <v>BOCA PARA BUEIRO TRIPLO TUBULAR, DIAMETRO =1,20M, EM CONCRETO CICLOPIC O, INCLUINDO FORMAS, ESCAVACAO, REATERRO E MATERIAIS, EXCLUINDO MATERI AL REATERRO JAZIDA E TRANSPORTE.</v>
          </cell>
          <cell r="C1295" t="str">
            <v>UN</v>
          </cell>
          <cell r="D1295">
            <v>3619.66</v>
          </cell>
        </row>
        <row r="1296">
          <cell r="A1296" t="str">
            <v>73963/001</v>
          </cell>
          <cell r="B1296" t="str">
            <v>POCO DE VISITA PARA REDE DE ESG. SANIT., EM ANEIS DE CONCRETO, DIÂMETR O = 60CM, PROF=80CM, INCLUINDO DEGRAU,  EXCLUINDO TAMPAO FERRO FUNDIDO .</v>
          </cell>
          <cell r="C1296" t="str">
            <v>UN</v>
          </cell>
          <cell r="D1296">
            <v>320.64</v>
          </cell>
        </row>
        <row r="1297">
          <cell r="A1297" t="str">
            <v>73963/002</v>
          </cell>
          <cell r="B1297" t="str">
            <v>POCO DE VISITA PARA REDE DE ESG. SANIT., EM ANEIS DE CONCRETO, DIÂMETR O = 60CM, PROF = 100CM, INCLUINDO DEGRAU, EXCLUINDO TAMPAO FERRO FUNDI DO.</v>
          </cell>
          <cell r="C1297" t="str">
            <v>UN</v>
          </cell>
          <cell r="D1297">
            <v>346.94</v>
          </cell>
        </row>
        <row r="1298">
          <cell r="A1298" t="str">
            <v>73963/003</v>
          </cell>
          <cell r="B1298" t="str">
            <v>POCO DE VISITA PARA REDE DE ESG. SANIT., EM ANEIS DE CONCRETO, DIÂMETR O = 60CM, PROF = 60CM, INCLUINDO DEGRAU, EXCLUINDO TAMPAO FERRO FUNDID O.</v>
          </cell>
          <cell r="C1298" t="str">
            <v>UN</v>
          </cell>
          <cell r="D1298">
            <v>315.02999999999997</v>
          </cell>
        </row>
        <row r="1299">
          <cell r="A1299" t="str">
            <v>73963/004</v>
          </cell>
          <cell r="B1299" t="str">
            <v>POCO DE VISITA PARA REDE DE ESG. SANIT., EM ANEIS DE CONCRETO, DIÂMETR O = 60CM E 110CM, PROF = 105CM, INCLUINDO DEGRAU, EXCLUINDO TAMPAO FER RO FUNDIDO.</v>
          </cell>
          <cell r="C1299" t="str">
            <v>UN</v>
          </cell>
          <cell r="D1299">
            <v>916.14</v>
          </cell>
        </row>
        <row r="1300">
          <cell r="A1300" t="str">
            <v>73963/005</v>
          </cell>
          <cell r="B1300" t="str">
            <v>POCO DE VISITA PARA REDE DE ESG. SANIT., EM ANEIS DE CONCRETO, DIÂMETR O = 60CM E 110CM, PROF = 120CM, INCLUINDO DEGRAU, EXCLUINDO TAMPAO FER RO FUNDIDO.</v>
          </cell>
          <cell r="C1300" t="str">
            <v>UN</v>
          </cell>
          <cell r="D1300">
            <v>978.01</v>
          </cell>
        </row>
        <row r="1301">
          <cell r="A1301" t="str">
            <v>73963/006</v>
          </cell>
          <cell r="B1301" t="str">
            <v>POCO DE VISITA PARA REDE DE ESG. SANIT., EM ANEIS DE CONCRETO, DIÂMETR O = 60CM E 110CM, PROF = 140CM, INCLUINDO DEGRAU, EXCLUINDO TAMPAO FER RO FUNDIDO.</v>
          </cell>
          <cell r="C1301" t="str">
            <v>UN</v>
          </cell>
          <cell r="D1301">
            <v>1056.48</v>
          </cell>
        </row>
        <row r="1302">
          <cell r="A1302" t="str">
            <v>73963/007</v>
          </cell>
          <cell r="B1302" t="str">
            <v>POCO DE VISITA PARA REDE DE ESG. SANIT., EM ANEIS DE CONCRETO, DIÂMETR O = 60CM E 110CM, PROF = 150CM, INCLUINDO DEGRAU, EXCLUINDO TAMPAO FER RO FUNDIDO.</v>
          </cell>
          <cell r="C1302" t="str">
            <v>UN</v>
          </cell>
          <cell r="D1302">
            <v>1122.82</v>
          </cell>
        </row>
        <row r="1303">
          <cell r="A1303" t="str">
            <v>73963/008</v>
          </cell>
          <cell r="B1303" t="str">
            <v>POCO DE VISITA PARA REDE DE ESG. SANIT., EM ANEIS DE CONCRETO, DIÂMETR O = 60CM E 110CM, PROF = 160CM, INCLUINDO DEGRAU, EXCLUINDO TAMPAO FER RO FUNDIDO.</v>
          </cell>
          <cell r="C1303" t="str">
            <v>UN</v>
          </cell>
          <cell r="D1303">
            <v>1131.27</v>
          </cell>
        </row>
        <row r="1304">
          <cell r="A1304" t="str">
            <v>73963/009</v>
          </cell>
          <cell r="B1304" t="str">
            <v>POCO DE VISITA PARA REDE DE ESG. SANIT., EM ANEIS DE CONCRETO, DIÂMETR O = 110CM, PROF = 170CM, INCLUINDO DEGRAU, EXCLUINDO TAMPAO FERRO FUND IDO.</v>
          </cell>
          <cell r="C1304" t="str">
            <v>UN</v>
          </cell>
          <cell r="D1304">
            <v>1186.77</v>
          </cell>
        </row>
        <row r="1305">
          <cell r="A1305" t="str">
            <v>73963/010</v>
          </cell>
          <cell r="B1305" t="str">
            <v>POCO DE VISITA PARA REDE DE ESG. SANIT., EM ANEIS DE CONCRETO, DIÂMETR O = 60CM E 110CM, PROF = 200CM, INCLUINDO DEGRAU, EXCLUINDO TAMPAO FER RO FUNDIDO.</v>
          </cell>
          <cell r="C1305" t="str">
            <v>UN</v>
          </cell>
          <cell r="D1305">
            <v>1295.6300000000001</v>
          </cell>
        </row>
        <row r="1306">
          <cell r="A1306" t="str">
            <v>73963/011</v>
          </cell>
          <cell r="B1306" t="str">
            <v>POCO DE VISITA PARA REDE DE ESG. SANIT., EM ANEIS DE CONCRETO, DIÂMETR O = 60CM E 110CM, PROF = 230CM, INCLUINDO DEGRAU, EXCLUINDO TAMPAO FER RO FUNDIDO.</v>
          </cell>
          <cell r="C1306" t="str">
            <v>UN</v>
          </cell>
          <cell r="D1306">
            <v>1359.88</v>
          </cell>
        </row>
        <row r="1307">
          <cell r="A1307" t="str">
            <v>73963/012</v>
          </cell>
          <cell r="B1307" t="str">
            <v>POCO DE VISITA PARA REDE DE ESG. SANIT., EM ANEIS DE CONCRETO, DIÂMETR O = 60CM E 110CM, PROF = 260CM, INCLUINDO DEGRAU, EXCLUINDO TAMPAO FER RO FUNDIDO.</v>
          </cell>
          <cell r="C1307" t="str">
            <v>UN</v>
          </cell>
          <cell r="D1307">
            <v>1523.14</v>
          </cell>
        </row>
        <row r="1308">
          <cell r="A1308" t="str">
            <v>73963/013</v>
          </cell>
          <cell r="B1308" t="str">
            <v>POCO DE VISITA PARA REDE DE ESG. SANIT., EM ANEIS DE CONCRETO, DIÂMETR O = 60CM E 110CM, PROF = 290CM, INCLUINDO DEGRAU, EXCLUINDO TAMPAO FER RO FUNDIDO.</v>
          </cell>
          <cell r="C1308" t="str">
            <v>UN</v>
          </cell>
          <cell r="D1308">
            <v>1651.68</v>
          </cell>
        </row>
        <row r="1309">
          <cell r="A1309" t="str">
            <v>73963/014</v>
          </cell>
          <cell r="B1309" t="str">
            <v>POCO DE VISITA PARA REDE DE ESG. SANIT., EM ANEIS DE CONCRETO, DIÂMETR O = 60CM E 110CM, PROF = 320CM, INCLUINDO DEGRAU, EXCLUINDO TAMPAO FER RO FUNDIDO.</v>
          </cell>
          <cell r="C1309" t="str">
            <v>UN</v>
          </cell>
          <cell r="D1309">
            <v>1742.97</v>
          </cell>
        </row>
        <row r="1310">
          <cell r="A1310" t="str">
            <v>73963/015</v>
          </cell>
          <cell r="B1310" t="str">
            <v>POCO DE VISITA PARA REDE DE ESG. SANIT., EM ANEIS DE CONCRETO, DIÂMETR O = 60CM E 110CM, PROF = 350CM, INCLUINDO DEGRAU, EXCLUINDO TAMPAO FER RO FUNDIDO.</v>
          </cell>
          <cell r="C1310" t="str">
            <v>UN</v>
          </cell>
          <cell r="D1310">
            <v>1887.03</v>
          </cell>
        </row>
        <row r="1311">
          <cell r="A1311" t="str">
            <v>73963/016</v>
          </cell>
          <cell r="B1311" t="str">
            <v>POCO DE VISITA PARA REDE DE ESG. SANIT., EM ANEIS DE CONCRETO, DIÂMETR O = 60CM E 110CM, PROF = 380CM, INCLUINDO DEGRAU, EXCLUINDO TAMPAO FER RO FUNDIDO.</v>
          </cell>
          <cell r="C1311" t="str">
            <v>UN</v>
          </cell>
          <cell r="D1311">
            <v>2000.25</v>
          </cell>
        </row>
        <row r="1312">
          <cell r="A1312" t="str">
            <v>73963/017</v>
          </cell>
          <cell r="B1312" t="str">
            <v>POCO DE VISITA PARA REDE DE ESG. SANIT., EM ANEIS DE CONCRETO, DIÂMETR O = 60CM E 110CM, PROF = 410CM, INCLUINDO DEGRAU, EXCLUINDO TAMPAO FER RO FUNDIDO.</v>
          </cell>
          <cell r="C1312" t="str">
            <v>UN</v>
          </cell>
          <cell r="D1312">
            <v>2138.9</v>
          </cell>
        </row>
        <row r="1313">
          <cell r="A1313" t="str">
            <v>73963/018</v>
          </cell>
          <cell r="B1313" t="str">
            <v>POCO DE VISITA PARA REDE DE ESG. SANIT., EM ANEIS DE CONCRETO, DIÂMETR O = 60CM E 110CM, PROF = 440CM, INCLUINDO DEGRAU, EXCLUINDO TAMPAO FER RO FUNDIDO.</v>
          </cell>
          <cell r="C1313" t="str">
            <v>UN</v>
          </cell>
          <cell r="D1313">
            <v>2259.02</v>
          </cell>
        </row>
        <row r="1314">
          <cell r="A1314" t="str">
            <v>73963/019</v>
          </cell>
          <cell r="B1314" t="str">
            <v>POCO DE VISITA PARA REDE DE ESG. SANIT., EM ANEIS DE CONCRETO, DIÂMETR O = 60CM E 110CM, PROF = 470CM, INCLUINDO DEGRAU, EXCLUINDO TAMPAO FER RO FUNDIDO.</v>
          </cell>
          <cell r="C1314" t="str">
            <v>UN</v>
          </cell>
          <cell r="D1314">
            <v>2387.96</v>
          </cell>
        </row>
        <row r="1315">
          <cell r="A1315" t="str">
            <v>73963/020</v>
          </cell>
          <cell r="B1315" t="str">
            <v>POCO DE VISITA PARA REDE DE ESG. SANIT., EM ANEIS DE CONCRETO, DIÂMETR O = 60CM E 110CM, PROF = 500CM, INCLUINDO DEGRAU, EXCLUINDO TAMPAO FER RO FUNDIDO.</v>
          </cell>
          <cell r="C1315" t="str">
            <v>UN</v>
          </cell>
          <cell r="D1315">
            <v>2516.2399999999998</v>
          </cell>
        </row>
        <row r="1316">
          <cell r="A1316" t="str">
            <v>73963/021</v>
          </cell>
          <cell r="B1316" t="str">
            <v>POCO DE VISITA PARA REDE DE ESG. SANIT., EM ANEIS DE CONCRETO, DIÂMETR O = 60CM E 110CM, PROF = 530CM, INCLUINDO DEGRAU, EXCLUINDO TAMPAO FER RO FUNDIDO.</v>
          </cell>
          <cell r="C1316" t="str">
            <v>UN</v>
          </cell>
          <cell r="D1316">
            <v>2653.02</v>
          </cell>
        </row>
        <row r="1317">
          <cell r="A1317" t="str">
            <v>73963/022</v>
          </cell>
          <cell r="B1317" t="str">
            <v>POCO DE VISITA PARA REDE DE ESG. SANIT., EM ANEIS DE CONCRETO, DIÂMETR O = 60CM E 110CM, PROF = 560CM, INCLUINDO DEGRAU, EXCLUINDO TAMPAO FER RO FUNDIDO.</v>
          </cell>
          <cell r="C1317" t="str">
            <v>UN</v>
          </cell>
          <cell r="D1317">
            <v>2781.3</v>
          </cell>
        </row>
        <row r="1318">
          <cell r="A1318" t="str">
            <v>73963/023</v>
          </cell>
          <cell r="B1318" t="str">
            <v>POCO DE VISITA PARA REDE DE ESG. SANIT., EM ANEIS DE CONCRETO, DIÂMETR O = 60CM E 110CM, PROF = 590CM, INCLUINDO DEGRAU, EXCLUINDO TAMPAO FER RO FUNDIDO.</v>
          </cell>
          <cell r="C1318" t="str">
            <v>UN</v>
          </cell>
          <cell r="D1318">
            <v>2909.58</v>
          </cell>
        </row>
        <row r="1319">
          <cell r="A1319" t="str">
            <v>73963/024</v>
          </cell>
          <cell r="B1319" t="str">
            <v>POCO DE VISITA PARA REDE DE ESG. SANIT., EM ANEIS DE CONCRETO, DIÂMETR O = 60CM E 110CM, PROF = 690CM, INCLUINDO DEGRAU, EXCLUINDO TAMPAO FER RO FUNDIDO.</v>
          </cell>
          <cell r="C1319" t="str">
            <v>UN</v>
          </cell>
          <cell r="D1319">
            <v>3207.74</v>
          </cell>
        </row>
        <row r="1320">
          <cell r="A1320" t="str">
            <v>73963/025</v>
          </cell>
          <cell r="B1320" t="str">
            <v>POCO DE VISITA PARA REDE DE ESG. SANIT., EM ANEIS DE CONCRETO, DIÂMETR O = 60CM E 110CM, PROF = 650CM, INCLUINDO DEGRAU, EXCLUINDO TAMPAO FER RO FUNDIDO.</v>
          </cell>
          <cell r="C1320" t="str">
            <v>UN</v>
          </cell>
          <cell r="D1320">
            <v>3167.05</v>
          </cell>
        </row>
        <row r="1321">
          <cell r="A1321" t="str">
            <v>73963/026</v>
          </cell>
          <cell r="B1321" t="str">
            <v>POCO DE VISITA PARA REDE DE ESG. SANIT., EM ANEIS DE CONCRETO, DIÂMETR O = 60CM E 110CM, PROF = 680CM, INCLUINDO DEGRAU, EXCLUINDO TAMPAO FER RO FUNDIDO.</v>
          </cell>
          <cell r="C1321" t="str">
            <v>UN</v>
          </cell>
          <cell r="D1321">
            <v>3295.99</v>
          </cell>
        </row>
        <row r="1322">
          <cell r="A1322" t="str">
            <v>73963/027</v>
          </cell>
          <cell r="B1322" t="str">
            <v>POCO DE VISITA PARA REDE DE ESG. SANIT., EM ANEIS DE CONCRETO, DIÂMETR O = 60CM E 110CM, PROF = 710CM, INCLUINDO DEGRAU, EXCLUINDO TAMPAO FER RO FUNDIDO.</v>
          </cell>
          <cell r="C1322" t="str">
            <v>UN</v>
          </cell>
          <cell r="D1322">
            <v>3424.27</v>
          </cell>
        </row>
        <row r="1323">
          <cell r="A1323" t="str">
            <v>73963/028</v>
          </cell>
          <cell r="B1323" t="str">
            <v>POCO VISITA ESG SANIT ANEL CONC PRE-MOLD PROF=1,20M C/TAMPAO FF TIPO MEDIO(AD)D=60CM 125KG/DEGRAUS FF/REJUNTAMENTO ANEIS/ REVEST LISO CALHA INTERNA C/ARG CIM/AREIA 1:4. BASE/BANQUETA EM CONCR FCK=10MPA</v>
          </cell>
          <cell r="C1323" t="str">
            <v>UN</v>
          </cell>
          <cell r="D1323">
            <v>1038.79</v>
          </cell>
        </row>
        <row r="1324">
          <cell r="A1324" t="str">
            <v>73963/029</v>
          </cell>
          <cell r="B1324" t="str">
            <v>POCO VISITA ESG SANIT ANEL CONC PRE-MOLD PROF=1,40M C/TAMPAO FF TIPO MEDIO(AD)D=60CM 125KG/DEGRAUS FF/REJUNTAMENTO ANEIS/ REVEST LISO CALHA INTERNA C/ARG CIM/AREIA 1:4. BASE/BANQUETA EM CONCR FCK=10MPA</v>
          </cell>
          <cell r="C1324" t="str">
            <v>UN</v>
          </cell>
          <cell r="D1324">
            <v>1109.9100000000001</v>
          </cell>
        </row>
        <row r="1325">
          <cell r="A1325" t="str">
            <v>73963/030</v>
          </cell>
          <cell r="B1325" t="str">
            <v>POCO VISITA ESG SANIT ANEL CONC PRE-MOLD PROF=1,50M C/TAMPAO FF TIPO MEDIO(AD)D=60CM 125KG/DEGRAUS FF/REJUNTAMENTO ANEIS/ REVEST LISO CALHA INTERNA C/ARG CIM/AREIA 1:4. BASE/BANQUETA EM CONCR FCK=10MPA</v>
          </cell>
          <cell r="C1325" t="str">
            <v>UN</v>
          </cell>
          <cell r="D1325">
            <v>1222.44</v>
          </cell>
        </row>
        <row r="1326">
          <cell r="A1326" t="str">
            <v>73963/031</v>
          </cell>
          <cell r="B1326" t="str">
            <v>POCO VISITA ESG SANIT ANEL CONC PRE-MOLD PROF=1,60M C/TAMPAO FF TIPO MEDIO(AD)D=60CM 125KG/DEGRAUS FF/REJUNTAMENTO ANEIS/ REVEST LISO CALHA INTERNA C/ARG CIM/AREIA 1:4. BASE/BANQUETA EM CONCR FCK=10MPA</v>
          </cell>
          <cell r="C1326" t="str">
            <v>UN</v>
          </cell>
          <cell r="D1326">
            <v>1231.95</v>
          </cell>
        </row>
        <row r="1327">
          <cell r="A1327" t="str">
            <v>73963/032</v>
          </cell>
          <cell r="B1327" t="str">
            <v>POCO VISITA ESG SANIT ANEL CONC PRE-MOLD PROF=1,70M C/TAMPAO FF TIPO MEDIO(AD)D=60CM 125KG/DEGRAUS FF/REJUNTAMENTO ANEIS/ REVEST LISO CALHA INTERNA C/ARG CIM/AREIA 1:4. BASE/BANQUETA EM CONCR FCK=10MPA</v>
          </cell>
          <cell r="C1327" t="str">
            <v>UN</v>
          </cell>
          <cell r="D1327">
            <v>1243.8</v>
          </cell>
        </row>
        <row r="1328">
          <cell r="A1328" t="str">
            <v>73963/033</v>
          </cell>
          <cell r="B1328" t="str">
            <v>POCO VISITA ESG SANIT ANEL CONC PRE-MOLD PROF=2,00M C/TAMPAO FF TIPO MEDIO(AD)D=60CM 125KG/DEGRAUS FF/REJUNTAMENTO ANEIS/ REVEST LISO CALHA INTERNA C/ARG CIM/AREIA 1:4. BASE/BANQUETA EM CONCR FCK=10MPA</v>
          </cell>
          <cell r="C1328" t="str">
            <v>UN</v>
          </cell>
          <cell r="D1328">
            <v>1373.53</v>
          </cell>
        </row>
        <row r="1329">
          <cell r="A1329" t="str">
            <v>73963/034</v>
          </cell>
          <cell r="B1329" t="str">
            <v>POCO VISITA ESG SANIT ANEL CONC PRE MOLD PROF=2,30M C/TAMPAO FF TIPO MEDIO(AD)D=60CM 125KG/DEGRAUS FF/REJUNTAMENTO ANEIS/ REVEST LISO CALHA INTERNA C/ARG CIM/AREIA 1:4. BASE/BANQUETA EM CONCR FCK=10MPA</v>
          </cell>
          <cell r="C1329" t="str">
            <v>UN</v>
          </cell>
          <cell r="D1329">
            <v>1455.23</v>
          </cell>
        </row>
        <row r="1330">
          <cell r="A1330" t="str">
            <v>73963/035</v>
          </cell>
          <cell r="B1330" t="str">
            <v>POCO VISITA ESG SANIT ANEL CONC PRE-MOLD PROF=2,60M C/TAMPAO FF TIPO MEDIO(AD)D=60CM 125KG/DEGRAUS FF/REJUNTAMENTO ANEIS/ REVEST LISO CALHA INTERNA C/ARG CIM/AREIA 1:4. BASE/BANQUETA EM CONCR FCK=10MPA</v>
          </cell>
          <cell r="C1330" t="str">
            <v>UN</v>
          </cell>
          <cell r="D1330">
            <v>1584.96</v>
          </cell>
        </row>
        <row r="1331">
          <cell r="A1331" t="str">
            <v>73963/036</v>
          </cell>
          <cell r="B1331" t="str">
            <v>POCO VISITA ESG SANIT ANEL CONC PRE-MOLD PROF=2,90M C/TAMPAO FF TIPO MEDIO(AD) D=60CM 125KG/DEGRAUS FF/REJUNTAMENTO ANEIS/ REVEST LISO CALHA INTERNA C/ARG CIM/AREIA 1:4. BASE/BANQUETA EM CONCR FCK=10MPA</v>
          </cell>
          <cell r="C1331" t="str">
            <v>UN</v>
          </cell>
          <cell r="D1331">
            <v>1714.69</v>
          </cell>
        </row>
        <row r="1332">
          <cell r="A1332" t="str">
            <v>73963/037</v>
          </cell>
          <cell r="B1332" t="str">
            <v>POCO VISITA ESG SANIT ANEL CONC PRE-MOLD PROF=3,20M C/TAMPAO FF TIPO MEDIO(AD)D=60CM 125KG/DEGRAUS FF/REJUNTAMENTOANEIS/ REVEST LISO CALHA INTERNA C/ARG CIM/AREIA 1:4. BASE/BANQUETA EM CONCR FCK=10MPA</v>
          </cell>
          <cell r="C1332" t="str">
            <v>UN</v>
          </cell>
          <cell r="D1332">
            <v>1836.26</v>
          </cell>
        </row>
        <row r="1333">
          <cell r="A1333" t="str">
            <v>73963/038</v>
          </cell>
          <cell r="B1333" t="str">
            <v>POCO VISITA ESG SANIT ANEL CONC PRE-MOLD PROF=3,50M C/TAMPAO FF TIPO MEDIO(AD)D=60CM 125KG/DEGRAUS FF/REJUNTAMENTO/ANEIS/ REVEST LISO CALHA INTERNA C/ARG CIM/AREIA 1:4. BASE/BANQUETA EM CONCR FCK=10MPA</v>
          </cell>
          <cell r="C1333" t="str">
            <v>UN</v>
          </cell>
          <cell r="D1333">
            <v>1966.58</v>
          </cell>
        </row>
        <row r="1334">
          <cell r="A1334" t="str">
            <v>73963/039</v>
          </cell>
          <cell r="B1334" t="str">
            <v>POCO VISITA ESG SANIT ANEL CONC PRE-MOLD PROF=3,80M C/TAMPAO FF TIPO MEDIO(AD)D=60CM 125KG/DEGRAUS FF/REJUNTAMENTO ANEIS/ REVEST LISO CALHA INTERNA C/ARG CIM/AREIA 1:4. BASE/BANQUETA EM CONCR FCK=10MPA</v>
          </cell>
          <cell r="C1334" t="str">
            <v>UN</v>
          </cell>
          <cell r="D1334">
            <v>2096.71</v>
          </cell>
        </row>
        <row r="1335">
          <cell r="A1335" t="str">
            <v>73963/040</v>
          </cell>
          <cell r="B1335" t="str">
            <v>POCO VISITA ESG SANIT ANEL CONC PRE-MOLD PROF=4,10M C/TAMPAO FF TIPO MEDIO(AD)D=60CM 125KG/DEGRAUS FF/REJUNTAMENTO ANEIS/ REVEST LISO CALHA INTERNA C/ARG CIM/AREIA 1:4. BASE/BANQUETA EM CONCR FCK=10MPA</v>
          </cell>
          <cell r="C1335" t="str">
            <v>UN</v>
          </cell>
          <cell r="D1335">
            <v>2215.73</v>
          </cell>
        </row>
        <row r="1336">
          <cell r="A1336" t="str">
            <v>73963/041</v>
          </cell>
          <cell r="B1336" t="str">
            <v>POCO VISITA ESG SANIT ANEL CONC PRE MOLD PROF=4,40M C/TAMPAO FF TIPO MEDIO(AD)D=60CM 125KG/DEGRAUS FF/REJUNTAMENTO ANEIS/ REVEST LISO CALHA INTERNA C/ARG CIM/AREIA 1:4. BASE/BANQUETA EM CONCR FCK=10MPA</v>
          </cell>
          <cell r="C1336" t="str">
            <v>UN</v>
          </cell>
          <cell r="D1336">
            <v>2341.66</v>
          </cell>
        </row>
        <row r="1337">
          <cell r="A1337" t="str">
            <v>73963/042</v>
          </cell>
          <cell r="B1337" t="str">
            <v>POCO VISITA ESG SANIT ANEL CONC PRE-MOLD PROF=4,70M C/TAMPAO FF TIPO MEDIO(AD)D=60CM 125KG/DEGRAUS FF/REJUNTAMENTO ANEIS/ REVEST LISO CALHA INTERNA C/ARG CIM/AREIA 1:4. BASE/BANQUETA EM CONCR FCK=10MPA</v>
          </cell>
          <cell r="C1337" t="str">
            <v>UN</v>
          </cell>
          <cell r="D1337">
            <v>2470.0500000000002</v>
          </cell>
        </row>
        <row r="1338">
          <cell r="A1338" t="str">
            <v>73963/043</v>
          </cell>
          <cell r="B1338" t="str">
            <v>POCO VISITA ESG SANIT ANEL CONC PRE-MOLD PROF=5,00M C/TAMPAO FF TIPO MEDIO(AD)D=60CM 125KG/DEGRAUS FF/REJUNTAMENTO ANEIS/ REVEST LISO CALHA INTERNA C/ARG CIM/AREIA 1:4. BASE/BANQUETA EM CONCR FCK=10MPA</v>
          </cell>
          <cell r="C1338" t="str">
            <v>UN</v>
          </cell>
          <cell r="D1338">
            <v>2566.56</v>
          </cell>
        </row>
        <row r="1339">
          <cell r="A1339" t="str">
            <v>73963/044</v>
          </cell>
          <cell r="B1339" t="str">
            <v>POCO VISITA ESG SANIT ANEL CONC PRE-MOLD PROF=0,80M C/TAMPAO FF TIPO MEDIO(AD)D=60CM 125KG/DEGRAUS FF/REJUNTAMENTO ANEIS/ REVEST LISO CALHA INTERNA C/ARG CIM/AREIA 1:4. BASE/BANQUETA EM CONCR FCK=10MPA</v>
          </cell>
          <cell r="C1339" t="str">
            <v>UN</v>
          </cell>
          <cell r="D1339">
            <v>468.51</v>
          </cell>
        </row>
        <row r="1340">
          <cell r="A1340" t="str">
            <v>73963/045</v>
          </cell>
          <cell r="B1340" t="str">
            <v>POCO DE VISITA PARA REDE DE ESG. SANIT., EM ANEIS DE CONCRETO, DIÂMETR O = 60CM E 110CM, PROF = 240CM, INCLUINDO DEGRAU, EXCLUINDO TAMPAO FER RO FUNDIDO.</v>
          </cell>
          <cell r="C1340" t="str">
            <v>UN</v>
          </cell>
          <cell r="D1340">
            <v>1448.93</v>
          </cell>
        </row>
        <row r="1341">
          <cell r="A1341" t="str">
            <v>73963/046</v>
          </cell>
          <cell r="B1341" t="str">
            <v>POCO DE VISITA PARA REDE DE ESG. SANIT., EM ANEIS DE CONCRETO, DIÂMETR O = 60CM E 110CM, PROF = 250CM, INCLUINDO DEGRAU, EXCLUINDO TAMPAO FER RO FUNDIDO.</v>
          </cell>
          <cell r="C1341" t="str">
            <v>UN</v>
          </cell>
          <cell r="D1341">
            <v>1468.72</v>
          </cell>
        </row>
        <row r="1342">
          <cell r="A1342" t="str">
            <v>73963/047</v>
          </cell>
          <cell r="B1342" t="str">
            <v>POCO DE VISITA PARA REDE DE ESG. SANIT., EM ANEIS DE CONCRETO, DIÂMETR O = 60CM E 110CM, PROF = 280CM, INCLUINDO DEGRAU, EXCLUINDO TAMPAO FER RO FUNDIDO.</v>
          </cell>
          <cell r="C1342" t="str">
            <v>UN</v>
          </cell>
          <cell r="D1342">
            <v>1608.83</v>
          </cell>
        </row>
        <row r="1343">
          <cell r="A1343" t="str">
            <v>73963/048</v>
          </cell>
          <cell r="B1343" t="str">
            <v>POCO DE VISITA PARA REDE DE ESG. SANIT., EM ANEIS DE CONCRETO, DIÂMETR O = 60CM E 110CM, PROF = 310CM, INCLUINDO DEGRAU, EXCLUINDO TAMPAO FER RO FUNDIDO.</v>
          </cell>
          <cell r="C1343" t="str">
            <v>UN</v>
          </cell>
          <cell r="D1343">
            <v>1712.54</v>
          </cell>
        </row>
        <row r="1344">
          <cell r="A1344" t="str">
            <v>74124/001</v>
          </cell>
          <cell r="B1344" t="str">
            <v>POCO VISITA AG PLUV:CONC ARM 1X1X1,40M COLETOR D=40 A 50CM PAREDE E=15CM BASE CONC FCK=10MPA REVEST C/ARG CIM/AREIA 1:4 DEGRAUS FF INCL FORN TODOS MATERIAIS</v>
          </cell>
          <cell r="C1344" t="str">
            <v>UN</v>
          </cell>
          <cell r="D1344">
            <v>1730.71</v>
          </cell>
        </row>
        <row r="1345">
          <cell r="A1345" t="str">
            <v>74124/002</v>
          </cell>
          <cell r="B1345" t="str">
            <v>POCO VISITA AG PLUV:CONC ARM 1,10X1,10X1,40M COLETOR D=60CM PAREDE E=15CM BASE CONC FCK=10MPA REVEST C/ARG CIM/AREIA 1:4 DEGRAUS FF INCL FORN TODOS MATERIAIS</v>
          </cell>
          <cell r="C1345" t="str">
            <v>UN</v>
          </cell>
          <cell r="D1345">
            <v>2002.37</v>
          </cell>
        </row>
        <row r="1346">
          <cell r="A1346" t="str">
            <v>74124/003</v>
          </cell>
          <cell r="B1346" t="str">
            <v>POCO VISITA AG PLUV:CONC ARM 1,20X1,20X1,40M COLETOR D=70CM PAREDE E=15CM BASE CONC FCK=10MPA REVEST C/ARG CIM/AREIA 1:4 DEGRAUS FF INCL FORN TODOS MATERIAIS</v>
          </cell>
          <cell r="C1346" t="str">
            <v>UN</v>
          </cell>
          <cell r="D1346">
            <v>2172.2800000000002</v>
          </cell>
        </row>
        <row r="1347">
          <cell r="A1347" t="str">
            <v>74124/004</v>
          </cell>
          <cell r="B1347" t="str">
            <v>POCO VISITA AG PLUV:CONC ARM 1,30X1,30X1,40M COLETOR D=80CM PAREDE E=15CM BASE CONC FCK=10MPA REVEST C/ARG CIM/AREIA 1:4 DEGRAUS FF INCL FORN TODOS MATERIAIS</v>
          </cell>
          <cell r="C1347" t="str">
            <v>UN</v>
          </cell>
          <cell r="D1347">
            <v>2460.91</v>
          </cell>
        </row>
        <row r="1348">
          <cell r="A1348" t="str">
            <v>74124/005</v>
          </cell>
          <cell r="B1348" t="str">
            <v>POCO VISITA CONCRETO ARMADO P/AG PLUV 1,40X1,40X1,50M COLETOR D=90CM PAREDE E=15CM BASE CONCRETO FCK=10MPA REVESTIDO C/ARG CIM/AREIA 1:4 DEGRAUS FF INCL FORN TODOS MATERIAIS</v>
          </cell>
          <cell r="C1348" t="str">
            <v>UN</v>
          </cell>
          <cell r="D1348">
            <v>2859.71</v>
          </cell>
        </row>
        <row r="1349">
          <cell r="A1349" t="str">
            <v>74124/006</v>
          </cell>
          <cell r="B1349" t="str">
            <v>POCO VISITA AG PLUV:CONC ARM 1,50X1,50X1,60M COLETOR D=1M PA REDE E=15CM BASE CONC FCK=10MPA REVEST C/ARG CIM/AREIA 1:4 DEGRAUS FF INCL FORN TODOS MATERIAIS</v>
          </cell>
          <cell r="C1349" t="str">
            <v>UN</v>
          </cell>
          <cell r="D1349">
            <v>3170.46</v>
          </cell>
        </row>
        <row r="1350">
          <cell r="A1350" t="str">
            <v>74124/007</v>
          </cell>
          <cell r="B1350" t="str">
            <v>POCO VISITA AG PLUV:CONC ARM 1,60X1,60X1,70M COLETOR D=1,10M PAREDE E=15CM BASE CONC FCK=10MPA REVEST C/ARG CIM/AREIA 1:4 DEGRAUS FF INCL FORN TODOS MATERIAIS</v>
          </cell>
          <cell r="C1350" t="str">
            <v>UN</v>
          </cell>
          <cell r="D1350">
            <v>3450.52</v>
          </cell>
        </row>
        <row r="1351">
          <cell r="A1351" t="str">
            <v>74124/008</v>
          </cell>
          <cell r="B1351" t="str">
            <v>POCO VISITA AG PLUV:CONC ARM 1,70X1,70X1,80M COLETOR D=1,20M PAREDE E=15CM BASE CONC FCK=10MPA REVEST C/ARG CIM/AREIA 1:4 DEGRAUS FF INCL FORN TODOS MATERIAIS</v>
          </cell>
          <cell r="C1351" t="str">
            <v>UN</v>
          </cell>
          <cell r="D1351">
            <v>3698.46</v>
          </cell>
        </row>
        <row r="1352">
          <cell r="A1352" t="str">
            <v>74162/001</v>
          </cell>
          <cell r="B1352" t="str">
            <v>CAIXA DE CONCRETO, ALTURA = 1,00 METRO, DIAMETRO REGISTRO &lt; 150 MM</v>
          </cell>
          <cell r="C1352" t="str">
            <v>UN</v>
          </cell>
          <cell r="D1352">
            <v>97.7</v>
          </cell>
        </row>
        <row r="1353">
          <cell r="A1353" t="str">
            <v>74206/001</v>
          </cell>
          <cell r="B1353" t="str">
            <v>CAIXA COLETORA, 1,20X1,20X1,50M, COM FUNDO E TAMPA DE CONCRETO E PARED ES EM ALVENARIA</v>
          </cell>
          <cell r="C1353" t="str">
            <v>UN</v>
          </cell>
          <cell r="D1353">
            <v>1220.48</v>
          </cell>
        </row>
        <row r="1354">
          <cell r="A1354" t="str">
            <v>74206/002</v>
          </cell>
          <cell r="B1354" t="str">
            <v>CAIXA COLETORA, 0,25 X 0,85 X 1,00 M, COM FUNDO E PAREDES EM ALVENARIA</v>
          </cell>
          <cell r="C1354" t="str">
            <v>UN</v>
          </cell>
          <cell r="D1354">
            <v>657.4</v>
          </cell>
        </row>
        <row r="1355">
          <cell r="A1355" t="str">
            <v>74212/001</v>
          </cell>
          <cell r="B1355" t="str">
            <v>POCO DE VISITA PARA REDE DE ESGOTO SANITARIO, EM ALVENARIA, DIAMETRO = 60 CM, PROF 160 CM, INCLUINDO TAMPAO FERRO FUNDIDO</v>
          </cell>
          <cell r="C1355" t="str">
            <v>UN</v>
          </cell>
          <cell r="D1355">
            <v>2970.3</v>
          </cell>
        </row>
        <row r="1356">
          <cell r="A1356" t="str">
            <v>74214/001</v>
          </cell>
          <cell r="B1356" t="str">
            <v>POCO DE VISITA PARA REDE DE ESGOTO SANITÁRIO, EM ALVENARIA, DIAMETRO 1 20 CM, PROF ATE 200 CM, INCLUINDO TAMPAO FERRO FUNDIDO</v>
          </cell>
          <cell r="C1356" t="str">
            <v>UN</v>
          </cell>
          <cell r="D1356">
            <v>4730.3900000000003</v>
          </cell>
        </row>
        <row r="1357">
          <cell r="A1357" t="str">
            <v>74214/002</v>
          </cell>
          <cell r="B1357" t="str">
            <v>POCO DE VISITA PARA REDE DE ESGOTO SANITÁRIO, EM ALVENARIA, DIAMETRO 1 20 CM, PROF ATE 400 CM, INCLUINDO TAMPAO FERRO FUNDIDO</v>
          </cell>
          <cell r="C1357" t="str">
            <v>UN</v>
          </cell>
          <cell r="D1357">
            <v>6865.76</v>
          </cell>
        </row>
        <row r="1358">
          <cell r="A1358" t="str">
            <v>74224/001</v>
          </cell>
          <cell r="B1358" t="str">
            <v>POCO DE VISITA PARA DRENAGEM PLUVIAL, EM CONCRETO ESTRUTURAL, DIMENSOE S INTERNAS DE 90X150X80CM (LARGXCOMPXALT), PARA REDE DE 600 MM, EXCLUS OS TAMPAO E CHAMINE.</v>
          </cell>
          <cell r="C1358" t="str">
            <v>UN</v>
          </cell>
          <cell r="D1358">
            <v>1173.8</v>
          </cell>
        </row>
        <row r="1359">
          <cell r="A1359">
            <v>83621</v>
          </cell>
          <cell r="B1359" t="str">
            <v>ASSENTAMENTO TAMPAO FERRO FUNDIDO (FOFO), 30 X 90 CM PARA CAIXA DE RAL O, C/ ARG CIM/AREIA 1:4 EM VOLUME, EXCLUSIVE TAMPAO.</v>
          </cell>
          <cell r="C1359" t="str">
            <v>UN</v>
          </cell>
          <cell r="D1359">
            <v>76.2</v>
          </cell>
        </row>
        <row r="1360">
          <cell r="A1360">
            <v>83659</v>
          </cell>
          <cell r="B1360" t="str">
            <v>BOCA DE LOBO EM ALVENARIA TIJOLO MACICO, REVESTIDA C/ ARGAMASSA DE CIM ENTO E AREIA 1:3, SOBRE LASTRO DE CONCRETO 10CM E TAMPA DE CONCRETO AR MADO</v>
          </cell>
          <cell r="C1360" t="str">
            <v>UN</v>
          </cell>
          <cell r="D1360">
            <v>645.37</v>
          </cell>
        </row>
        <row r="1361">
          <cell r="A1361">
            <v>83691</v>
          </cell>
          <cell r="B1361" t="str">
            <v>TAMPAO FERRO FUNDIDO P/ POCO DE VISITA, 79,5 KG, TIPO T-100 - FORNECIM ENTO E INSTALACAO</v>
          </cell>
          <cell r="C1361" t="str">
            <v>UN</v>
          </cell>
          <cell r="D1361">
            <v>170.95</v>
          </cell>
        </row>
        <row r="1362">
          <cell r="A1362">
            <v>83692</v>
          </cell>
          <cell r="B1362" t="str">
            <v>TAMPAO FERRO FUNDIDO P/ POCO DE VISITA, 175 KG, TIPO T-170 - FORNECIME NTO E INSTALACAO</v>
          </cell>
          <cell r="C1362" t="str">
            <v>UN</v>
          </cell>
          <cell r="D1362">
            <v>412.58</v>
          </cell>
        </row>
        <row r="1363">
          <cell r="A1363">
            <v>83708</v>
          </cell>
          <cell r="B1363" t="str">
            <v>POCO DE VISITA EM ALVENARIA, PARA REDE D=0,40 M, PARTE FIXA C/ 1,00 M DE ALTURA</v>
          </cell>
          <cell r="C1363" t="str">
            <v>UN</v>
          </cell>
          <cell r="D1363">
            <v>1051.31</v>
          </cell>
        </row>
        <row r="1364">
          <cell r="A1364">
            <v>83709</v>
          </cell>
          <cell r="B1364" t="str">
            <v>POCO DE VISITA EM ALVENARIA, PARA REDE D=0,60 M, PARTE FIXA C/ 1,00 M DE ALTURA</v>
          </cell>
          <cell r="C1364" t="str">
            <v>UN</v>
          </cell>
          <cell r="D1364">
            <v>1323.66</v>
          </cell>
        </row>
        <row r="1365">
          <cell r="A1365">
            <v>83710</v>
          </cell>
          <cell r="B1365" t="str">
            <v>POCO DE VISITA EM ALVENARIA, PARA REDE D=0,80 M, PARTE FIXA C/ 1,00 M DE ALTURA</v>
          </cell>
          <cell r="C1365" t="str">
            <v>UN</v>
          </cell>
          <cell r="D1365">
            <v>2787.38</v>
          </cell>
        </row>
        <row r="1366">
          <cell r="A1366">
            <v>83711</v>
          </cell>
          <cell r="B1366" t="str">
            <v>POÇO DE VISITA EM ALVENARIA, PARA REDE D=1,00 M, PARTE FIXA C/ 1,00 M DE ALTURA E USO DE RETROESCAVADEIRA</v>
          </cell>
          <cell r="C1366" t="str">
            <v>UN</v>
          </cell>
          <cell r="D1366">
            <v>3235.75</v>
          </cell>
        </row>
        <row r="1367">
          <cell r="A1367">
            <v>83712</v>
          </cell>
          <cell r="B1367" t="str">
            <v>POCO DE VISITA EM ALVENARIA, PARA REDE D=1,20 M, PARTE FIXA C/ 1,00 M DE ALTURA E USO DE ESCAVADEIRA HIDRAULICA</v>
          </cell>
          <cell r="C1367" t="str">
            <v>UN</v>
          </cell>
          <cell r="D1367">
            <v>4239.7700000000004</v>
          </cell>
        </row>
        <row r="1368">
          <cell r="A1368">
            <v>83713</v>
          </cell>
          <cell r="B1368" t="str">
            <v>POCO DE VISITA EM ALVENARIA, PARA REDE D=1,50 M, PARTE FIXA C/ 1,00 M DE ALTURA E USO DE ESCAVADEIRA HIDRAULICA</v>
          </cell>
          <cell r="C1368" t="str">
            <v>UN</v>
          </cell>
          <cell r="D1368">
            <v>5192.2299999999996</v>
          </cell>
        </row>
        <row r="1369">
          <cell r="A1369">
            <v>83714</v>
          </cell>
          <cell r="B1369" t="str">
            <v>ACRESCIMO NA ALTURA DO POCO DE VISITA EM ALVENARIA PARA REDE D=0,40 M</v>
          </cell>
          <cell r="C1369" t="str">
            <v>M</v>
          </cell>
          <cell r="D1369">
            <v>566.91999999999996</v>
          </cell>
        </row>
        <row r="1370">
          <cell r="A1370">
            <v>83715</v>
          </cell>
          <cell r="B1370" t="str">
            <v>CHAMINE P/ POCO DE VISITA EM ALVENARIA, EXCLUSOS TAMPAO E ANEL</v>
          </cell>
          <cell r="C1370" t="str">
            <v>M</v>
          </cell>
          <cell r="D1370">
            <v>570.20000000000005</v>
          </cell>
        </row>
        <row r="1371">
          <cell r="A1371">
            <v>83716</v>
          </cell>
          <cell r="B1371" t="str">
            <v>GRELHA FF 30X90CM, 135KG, P/ CX RALO COM ASSENTAMENTO DE ARGAMASSA CIM ENTO/AREIA 1:4 - FORNECIMENTO E INSTALAÇÃO</v>
          </cell>
          <cell r="C1371" t="str">
            <v>UN</v>
          </cell>
          <cell r="D1371">
            <v>295.39</v>
          </cell>
        </row>
        <row r="1372">
          <cell r="A1372" t="str">
            <v>73763/001</v>
          </cell>
          <cell r="B1372" t="str">
            <v>MEIO-FIO E SARJETA DE CONCRETO MOLDADO NO LOCAL, USINADO 15 MPA, COM 0 ,65 M BASE X 0,30 M ALTURA, REJUNTE EM ARGAMASSA TRACO 1:3,5 (CIMENTO E AREIA)</v>
          </cell>
          <cell r="C1372" t="str">
            <v>M</v>
          </cell>
          <cell r="D1372">
            <v>102.92</v>
          </cell>
        </row>
        <row r="1373">
          <cell r="A1373" t="str">
            <v>73763/002</v>
          </cell>
          <cell r="B1373" t="str">
            <v>MEIO-FIO E SARJETA DE CONCRETO MOLDADO NO LOCAL, USINADO 15 MPA, COM 0 ,45 M BASE X 0,30 M ALTURA, REJUNTE EM ARGAMASSA TRACO 1:3,5 (CIMENTO E AREIA)</v>
          </cell>
          <cell r="C1373" t="str">
            <v>M</v>
          </cell>
          <cell r="D1373">
            <v>83.69</v>
          </cell>
        </row>
        <row r="1374">
          <cell r="A1374" t="str">
            <v>73763/003</v>
          </cell>
          <cell r="B1374" t="str">
            <v>MEIO-FIO E SARJETA CONJUGADOS DE CONCRETO 15 MPA, 47 CM BASE X 30 CM A LTURA, MOLDADO "IN LOCO" COM EXTRUSORA</v>
          </cell>
          <cell r="C1374" t="str">
            <v>M</v>
          </cell>
          <cell r="D1374">
            <v>35.74</v>
          </cell>
        </row>
        <row r="1375">
          <cell r="A1375" t="str">
            <v>73763/004</v>
          </cell>
          <cell r="B1375" t="str">
            <v>MEIO-FIO E SARJETA CONJUGADOS DE CONCRETO 15 MPA, 35 CM BASE X 30 CM A LTURA, MOLDADO "IN LOCO" COM EXTRUSORA</v>
          </cell>
          <cell r="C1375" t="str">
            <v>M</v>
          </cell>
          <cell r="D1375">
            <v>29.96</v>
          </cell>
        </row>
        <row r="1376">
          <cell r="A1376" t="str">
            <v>73763/005</v>
          </cell>
          <cell r="B1376" t="str">
            <v>MEIO-FIO E SARJETA CONJUGADOS DE CONCRETO 15 MPA, 30 CM BASE X 26 CM A LTURA, MOLDADO "IN LOCO" COM EXTRUSORA</v>
          </cell>
          <cell r="C1376" t="str">
            <v>M</v>
          </cell>
          <cell r="D1376">
            <v>21.86</v>
          </cell>
        </row>
        <row r="1377">
          <cell r="A1377" t="str">
            <v>73789/001</v>
          </cell>
          <cell r="B1377" t="str">
            <v>MEIO-FIO DE CONCRETO MOLDADO NO LOCAL, USINADO 15 MPA, COM 0,45 M ALTU RA X 0,15 M BASE, REJUNTE EM ARGAMASSA TRACO 1:3,5 (CIMENTO E AREIA)</v>
          </cell>
          <cell r="C1377" t="str">
            <v>M</v>
          </cell>
          <cell r="D1377">
            <v>92.2</v>
          </cell>
        </row>
        <row r="1378">
          <cell r="A1378" t="str">
            <v>73789/002</v>
          </cell>
          <cell r="B1378" t="str">
            <v>MEIO-FIO DE CONCRETO MOLDADO NO LOCAL, USINADO 15 MPA, COM 0,30 M ALTU RA X 0,15 M BASE, REJUNTE EM ARGAMASSA TRACO 1:3,5 (CIMENTO E AREIA)</v>
          </cell>
          <cell r="C1378" t="str">
            <v>M</v>
          </cell>
          <cell r="D1378">
            <v>21.42</v>
          </cell>
        </row>
        <row r="1379">
          <cell r="A1379" t="str">
            <v>74012/001</v>
          </cell>
          <cell r="B1379" t="str">
            <v>SARJETA EM CONCRETO, PREPARO MANUAL, COM SEIXO ROLADO, ESPESSURA = 8CM , LARGURA  = 40CM.</v>
          </cell>
          <cell r="C1379" t="str">
            <v>M</v>
          </cell>
          <cell r="D1379">
            <v>36.1</v>
          </cell>
        </row>
        <row r="1380">
          <cell r="A1380" t="str">
            <v>74208/001</v>
          </cell>
          <cell r="B1380" t="str">
            <v>CONSTRUCAO DE MEIO-FIO DE PEDRAS GRANITICAS, REJUNTADO C/ ARGAMASSA DE CIMENTO E AREIA 1:2 E LINHA D AGUA DE PARALELEPIPEDOS,ASSENTADOS SOBRE MISTURA DE CIMENTO E AREIA 1:6, C/ 6,0 CM DE ESPESSURA E REJUNTADOS C/ ARGAMASSA DE CIMENTO E AREIA 1:2, INCLUSIVBASE DE CONCRETO 1:4:8  C/10 ,0 CM DE ESPESSURA.</v>
          </cell>
          <cell r="C1380" t="str">
            <v>M</v>
          </cell>
          <cell r="D1380">
            <v>91.89</v>
          </cell>
        </row>
        <row r="1381">
          <cell r="A1381" t="str">
            <v>74211/001</v>
          </cell>
          <cell r="B1381" t="str">
            <v>LINHA D AGUA EM PARALELEPIPEDOS GRANITICOS, REJUNTADOS C/ ARG DE CIMEN TO E AREIA TRACO 1:3 SOBRE LASTRO DE BRITA E BERÇO DE AREIA</v>
          </cell>
          <cell r="C1381" t="str">
            <v>M</v>
          </cell>
          <cell r="D1381">
            <v>38.950000000000003</v>
          </cell>
        </row>
        <row r="1382">
          <cell r="A1382" t="str">
            <v>74223/001</v>
          </cell>
          <cell r="B1382" t="str">
            <v>MEIO-FIO (GUIA) DE CONCRETO PRE-MOLDADO, DIMENSÕES 12X15X30X100CM (FAC E SUPERIORXFACE INFERIORXALTURAXCOMPRIMENTO),REJUNTADO C/ARGAMASSA 1:4 CIMENTO:AREIA, INCLUINDO ESCAVAÇÃO E REATERRO.</v>
          </cell>
          <cell r="C1382" t="str">
            <v>M</v>
          </cell>
          <cell r="D1382">
            <v>49.33</v>
          </cell>
        </row>
        <row r="1383">
          <cell r="A1383" t="str">
            <v>74223/002</v>
          </cell>
          <cell r="B1383" t="str">
            <v>MEIO-FIO EM PEDRA GRANITICA, REJUNTADO C/ARGAMASSA CIMENTO E AREIA 1:3</v>
          </cell>
          <cell r="C1383" t="str">
            <v>M</v>
          </cell>
          <cell r="D1383">
            <v>50.75</v>
          </cell>
        </row>
        <row r="1384">
          <cell r="A1384" t="str">
            <v>74237/001</v>
          </cell>
          <cell r="B1384" t="str">
            <v>MEIO-FIO COM SARJETA, EXECUTADO C/EXTRUSORA (SARJETA 30X8CM MEIO-FIO 15X10CM X H=23CM), INCLUI ESC.E ACERTO FAIXA 0,45M</v>
          </cell>
          <cell r="C1384" t="str">
            <v>M</v>
          </cell>
          <cell r="D1384">
            <v>25.07</v>
          </cell>
        </row>
        <row r="1385">
          <cell r="A1385">
            <v>79895</v>
          </cell>
          <cell r="B1385" t="str">
            <v>LOCACAO DE EXTRUSORA DE GUIAS E SARJETAS SEM FORMAS, MOTOR DIESEL DE 1 4CV, EXCLUSIVE OPERADOR (CP)</v>
          </cell>
          <cell r="C1385" t="str">
            <v>H</v>
          </cell>
          <cell r="D1385">
            <v>13.5</v>
          </cell>
        </row>
        <row r="1386">
          <cell r="A1386">
            <v>83717</v>
          </cell>
          <cell r="B1386" t="str">
            <v>ASSENTAMENTO DE MEIO FIO PREMOLDADO, INCLUINDO ESCAVACAO</v>
          </cell>
          <cell r="C1386" t="str">
            <v>M</v>
          </cell>
          <cell r="D1386">
            <v>14.14</v>
          </cell>
        </row>
        <row r="1387">
          <cell r="A1387">
            <v>83718</v>
          </cell>
          <cell r="B1387" t="str">
            <v>ESCORAMENTO DE MEIO FIO COM MATERIAL LOCAL COMPACTADO MANUALMENTE, EM FAIXA DE 0,50M</v>
          </cell>
          <cell r="C1387" t="str">
            <v>M</v>
          </cell>
          <cell r="D1387">
            <v>2.94</v>
          </cell>
        </row>
        <row r="1388">
          <cell r="A1388">
            <v>83719</v>
          </cell>
          <cell r="B1388" t="str">
            <v>SARJETA CORTE EM TALUDES TRIANG 1,25X0,25M ESP=0,08 REV CONC SIMPLES I NCL ESCAVACAO MEC ACERTO MANUAL TERRENO FORNEC MAT E REJUNTAMENTO</v>
          </cell>
          <cell r="C1388" t="str">
            <v>M</v>
          </cell>
          <cell r="D1388">
            <v>66.760000000000005</v>
          </cell>
        </row>
        <row r="1389">
          <cell r="A1389">
            <v>83720</v>
          </cell>
          <cell r="B1389" t="str">
            <v>SARJETA CORTE EM TALUDES TRIANG 1,50X0,30M, ESP=0,08 M REV.CONC. SIMPL ES INCL ESCAVACAO MEC ACERTO MANUAL TERRENO FORNEC MAT E REJUNTAMENTO</v>
          </cell>
          <cell r="C1389" t="str">
            <v>M</v>
          </cell>
          <cell r="D1389">
            <v>79.19</v>
          </cell>
        </row>
        <row r="1390">
          <cell r="A1390">
            <v>83721</v>
          </cell>
          <cell r="B1390" t="str">
            <v>SARJETA CORTE TALUDES TRIANG 1,85X0,35M ESP=0,08 REV CONC. SIMPLES INC L ESCAVACAO MEC ACERTO MANUAL TERRENO FORNEC MAT E REJUNTAMENTO</v>
          </cell>
          <cell r="C1390" t="str">
            <v>M</v>
          </cell>
          <cell r="D1390">
            <v>97.09</v>
          </cell>
        </row>
        <row r="1391">
          <cell r="A1391">
            <v>83722</v>
          </cell>
          <cell r="B1391" t="str">
            <v>VALETA PROT DE CORTE TRAPEZOIDAL 0,80X2,00X0,60M ESP=0,08 CONCR SIMPLE S INCL ESCAVACAO MEC ACERTO MANUAL TERRENO FORNEC MAT E REJUNTAMENTO</v>
          </cell>
          <cell r="C1391" t="str">
            <v>M</v>
          </cell>
          <cell r="D1391">
            <v>177.67</v>
          </cell>
        </row>
        <row r="1392">
          <cell r="A1392">
            <v>83723</v>
          </cell>
          <cell r="B1392" t="str">
            <v>VALETA PROT DE CORTE TRAPEZOIDAL 1,00X2,20X0,60M ESP=0,08M CONCR SIMPL ES INCL ESCAVACAO MEC ATERRO MANUAL TERRENO FORNEC MAT E REJUNTAMENTO</v>
          </cell>
          <cell r="C1392" t="str">
            <v>M</v>
          </cell>
          <cell r="D1392">
            <v>186.19</v>
          </cell>
        </row>
        <row r="1393">
          <cell r="A1393">
            <v>83769</v>
          </cell>
          <cell r="B1393" t="str">
            <v>ESCORAMENTO DE MADEIRA EM VALAS, TIPO PONTALETEAMENTO</v>
          </cell>
          <cell r="C1393" t="str">
            <v>M2</v>
          </cell>
          <cell r="D1393">
            <v>8.16</v>
          </cell>
        </row>
        <row r="1394">
          <cell r="A1394">
            <v>83867</v>
          </cell>
          <cell r="B1394" t="str">
            <v>ESCORAMENTO DE VALAS DESCONTINUO</v>
          </cell>
          <cell r="C1394" t="str">
            <v>M2</v>
          </cell>
          <cell r="D1394">
            <v>34.65</v>
          </cell>
        </row>
        <row r="1395">
          <cell r="A1395">
            <v>83868</v>
          </cell>
          <cell r="B1395" t="str">
            <v>ESCORAMENTO DE VALAS CONTINUO</v>
          </cell>
          <cell r="C1395" t="str">
            <v>M2</v>
          </cell>
          <cell r="D1395">
            <v>47.11</v>
          </cell>
        </row>
        <row r="1396">
          <cell r="A1396" t="str">
            <v>73877/001</v>
          </cell>
          <cell r="B1396" t="str">
            <v>ESCORAMENTO DE VALAS COM PRANCHOES METALICOS - AREA CRAVADA</v>
          </cell>
          <cell r="C1396" t="str">
            <v>M2</v>
          </cell>
          <cell r="D1396">
            <v>48.42</v>
          </cell>
        </row>
        <row r="1397">
          <cell r="A1397" t="str">
            <v>73877/002</v>
          </cell>
          <cell r="B1397" t="str">
            <v>ESCORAMENTO DE VALAS COM PRANCHOES METALICOS - AREA NAO CRAVADA</v>
          </cell>
          <cell r="C1397" t="str">
            <v>M2</v>
          </cell>
          <cell r="D1397">
            <v>35.14</v>
          </cell>
        </row>
        <row r="1398">
          <cell r="A1398">
            <v>83770</v>
          </cell>
          <cell r="B1398" t="str">
            <v>ESCORAMENTO CONTINUO DE VALAS, MISTO, COM PERFIL I DE 8"</v>
          </cell>
          <cell r="C1398" t="str">
            <v>M2</v>
          </cell>
          <cell r="D1398">
            <v>121.96</v>
          </cell>
        </row>
        <row r="1399">
          <cell r="A1399">
            <v>73301</v>
          </cell>
          <cell r="B1399" t="str">
            <v>ESCORAMENTO FORMAS ATE H = 3,30M, COM MADEIRA DE 3A QUALIDADE, NAO APA RELHADA, APROVEITAMENTO TABUAS 3X E PRUMOS 4X.</v>
          </cell>
          <cell r="C1399" t="str">
            <v>M3</v>
          </cell>
          <cell r="D1399">
            <v>8.1</v>
          </cell>
        </row>
        <row r="1400">
          <cell r="A1400">
            <v>83515</v>
          </cell>
          <cell r="B1400" t="str">
            <v>ESCORAMENTO FORMAS DE H=3,30 A 3,50 M, COM MADEIRA 3A QUALIDADE, NAO A PARELHADA, APROVEITAMENTO TABUAS 3X E PRUMOS 4X</v>
          </cell>
          <cell r="C1400" t="str">
            <v>M3</v>
          </cell>
          <cell r="D1400">
            <v>10.5</v>
          </cell>
        </row>
        <row r="1401">
          <cell r="A1401">
            <v>83516</v>
          </cell>
          <cell r="B1401" t="str">
            <v>ESCORAMENTO FORMAS H=3,50 A 4,00 M, COM MADEIRA DE 3A QUALIDADE, NAO A PARELHADA, APROVEITAMENTO TABUAS 3X E PRUMOS 4X.</v>
          </cell>
          <cell r="C1401" t="str">
            <v>M3</v>
          </cell>
          <cell r="D1401">
            <v>12.12</v>
          </cell>
        </row>
        <row r="1402">
          <cell r="A1402">
            <v>7100</v>
          </cell>
          <cell r="B1402" t="str">
            <v>LAMINADO MELAMINICO TEXTURIZADO, ESPESSURA 0,8 MM, PARA REVESTIMENTO D E CHAPA COMPENSADA DE MADEIRA, FIXADA COM COLA</v>
          </cell>
          <cell r="C1402" t="str">
            <v>M2</v>
          </cell>
          <cell r="D1402">
            <v>33.6</v>
          </cell>
        </row>
        <row r="1403">
          <cell r="A1403">
            <v>7101</v>
          </cell>
          <cell r="B1403" t="str">
            <v>LAMINADO MELAMINICO LISO E FOSCO, PARA REVESTIMENTO DE CHAPA COMPENSAD A DE MADEIRA, ESPESSURA 0,8 MM, FIXADO COM COLA</v>
          </cell>
          <cell r="C1403" t="str">
            <v>M2</v>
          </cell>
          <cell r="D1403">
            <v>34.21</v>
          </cell>
        </row>
        <row r="1404">
          <cell r="A1404">
            <v>72142</v>
          </cell>
          <cell r="B1404" t="str">
            <v>RETIRADA DE FOLHAS DE PORTA DE PASSAGEM OU JANELA</v>
          </cell>
          <cell r="C1404" t="str">
            <v>UN</v>
          </cell>
          <cell r="D1404">
            <v>7.77</v>
          </cell>
        </row>
        <row r="1405">
          <cell r="A1405">
            <v>72143</v>
          </cell>
          <cell r="B1405" t="str">
            <v>RETIRADA DE BATENTES DE MADEIRA</v>
          </cell>
          <cell r="C1405" t="str">
            <v>UN</v>
          </cell>
          <cell r="D1405">
            <v>37.51</v>
          </cell>
        </row>
        <row r="1406">
          <cell r="A1406">
            <v>72144</v>
          </cell>
          <cell r="B1406" t="str">
            <v>RECOLOCACAO DE FOLHAS DE PORTA DE PASSAGEM OU JANELA, CONSIDERANDO REA PROVEITAMENTO DO MATERIAL</v>
          </cell>
          <cell r="C1406" t="str">
            <v>UN</v>
          </cell>
          <cell r="D1406">
            <v>62.32</v>
          </cell>
        </row>
        <row r="1407">
          <cell r="A1407">
            <v>72146</v>
          </cell>
          <cell r="B1407" t="str">
            <v>RECOLOCACAO DE BATENTES DE MADEIRA, CONSIDERANDO REAPROVEITAMENTO DE M ATERIAL</v>
          </cell>
          <cell r="C1407" t="str">
            <v>UN</v>
          </cell>
          <cell r="D1407">
            <v>38.81</v>
          </cell>
        </row>
        <row r="1408">
          <cell r="A1408">
            <v>73486</v>
          </cell>
          <cell r="B1408" t="str">
            <v>MARCO MADEIRA REGIONAL 1A 7X3,5CM - P</v>
          </cell>
          <cell r="C1408" t="str">
            <v>M</v>
          </cell>
          <cell r="D1408">
            <v>26.56</v>
          </cell>
        </row>
        <row r="1409">
          <cell r="A1409" t="str">
            <v>73905/001</v>
          </cell>
          <cell r="B1409" t="str">
            <v>BANDEIRA EM MADEIRA 1A, 40X60CM, FIXA, SEM ADUELA E ALIZAR, PARA VIDRO</v>
          </cell>
          <cell r="C1409" t="str">
            <v>UN</v>
          </cell>
          <cell r="D1409">
            <v>74.27</v>
          </cell>
        </row>
        <row r="1410">
          <cell r="A1410" t="str">
            <v>73905/002</v>
          </cell>
          <cell r="B1410" t="str">
            <v>BANDEIRA EM MADEIRA 2A, 40X60CM, FIXA, SEM ADUELA E ALIZAR, PARA VIDRO</v>
          </cell>
          <cell r="C1410" t="str">
            <v>UN</v>
          </cell>
          <cell r="D1410">
            <v>61.07</v>
          </cell>
        </row>
        <row r="1411">
          <cell r="A1411" t="str">
            <v>73910/008</v>
          </cell>
          <cell r="B1411" t="str">
            <v>PORTA DE MADEIRA COMPENSADA LISA PARA PINTURA, 120X210X3,5CM, 2 FOLHAS , INCLUSO ADUELA 2A, ALIZAR 2A E DOBRADICAS</v>
          </cell>
          <cell r="C1411" t="str">
            <v>UN</v>
          </cell>
          <cell r="D1411">
            <v>405.1</v>
          </cell>
        </row>
        <row r="1412">
          <cell r="A1412" t="str">
            <v>73910/009</v>
          </cell>
          <cell r="B1412" t="str">
            <v>PORTA DE MADEIRA COMPENSADA LISA PARA CERA OU VERNIZ, 120X210X3,5CM, 2 FOLHAS, INCLUSO ADUELA 1A, ALIZAR 1A E DOBRADICAS COM ANEL</v>
          </cell>
          <cell r="C1412" t="str">
            <v>UN</v>
          </cell>
          <cell r="D1412">
            <v>520.46</v>
          </cell>
        </row>
        <row r="1413">
          <cell r="A1413" t="str">
            <v>74139/001</v>
          </cell>
          <cell r="B1413" t="str">
            <v>PORTA DE MADEIRA PARA BANHEIRO, EM CHAPA DE MADEIRA COMPENSADA, REVEST IDA COM LAMINADO TEXTURIZADO, 80X160CM, INCLUSO MARCO E DOBRADICAS</v>
          </cell>
          <cell r="C1413" t="str">
            <v>UN</v>
          </cell>
          <cell r="D1413">
            <v>243.1</v>
          </cell>
        </row>
        <row r="1414">
          <cell r="A1414" t="str">
            <v>74139/002</v>
          </cell>
          <cell r="B1414" t="str">
            <v>PORTA DE MADEIRA PARA BANHEIRO, EM CHAPA DE MADEIRA COMPENSADA, REVEST IDA COM LAMINADO TEXTURIZADO, 60X160CM, INCLUSO MARCO E DOBRADICAS</v>
          </cell>
          <cell r="C1414" t="str">
            <v>UN</v>
          </cell>
          <cell r="D1414">
            <v>213.7</v>
          </cell>
        </row>
        <row r="1415">
          <cell r="A1415">
            <v>84850</v>
          </cell>
          <cell r="B1415" t="str">
            <v>PORTA DE MADEIRA ALMOFADADA SEMIOCA 1A, 140X210X3CM, DUAS FOLHAS, INCL USO ADUELA 1A, ALIZAR 1A E DOBRADICAS COM ANEIS</v>
          </cell>
          <cell r="C1415" t="str">
            <v>UN</v>
          </cell>
          <cell r="D1415">
            <v>852.31</v>
          </cell>
        </row>
        <row r="1416">
          <cell r="A1416">
            <v>84852</v>
          </cell>
          <cell r="B1416" t="str">
            <v>BANDEIRA PARA VIDRO EM MADEIRA REGIONAL 2A, 40X70CM, FIXA SEM ADUELA E ALIZAR</v>
          </cell>
          <cell r="C1416" t="str">
            <v>UN</v>
          </cell>
          <cell r="D1416">
            <v>65.56</v>
          </cell>
        </row>
        <row r="1417">
          <cell r="A1417">
            <v>84855</v>
          </cell>
          <cell r="B1417" t="str">
            <v>ALIZAR DE MADEIRA REGIONAL 1A 5X2,0CM</v>
          </cell>
          <cell r="C1417" t="str">
            <v>M</v>
          </cell>
          <cell r="D1417">
            <v>6.22</v>
          </cell>
        </row>
        <row r="1418">
          <cell r="A1418">
            <v>84856</v>
          </cell>
          <cell r="B1418" t="str">
            <v>ALIZAR DE MADEIRA REGIONAL 2A 5X2,0CM</v>
          </cell>
          <cell r="C1418" t="str">
            <v>M</v>
          </cell>
          <cell r="D1418">
            <v>7.56</v>
          </cell>
        </row>
        <row r="1419">
          <cell r="A1419">
            <v>84859</v>
          </cell>
          <cell r="B1419" t="str">
            <v>ALIZAR DE MADEIRA REGIONAL 3A 5X2,0CM</v>
          </cell>
          <cell r="C1419" t="str">
            <v>M</v>
          </cell>
          <cell r="D1419">
            <v>5.42</v>
          </cell>
        </row>
        <row r="1420">
          <cell r="A1420">
            <v>84861</v>
          </cell>
          <cell r="B1420" t="str">
            <v>MARCO DE MADEIRA REGIONAL 1A 7X3,0CM</v>
          </cell>
          <cell r="C1420" t="str">
            <v>M</v>
          </cell>
          <cell r="D1420">
            <v>25.12</v>
          </cell>
        </row>
        <row r="1421">
          <cell r="A1421">
            <v>84864</v>
          </cell>
          <cell r="B1421" t="str">
            <v>MARCO DE MADEIRA REGIONAL 2A 7X3,0CM</v>
          </cell>
          <cell r="C1421" t="str">
            <v>M</v>
          </cell>
          <cell r="D1421">
            <v>20.420000000000002</v>
          </cell>
        </row>
        <row r="1422">
          <cell r="A1422">
            <v>84865</v>
          </cell>
          <cell r="B1422" t="str">
            <v>ADUELA DE MADEIRA REGIONAL 3A 13X3,0CM</v>
          </cell>
          <cell r="C1422" t="str">
            <v>M</v>
          </cell>
          <cell r="D1422">
            <v>28.09</v>
          </cell>
        </row>
        <row r="1423">
          <cell r="A1423">
            <v>84868</v>
          </cell>
          <cell r="B1423" t="str">
            <v>PORTA DE MADEIRA ALMOFADADA SEMIOCA 1A, 120X210X3CM, DUAS FOLHAS, INCL USO ADUELA 1A, ALIZAR 1A E DOBRADICAS COM ANEIS</v>
          </cell>
          <cell r="C1423" t="str">
            <v>UN</v>
          </cell>
          <cell r="D1423">
            <v>820.71</v>
          </cell>
        </row>
        <row r="1424">
          <cell r="A1424">
            <v>84871</v>
          </cell>
          <cell r="B1424" t="str">
            <v>ADUELA DE MADEIRA REGIONAL 1A 15X3,5CM</v>
          </cell>
          <cell r="C1424" t="str">
            <v>M</v>
          </cell>
          <cell r="D1424">
            <v>34.950000000000003</v>
          </cell>
        </row>
        <row r="1425">
          <cell r="A1425">
            <v>84874</v>
          </cell>
          <cell r="B1425" t="str">
            <v>ALCAPAO EM COMPENSADO DE MADEIRA CEDRO/VIROLA, 60X60X2CM, COM MARCO 7X 3CM, ALIZAR DE 2A, DOBRADICAS EM LATAO CROMADO E TARJETA CROMADA</v>
          </cell>
          <cell r="C1425" t="str">
            <v>UN</v>
          </cell>
          <cell r="D1425">
            <v>155.82</v>
          </cell>
        </row>
        <row r="1426">
          <cell r="A1426">
            <v>84875</v>
          </cell>
          <cell r="B1426" t="str">
            <v>PORTA DE MADEIRA MACICA REGIONAL 1A, DE CORRER P/VIDRO, COM ADUELA E A LIZAR DE 1A, TRILHO E RODIZIOS</v>
          </cell>
          <cell r="C1426" t="str">
            <v>M2</v>
          </cell>
          <cell r="D1426">
            <v>456.72</v>
          </cell>
        </row>
        <row r="1427">
          <cell r="A1427">
            <v>84876</v>
          </cell>
          <cell r="B1427" t="str">
            <v>PORTA MADEIRA 1A CORRER P/VIDRO 30MM/ GUARNICAO 15CM/ALIZAR</v>
          </cell>
          <cell r="C1427" t="str">
            <v>M2</v>
          </cell>
          <cell r="D1427">
            <v>494.64</v>
          </cell>
        </row>
        <row r="1428">
          <cell r="A1428">
            <v>85034</v>
          </cell>
          <cell r="B1428" t="str">
            <v>ADUELA DE MADEIRA REGIONAL 2A 15X3,0CM</v>
          </cell>
          <cell r="C1428" t="str">
            <v>M</v>
          </cell>
          <cell r="D1428">
            <v>30.56</v>
          </cell>
        </row>
        <row r="1429">
          <cell r="A1429">
            <v>85040</v>
          </cell>
          <cell r="B1429" t="str">
            <v>ADUELA MADEIRA REGIONAL 2A 13X3,0CM</v>
          </cell>
          <cell r="C1429" t="str">
            <v>M</v>
          </cell>
          <cell r="D1429">
            <v>27.63</v>
          </cell>
        </row>
        <row r="1430">
          <cell r="A1430">
            <v>85044</v>
          </cell>
          <cell r="B1430" t="str">
            <v>ADUELA MADEIRA REGIONAL 3A 13X3,0CM</v>
          </cell>
          <cell r="C1430" t="str">
            <v>M</v>
          </cell>
          <cell r="D1430">
            <v>27.63</v>
          </cell>
        </row>
        <row r="1431">
          <cell r="A1431">
            <v>85065</v>
          </cell>
          <cell r="B1431" t="str">
            <v>ADUELA DE MADEIRA REGIONAL 1A 13X3,0CM</v>
          </cell>
          <cell r="C1431" t="str">
            <v>M</v>
          </cell>
          <cell r="D1431">
            <v>34.54</v>
          </cell>
        </row>
        <row r="1432">
          <cell r="A1432">
            <v>90800</v>
          </cell>
          <cell r="B1432" t="str">
            <v>ADUELA / MARCO / BATENTE PARA PORTA DE 60X210CM, PADRÃO MÉDIO - FORNEC IMENTO E MONTAGEM. AF_08/2015</v>
          </cell>
          <cell r="C1432" t="str">
            <v>UN</v>
          </cell>
          <cell r="D1432">
            <v>157.1</v>
          </cell>
        </row>
        <row r="1433">
          <cell r="A1433">
            <v>90801</v>
          </cell>
          <cell r="B1433" t="str">
            <v>ADUELA / MARCO / BATENTE PARA PORTA DE 70X210CM, PADRÃO MÉDIO - FORNEC IMENTO E MONTAGEM. AF_08/2015</v>
          </cell>
          <cell r="C1433" t="str">
            <v>UN</v>
          </cell>
          <cell r="D1433">
            <v>162.66</v>
          </cell>
        </row>
        <row r="1434">
          <cell r="A1434">
            <v>90802</v>
          </cell>
          <cell r="B1434" t="str">
            <v>ADUELA / MARCO / BATENTE PARA PORTA DE 80X210CM, PADRÃO MÉDIO - FORNEC IMENTO E MONTAGEM. AF_08/2015</v>
          </cell>
          <cell r="C1434" t="str">
            <v>UN</v>
          </cell>
          <cell r="D1434">
            <v>168.23</v>
          </cell>
        </row>
        <row r="1435">
          <cell r="A1435">
            <v>90803</v>
          </cell>
          <cell r="B1435" t="str">
            <v>ADUELA / MARCO / BATENTE PARA PORTA DE 90X210CM, PADRÃO MÉDIO - FORNEC IMENTO E MONTAGEM. AF_08/2015</v>
          </cell>
          <cell r="C1435" t="str">
            <v>UN</v>
          </cell>
          <cell r="D1435">
            <v>173.78</v>
          </cell>
        </row>
        <row r="1436">
          <cell r="A1436">
            <v>90804</v>
          </cell>
          <cell r="B1436" t="str">
            <v>ADUELA / MARCO / BATENTE PARA PORTA DE 60X210CM, FIXAÇÃO COM ARGAMASSA , PADRÃO MÉDIO - FORNECIMENTO E INSTALAÇÃO. AF_08/2015_P</v>
          </cell>
          <cell r="C1436" t="str">
            <v>UN</v>
          </cell>
          <cell r="D1436">
            <v>206.45</v>
          </cell>
        </row>
        <row r="1437">
          <cell r="A1437">
            <v>90805</v>
          </cell>
          <cell r="B1437" t="str">
            <v>ADUELA / MARCO / BATENTE PARA PORTA DE 60X210CM, FIXAÇÃO COM ARGAMASSA - SOMENTE INSTALAÇÃO. AF_08/2015_P</v>
          </cell>
          <cell r="C1437" t="str">
            <v>UN</v>
          </cell>
          <cell r="D1437">
            <v>49.34</v>
          </cell>
        </row>
        <row r="1438">
          <cell r="A1438">
            <v>90806</v>
          </cell>
          <cell r="B1438" t="str">
            <v>ADUELA / MARCO / BATENTE PARA PORTA DE 70X210CM, FIXAÇÃO COM ARGAMASSA , PADRÃO MÉDIO - FORNECIMENTO E INSTALAÇÃO. AF_08/2015_P</v>
          </cell>
          <cell r="C1438" t="str">
            <v>UN</v>
          </cell>
          <cell r="D1438">
            <v>216.08</v>
          </cell>
        </row>
        <row r="1439">
          <cell r="A1439">
            <v>90807</v>
          </cell>
          <cell r="B1439" t="str">
            <v>ADUELA / MARCO / BATENTE PARA PORTA DE 70X210CM, FIXAÇÃO COM ARGAMASSA - SOMENTE INSTALAÇÃO. AF_08/2015_P</v>
          </cell>
          <cell r="C1439" t="str">
            <v>UN</v>
          </cell>
          <cell r="D1439">
            <v>53.42</v>
          </cell>
        </row>
        <row r="1440">
          <cell r="A1440">
            <v>90816</v>
          </cell>
          <cell r="B1440" t="str">
            <v>ADUELA / MARCO / BATENTE PARA PORTA DE 80X210CM, FIXAÇÃO COM ARGAMASSA , PADRÃO MÉDIO - FORNECIMENTO E INSTALAÇÃO. AF_08/2015_P</v>
          </cell>
          <cell r="C1440" t="str">
            <v>UN</v>
          </cell>
          <cell r="D1440">
            <v>225.71</v>
          </cell>
        </row>
        <row r="1441">
          <cell r="A1441">
            <v>90817</v>
          </cell>
          <cell r="B1441" t="str">
            <v>ADUELA / MARCO / BATENTE PARA PORTA DE 80X210CM, FIXAÇÃO COM ARGAMASSA - SOMENTE INSTALAÇÃO. AF_08/2015_P</v>
          </cell>
          <cell r="C1441" t="str">
            <v>UN</v>
          </cell>
          <cell r="D1441">
            <v>57.48</v>
          </cell>
        </row>
        <row r="1442">
          <cell r="A1442">
            <v>90818</v>
          </cell>
          <cell r="B1442" t="str">
            <v>ADUELA / MARCO / BATENTE PARA PORTA DE 90X210CM, FIXAÇÃO COM ARGAMASSA , PADRÃO MÉDIO - FORNECIMENTO E INSTALAÇÃO. AF_08/2015_P</v>
          </cell>
          <cell r="C1442" t="str">
            <v>UN</v>
          </cell>
          <cell r="D1442">
            <v>235.37</v>
          </cell>
        </row>
        <row r="1443">
          <cell r="A1443">
            <v>90819</v>
          </cell>
          <cell r="B1443" t="str">
            <v>ADUELA / MARCO / BATENTE PARA PORTA DE 90X210CM, FIXAÇÃO COM ARGAMASSA - SOMENTE INSTALAÇÃO. AF_08/2015_P</v>
          </cell>
          <cell r="C1443" t="str">
            <v>UN</v>
          </cell>
          <cell r="D1443">
            <v>61.58</v>
          </cell>
        </row>
        <row r="1444">
          <cell r="A1444">
            <v>90820</v>
          </cell>
          <cell r="B1444" t="str">
            <v>PORTA DE MADEIRA PARA PINTURA, SEMI-OCA (LEVE OU MÉDIA), 60X210CM, ESP ESSURA DE 3,5CM, INCLUSO DOBRADIÇAS - FORNECIMENTO E INSTALAÇÃO. AF_08 /2015</v>
          </cell>
          <cell r="C1444" t="str">
            <v>UN</v>
          </cell>
          <cell r="D1444">
            <v>124.62</v>
          </cell>
        </row>
        <row r="1445">
          <cell r="A1445">
            <v>90821</v>
          </cell>
          <cell r="B1445" t="str">
            <v>PORTA DE MADEIRA PARA PINTURA, SEMI-OCA (LEVE OU MÉDIA), 70X210CM, ESP ESSURA DE 3,5CM, INCLUSO DOBRADIÇAS - FORNECIMENTO E INSTALAÇÃO. AF_08 /2015</v>
          </cell>
          <cell r="C1445" t="str">
            <v>UN</v>
          </cell>
          <cell r="D1445">
            <v>129.63</v>
          </cell>
        </row>
        <row r="1446">
          <cell r="A1446">
            <v>90822</v>
          </cell>
          <cell r="B1446" t="str">
            <v>PORTA DE MADEIRA PARA PINTURA, SEMI-OCA (LEVE OU MÉDIA), 80X210CM, ESP ESSURA DE 3,5CM, INCLUSO DOBRADIÇAS - FORNECIMENTO E INSTALAÇÃO. AF_08 /2015</v>
          </cell>
          <cell r="C1446" t="str">
            <v>UN</v>
          </cell>
          <cell r="D1446">
            <v>134.65</v>
          </cell>
        </row>
        <row r="1447">
          <cell r="A1447">
            <v>90823</v>
          </cell>
          <cell r="B1447" t="str">
            <v>PORTA DE MADEIRA PARA PINTURA, SEMI-OCA (LEVE OU MÉDIA), 90X210CM, ESP ESSURA DE 3,5CM, INCLUSO DOBRADIÇAS - FORNECIMENTO E INSTALAÇÃO. AF_08 /2015</v>
          </cell>
          <cell r="C1447" t="str">
            <v>UN</v>
          </cell>
          <cell r="D1447">
            <v>147.11000000000001</v>
          </cell>
        </row>
        <row r="1448">
          <cell r="A1448">
            <v>90826</v>
          </cell>
          <cell r="B1448" t="str">
            <v>ALIZAR / GUARNIÇÃO DE 5X1,5CM PARA PORTA DE 60X210CM FIXADO COM PREGOS , PADRÃO MÉDIO - FORNECIMENTO E INSTALAÇÃO. AF_08/2015_P</v>
          </cell>
          <cell r="C1448" t="str">
            <v>UN</v>
          </cell>
          <cell r="D1448">
            <v>24.14</v>
          </cell>
        </row>
        <row r="1449">
          <cell r="A1449">
            <v>90827</v>
          </cell>
          <cell r="B1449" t="str">
            <v>ALIZAR / GUARNIÇÃO DE 5X1,5CM PARA PORTA DE 70X210CM FIXADO COM PREGOS , PADRÃO MÉDIO - FORNECIMENTO E INSTALAÇÃO. AF_08/2015_P</v>
          </cell>
          <cell r="C1449" t="str">
            <v>UN</v>
          </cell>
          <cell r="D1449">
            <v>25.28</v>
          </cell>
        </row>
        <row r="1450">
          <cell r="A1450">
            <v>90828</v>
          </cell>
          <cell r="B1450" t="str">
            <v>ALIZAR / GUARNIÇÃO DE 5X1,5CM PARA PORTA DE 80X210CM FIXADO COM PREGOS , PADRÃO MÉDIO - FORNECIMENTO E INSTALAÇÃO. AF_08/2015_P</v>
          </cell>
          <cell r="C1450" t="str">
            <v>UN</v>
          </cell>
          <cell r="D1450">
            <v>26.42</v>
          </cell>
        </row>
        <row r="1451">
          <cell r="A1451">
            <v>90829</v>
          </cell>
          <cell r="B1451" t="str">
            <v>ALIZAR / GUARNIÇÃO DE 5X1,5CM PARA PORTA DE 90X210CM FIXADO COM PREGOS , PADRÃO MÉDIO - FORNECIMENTO E INSTALAÇÃO. AF_08/2015_P</v>
          </cell>
          <cell r="C1451" t="str">
            <v>UN</v>
          </cell>
          <cell r="D1451">
            <v>27.59</v>
          </cell>
        </row>
        <row r="1452">
          <cell r="A1452">
            <v>90830</v>
          </cell>
          <cell r="B1452" t="str">
            <v>FECHADURA DE EMBUTIR COM CILINDRO, EXTERNA, COMPLETA, ACABAMENTO PADRÃ O MÉDIO, INCLUSO EXECUÇÃO DE FURO - FORNECIMENTO E INSTALAÇÃO. AF_08/2 015</v>
          </cell>
          <cell r="C1452" t="str">
            <v>UN</v>
          </cell>
          <cell r="D1452">
            <v>72.680000000000007</v>
          </cell>
        </row>
        <row r="1453">
          <cell r="A1453">
            <v>90831</v>
          </cell>
          <cell r="B1453" t="str">
            <v>FECHADURA DE EMBUTIR PARA PORTA DE BANHEIRO, COMPLETA, ACABAMENTO PADR ÃO MÉDIO, INCLUSO EXECUÇÃO DE FURO - FORNECIMENTO E INSTALAÇÃO. AF_08/ 2015</v>
          </cell>
          <cell r="C1453" t="str">
            <v>UN</v>
          </cell>
          <cell r="D1453">
            <v>56.92</v>
          </cell>
        </row>
        <row r="1454">
          <cell r="A1454">
            <v>90841</v>
          </cell>
          <cell r="B1454" t="str">
            <v>KIT DE PORTA DE MADEIRA PARA PINTURA, SEMI-OCA (LEVE OU MÉDIA), PADRÃO MÉDIO, 60X210CM, ESPESSURA DE 3,5CM, ITENS INCLUSOS: DOBRADIÇAS, MONT AGEM E INSTALAÇÃO DO BATENTE, FECHADURA COM EXECUÇÃO DO FURO - FORNECI MENTO E INSTALAÇÃO. AF_08/2015</v>
          </cell>
          <cell r="C1454" t="str">
            <v>UN</v>
          </cell>
          <cell r="D1454">
            <v>436.29</v>
          </cell>
        </row>
        <row r="1455">
          <cell r="A1455">
            <v>90842</v>
          </cell>
          <cell r="B1455" t="str">
            <v>KIT DE PORTA DE MADEIRA PARA PINTURA, SEMI-OCA (LEVE OU MÉDIA), PADRÃO MÉDIO, 70X210CM, ESPESSURA DE 3,5CM, ITENS INCLUSOS: DOBRADIÇAS, MONT AGEM E INSTALAÇÃO DO BATENTE, FECHADURA COM EXECUÇÃO DO FURO - FORNECI MENTO E INSTALAÇÃO. AF_08/2015</v>
          </cell>
          <cell r="C1455" t="str">
            <v>UN</v>
          </cell>
          <cell r="D1455">
            <v>458.13</v>
          </cell>
        </row>
        <row r="1456">
          <cell r="A1456">
            <v>90843</v>
          </cell>
          <cell r="B1456" t="str">
            <v>KIT DE PORTA DE MADEIRA PARA PINTURA, SEMI-OCA (LEVE OU MÉDIA), PADRÃO MÉDIO, 80X210CM, ESPESSURA DE 3,5CM, ITENS INCLUSOS: DOBRADIÇAS, MONT AGEM E INSTALAÇÃO DO BATENTE, FECHADURA COM EXECUÇÃO DO FURO - FORNECI MENTO E INSTALAÇÃO. AF_08/2015</v>
          </cell>
          <cell r="C1456" t="str">
            <v>UN</v>
          </cell>
          <cell r="D1456">
            <v>485.9</v>
          </cell>
        </row>
        <row r="1457">
          <cell r="A1457">
            <v>90844</v>
          </cell>
          <cell r="B1457" t="str">
            <v>KIT DE PORTA DE MADEIRA PARA PINTURA, SEMI-OCA (LEVE OU MÉDIA), PADRÃO MÉDIO, 90X210CM, ESPESSURA DE 3,5CM, ITENS INCLUSOS: DOBRADIÇAS, MONT AGEM E INSTALAÇÃO DO BATENTE, FECHADURA COM EXECUÇÃO DO FURO - FORNECI MENTO E INSTALAÇÃO. AF_08/2015</v>
          </cell>
          <cell r="C1457" t="str">
            <v>UN</v>
          </cell>
          <cell r="D1457">
            <v>510.37</v>
          </cell>
        </row>
        <row r="1458">
          <cell r="A1458">
            <v>90847</v>
          </cell>
          <cell r="B1458" t="str">
            <v>KIT DE PORTA DE MADEIRA PARA PINTURA, SEMI-OCA (LEVE OU MÉDIA), PADRÃO MÉDIO, 60X210CM, ESPESSURA DE 3,5CM, ITENS INCLUSOS: DOBRADIÇAS, MONT AGEM E INSTALAÇÃO DO BATENTE, SEM FECHADURA - FORNECIMENTO E INSTALAÇÃ O. AF_08/2015</v>
          </cell>
          <cell r="C1458" t="str">
            <v>UN</v>
          </cell>
          <cell r="D1458">
            <v>379.36</v>
          </cell>
        </row>
        <row r="1459">
          <cell r="A1459">
            <v>90848</v>
          </cell>
          <cell r="B1459" t="str">
            <v>KIT DE PORTA DE MADEIRA PARA PINTURA, SEMI-OCA (LEVE OU MÉDIA), PADRÃO MÉDIO, 70X210CM, ESPESSURA DE 3,5CM, ITENS INCLUSOS: DOBRADIÇAS, MONT AGEM E INSTALAÇÃO DO BATENTE, SEM FECHADURA - FORNECIMENTO E INSTALAÇÃ O. AF_08/2015</v>
          </cell>
          <cell r="C1459" t="str">
            <v>UN</v>
          </cell>
          <cell r="D1459">
            <v>396.28</v>
          </cell>
        </row>
        <row r="1460">
          <cell r="A1460">
            <v>90849</v>
          </cell>
          <cell r="B1460" t="str">
            <v>KIT DE PORTA DE MADEIRA PARA PINTURA, SEMI-OCA (LEVE OU MÉDIA), PADRÃO MÉDIO, 80X210CM, ESPESSURA DE 3,5CM, ITENS INCLUSOS: DOBRADIÇAS, MONT AGEM E INSTALAÇÃO DO BATENTE, SEM FECHADURA - FORNECIMENTO E INSTALAÇÃ O. AF_08/2015</v>
          </cell>
          <cell r="C1460" t="str">
            <v>UN</v>
          </cell>
          <cell r="D1460">
            <v>413.22</v>
          </cell>
        </row>
        <row r="1461">
          <cell r="A1461">
            <v>90850</v>
          </cell>
          <cell r="B1461" t="str">
            <v>KIT DE PORTA DE MADEIRA PARA PINTURA, SEMI-OCA (LEVE OU MÉDIA), PADRÃO MÉDIO, 90X210CM, ESPESSURA DE 3,5CM, ITENS INCLUSOS: DOBRADIÇAS, MONT AGEM E INSTALAÇÃO DO BATENTE, SEM FECHADURA - FORNECIMENTO E INSTALAÇÃ O. AF_08/2015</v>
          </cell>
          <cell r="C1461" t="str">
            <v>UN</v>
          </cell>
          <cell r="D1461">
            <v>437.68</v>
          </cell>
        </row>
        <row r="1462">
          <cell r="A1462">
            <v>91009</v>
          </cell>
          <cell r="B1462" t="str">
            <v>PORTA DE MADEIRA PARA VERNIZ, SEMI-OCA (LEVE OU MÉDIA), 60X210CM, ESPE SSURA DE 3,5CM, INCLUSO DOBRADIÇAS - FORNECIMENTO E INSTALAÇÃO. AF_08/ 2015</v>
          </cell>
          <cell r="C1462" t="str">
            <v>UN</v>
          </cell>
          <cell r="D1462">
            <v>155.29</v>
          </cell>
        </row>
        <row r="1463">
          <cell r="A1463">
            <v>91010</v>
          </cell>
          <cell r="B1463" t="str">
            <v>PORTA DE MADEIRA PARA VERNIZ, SEMI-OCA (LEVE OU MÉDIA), 70X210CM, ESPE SSURA DE 3,5CM, INCLUSO DOBRADIÇAS - FORNECIMENTO E INSTALAÇÃO. AF_08/ 2015</v>
          </cell>
          <cell r="C1463" t="str">
            <v>UN</v>
          </cell>
          <cell r="D1463">
            <v>166.88</v>
          </cell>
        </row>
        <row r="1464">
          <cell r="A1464">
            <v>91011</v>
          </cell>
          <cell r="B1464" t="str">
            <v>PORTA DE MADEIRA PARA VERNIZ, SEMI-OCA (LEVE OU MÉDIA), 80X210CM, ESPE SSURA DE 3,5CM, INCLUSO DOBRADIÇAS - FORNECIMENTO E INSTALAÇÃO. AF_08/ 2015</v>
          </cell>
          <cell r="C1464" t="str">
            <v>UN</v>
          </cell>
          <cell r="D1464">
            <v>174.01</v>
          </cell>
        </row>
        <row r="1465">
          <cell r="A1465">
            <v>91012</v>
          </cell>
          <cell r="B1465" t="str">
            <v>PORTA DE MADEIRA PARA VERNIZ, SEMI-OCA (LEVE OU MÉDIA), 90X210CM, ESPE SSURA DE 3,5CM, INCLUSO DOBRADIÇAS - FORNECIMENTO E INSTALAÇÃO. AF_08/ 2015</v>
          </cell>
          <cell r="C1465" t="str">
            <v>UN</v>
          </cell>
          <cell r="D1465">
            <v>193.46</v>
          </cell>
        </row>
        <row r="1466">
          <cell r="A1466">
            <v>91013</v>
          </cell>
          <cell r="B1466" t="str">
            <v>KIT DE PORTA DE MADEIRA PARA VERNIZ, SEMI-OCA (LEVE OU MÉDIA), PADRÃO MÉDIO, 60X210CM, ESPESSURA DE 3,5CM, ITENS INCLUSOS: DOBRADIÇAS, MONTA GEM E INSTALAÇÃO DO BATENTE, SEM FECHADURA - FORNECIMENTO E INSTALAÇÃO . AF_08/2015</v>
          </cell>
          <cell r="C1466" t="str">
            <v>UN</v>
          </cell>
          <cell r="D1466">
            <v>410.03</v>
          </cell>
        </row>
        <row r="1467">
          <cell r="A1467">
            <v>91014</v>
          </cell>
          <cell r="B1467" t="str">
            <v>KIT DE PORTA DE MADEIRA PARA VERNIZ, SEMI-OCA (LEVE OU MÉDIA), PADRÃO MÉDIO, 70X210CM, ESPESSURA DE 3,5CM, ITENS INCLUSOS: DOBRADIÇAS, MONTA GEM E INSTALAÇÃO DO BATENTE, SEM FECHADURA - FORNECIMENTO E INSTALAÇÃO . AF_08/2015</v>
          </cell>
          <cell r="C1467" t="str">
            <v>UN</v>
          </cell>
          <cell r="D1467">
            <v>433.53</v>
          </cell>
        </row>
        <row r="1468">
          <cell r="A1468">
            <v>91015</v>
          </cell>
          <cell r="B1468" t="str">
            <v>KIT DE PORTA DE MADEIRA PARA VERNIZ, SEMI-OCA (LEVE OU MÉDIA), PADRÃO MÉDIO, 80X210CM, ESPESSURA DE 3,5CM, ITENS INCLUSOS: DOBRADIÇAS, MONTA GEM E INSTALAÇÃO DO BATENTE, SEM FECHADURA - FORNECIMENTO E INSTALAÇÃO . AF_08/2015</v>
          </cell>
          <cell r="C1468" t="str">
            <v>UN</v>
          </cell>
          <cell r="D1468">
            <v>452.58</v>
          </cell>
        </row>
        <row r="1469">
          <cell r="A1469">
            <v>91016</v>
          </cell>
          <cell r="B1469" t="str">
            <v>KIT DE PORTA DE MADEIRA PARA VERNIZ, SEMI-OCA (LEVE OU MÉDIA), PADRÃO MÉDIO, 90X210CM, ESPESSURA DE 3,5CM, ITENS INCLUSOS: DOBRADIÇAS, MONTA GEM E INSTALAÇÃO DO BATENTE, SEM FECHADURA - FORNECIMENTO E INSTALAÇÃO . AF_08/2015</v>
          </cell>
          <cell r="C1469" t="str">
            <v>UN</v>
          </cell>
          <cell r="D1469">
            <v>484.03</v>
          </cell>
        </row>
        <row r="1470">
          <cell r="A1470">
            <v>91286</v>
          </cell>
          <cell r="B1470" t="str">
            <v>ADUELA / MARCO / BATENTE PARA PORTA DE 60X210CM, PADRÃO POPULAR - FORN ECIMENTO E MONTAGEM. AF_08/2015</v>
          </cell>
          <cell r="C1470" t="str">
            <v>UN</v>
          </cell>
          <cell r="D1470">
            <v>122.25</v>
          </cell>
        </row>
        <row r="1471">
          <cell r="A1471">
            <v>91287</v>
          </cell>
          <cell r="B1471" t="str">
            <v>ADUELA / MARCO / BATENTE PARA PORTA DE 70X210CM, PADRÃO POPULAR - FORN ECIMENTO E MONTAGEM. AF_08/2015</v>
          </cell>
          <cell r="C1471" t="str">
            <v>UN</v>
          </cell>
          <cell r="D1471">
            <v>127.81</v>
          </cell>
        </row>
        <row r="1472">
          <cell r="A1472">
            <v>91288</v>
          </cell>
          <cell r="B1472" t="str">
            <v>ADUELA / MARCO / BATENTE PARA PORTA DE 80X210CM, PADRÃO POPULAR - FORN ECIMENTO E MONTAGEM. AF_08/2015</v>
          </cell>
          <cell r="C1472" t="str">
            <v>UN</v>
          </cell>
          <cell r="D1472">
            <v>133.38</v>
          </cell>
        </row>
        <row r="1473">
          <cell r="A1473">
            <v>91290</v>
          </cell>
          <cell r="B1473" t="str">
            <v>ADUELA / MARCO / BATENTE PARA PORTA DE 90X210CM, PADRÃO POPULAR - FORN ECIMENTO E MONTAGEM. AF_08/2015</v>
          </cell>
          <cell r="C1473" t="str">
            <v>UN</v>
          </cell>
          <cell r="D1473">
            <v>138.93</v>
          </cell>
        </row>
        <row r="1474">
          <cell r="A1474">
            <v>91291</v>
          </cell>
          <cell r="B1474" t="str">
            <v>ADUELA / MARCO / BATENTE PARA PORTA DE 60X210CM, FIXAÇÃO COM ARGAMASSA , PADRÃO POPULAR - FORNECIMENTO E INSTALAÇÃO. AF_08/2015_P</v>
          </cell>
          <cell r="C1474" t="str">
            <v>UN</v>
          </cell>
          <cell r="D1474">
            <v>171.6</v>
          </cell>
        </row>
        <row r="1475">
          <cell r="A1475">
            <v>91292</v>
          </cell>
          <cell r="B1475" t="str">
            <v>ADUELA / MARCO / BATENTE PARA PORTA DE 70X210CM, FIXAÇÃO COM ARGAMASSA , PADRÃO POPULAR - FORNECIMENTO E INSTALAÇÃO. AF_08/2015_P</v>
          </cell>
          <cell r="C1475" t="str">
            <v>UN</v>
          </cell>
          <cell r="D1475">
            <v>181.23</v>
          </cell>
        </row>
        <row r="1476">
          <cell r="A1476">
            <v>91293</v>
          </cell>
          <cell r="B1476" t="str">
            <v>ADUELA / MARCO / BATENTE PARA PORTA DE 80X210CM, FIXAÇÃO COM ARGAMASSA , PADRÃO POPULAR - FORNECIMENTO E INSTALAÇÃO. AF_08/2015_P</v>
          </cell>
          <cell r="C1476" t="str">
            <v>UN</v>
          </cell>
          <cell r="D1476">
            <v>190.86</v>
          </cell>
        </row>
        <row r="1477">
          <cell r="A1477">
            <v>91294</v>
          </cell>
          <cell r="B1477" t="str">
            <v>ADUELA / MARCO / BATENTE PARA PORTA DE 90X210CM, FIXAÇÃO COM ARGAMASSA , PADRÃO POPULAR - FORNECIMENTO E INSTALAÇÃO. AF_08/2015_P</v>
          </cell>
          <cell r="C1477" t="str">
            <v>UN</v>
          </cell>
          <cell r="D1477">
            <v>200.52</v>
          </cell>
        </row>
        <row r="1478">
          <cell r="A1478">
            <v>91295</v>
          </cell>
          <cell r="B1478" t="str">
            <v>PORTA DE MADEIRA ALMOFADADA, SEMI-OCA (LEVE OU MÉDIA), 60X210CM, ESPES SURA DE 3CM, INCLUSO DOBRADIÇAS - FORNECIMENTO E INSTALAÇÃO. AF_08/201 5</v>
          </cell>
          <cell r="C1478" t="str">
            <v>UN</v>
          </cell>
          <cell r="D1478">
            <v>304.10000000000002</v>
          </cell>
        </row>
        <row r="1479">
          <cell r="A1479">
            <v>91296</v>
          </cell>
          <cell r="B1479" t="str">
            <v>PORTA DE MADEIRA ALMOFADADA, SEMI-OCA (LEVE OU MÉDIA), 70X210CM, ESPES SURA DE 3CM, INCLUSO DOBRADIÇAS - FORNECIMENTO E INSTALAÇÃO. AF_08/201 5</v>
          </cell>
          <cell r="C1479" t="str">
            <v>UN</v>
          </cell>
          <cell r="D1479">
            <v>316.37</v>
          </cell>
        </row>
        <row r="1480">
          <cell r="A1480">
            <v>91297</v>
          </cell>
          <cell r="B1480" t="str">
            <v>PORTA DE MADEIRA ALMOFADADA, SEMI-OCA (LEVE OU MÉDIA), 80X210CM, ESPES SURA DE 3,5CM, INCLUSO DOBRADIÇAS - FORNECIMENTO E INSTALAÇÃO. AF_08/2 015</v>
          </cell>
          <cell r="C1480" t="str">
            <v>UN</v>
          </cell>
          <cell r="D1480">
            <v>253.05</v>
          </cell>
        </row>
        <row r="1481">
          <cell r="A1481">
            <v>91298</v>
          </cell>
          <cell r="B1481" t="str">
            <v>PORTA DE MADEIRA TIPO VENEZIANA, SEMI-OCA (LEVE OU MÉDIA), 80X210CM, E SPESSURA DE 3CM, INCLUSO DOBRADIÇAS - FORNECIMENTO E INSTALAÇÃO. AF_08 /2015</v>
          </cell>
          <cell r="C1481" t="str">
            <v>UN</v>
          </cell>
          <cell r="D1481">
            <v>390.43</v>
          </cell>
        </row>
        <row r="1482">
          <cell r="A1482">
            <v>91299</v>
          </cell>
          <cell r="B1482" t="str">
            <v>PORTA DE MADEIRA, TIPO MEXICANA, SEMI-OCA (PESADA OU SUPERPESADA), 80X 210CM, ESPESSURA DE 3,5CM, INCLUSO DOBRADIÇAS - FORNECIMENTO E INSTALA ÇÃO. AF_08/2015</v>
          </cell>
          <cell r="C1482" t="str">
            <v>UN</v>
          </cell>
          <cell r="D1482">
            <v>639.53</v>
          </cell>
        </row>
        <row r="1483">
          <cell r="A1483">
            <v>91300</v>
          </cell>
          <cell r="B1483" t="str">
            <v>ALIZAR / GUARNIÇÃO DE 5X1,5CM PARA PORTA DE 60X210CM FIXADO COM PREGOS , PADRÃO POPULAR - FORNECIMENTO E INSTALAÇÃO. AF_08/2015_P</v>
          </cell>
          <cell r="C1483" t="str">
            <v>UN</v>
          </cell>
          <cell r="D1483">
            <v>20.079999999999998</v>
          </cell>
        </row>
        <row r="1484">
          <cell r="A1484">
            <v>91301</v>
          </cell>
          <cell r="B1484" t="str">
            <v>ALIZAR / GUARNIÇÃO DE 5X1,5CM PARA PORTA DE 70X210CM FIXADO COM PREGOS , PADRÃO POPULAR - FORNECIMENTO E INSTALAÇÃO. AF_08/2015_P</v>
          </cell>
          <cell r="C1484" t="str">
            <v>UN</v>
          </cell>
          <cell r="D1484">
            <v>21.15</v>
          </cell>
        </row>
        <row r="1485">
          <cell r="A1485">
            <v>91302</v>
          </cell>
          <cell r="B1485" t="str">
            <v>ALIZAR / GUARNIÇÃO DE 5X1,5CM PARA PORTA DE 80X210CM FIXADO COM PREGOS , PADRÃO POPULAR - FORNECIMENTO E INSTALAÇÃO. AF_08/2015_P</v>
          </cell>
          <cell r="C1485" t="str">
            <v>UN</v>
          </cell>
          <cell r="D1485">
            <v>22.22</v>
          </cell>
        </row>
        <row r="1486">
          <cell r="A1486">
            <v>91303</v>
          </cell>
          <cell r="B1486" t="str">
            <v>ALIZAR / GUARNIÇÃO DE 5X1,5CM PARA PORTA DE 90X210CM FIXADO COM PREGOS , PADRÃO POPULAR - FORNECIMENTO E INSTALAÇÃO. AF_08/2015_P</v>
          </cell>
          <cell r="C1486" t="str">
            <v>UN</v>
          </cell>
          <cell r="D1486">
            <v>23.32</v>
          </cell>
        </row>
        <row r="1487">
          <cell r="A1487">
            <v>91304</v>
          </cell>
          <cell r="B1487" t="str">
            <v>FECHADURA DE EMBUTIR COM CILINDRO, EXTERNA, COMPLETA, ACABAMENTO PADRÃ O POPULAR, INCLUSO EXECUÇÃO DE FURO - FORNECIMENTO E INSTALAÇÃO. AF_08 /2015</v>
          </cell>
          <cell r="C1487" t="str">
            <v>UN</v>
          </cell>
          <cell r="D1487">
            <v>55.47</v>
          </cell>
        </row>
        <row r="1488">
          <cell r="A1488">
            <v>91305</v>
          </cell>
          <cell r="B1488" t="str">
            <v>FECHADURA DE EMBUTIR PARA PORTA DE BANHEIRO, COMPLETA, ACABAMENTO PADR ÃO POPULAR, INCLUSO EXECUÇÃO DE FURO - FORNECIMENTO E INSTALAÇÃO. AF_0 8/2015</v>
          </cell>
          <cell r="C1488" t="str">
            <v>UN</v>
          </cell>
          <cell r="D1488">
            <v>41.89</v>
          </cell>
        </row>
        <row r="1489">
          <cell r="A1489">
            <v>91306</v>
          </cell>
          <cell r="B1489" t="str">
            <v>FECHADURA DE EMBUTIR PARA PORTAS INTERNAS, COMPLETA, ACABAMENTO PADRÃO MÉDIO, COM EXECUÇÃO DE FURO - FORNECIMENTO E INSTALAÇÃO. AF_08/2015</v>
          </cell>
          <cell r="C1489" t="str">
            <v>UN</v>
          </cell>
          <cell r="D1489">
            <v>61.84</v>
          </cell>
        </row>
        <row r="1490">
          <cell r="A1490">
            <v>91307</v>
          </cell>
          <cell r="B1490" t="str">
            <v>FECHADURA DE EMBUTIR PARA PORTAS INTERNAS, COMPLETA, ACABAMENTO PADRÃO POPULAR, COM EXECUÇÃO DE FURO - FORNECIMENTO E INSTALAÇÃO. AF_08/2015</v>
          </cell>
          <cell r="C1490" t="str">
            <v>UN</v>
          </cell>
          <cell r="D1490">
            <v>43.92</v>
          </cell>
        </row>
        <row r="1491">
          <cell r="A1491">
            <v>91312</v>
          </cell>
          <cell r="B1491" t="str">
            <v>KIT DE PORTA DE MADEIRA PARA PINTURA, SEMI-OCA (LEVE OU MÉDIA), PADRÃO POPULAR, 60X210CM, ESPESSURA DE 3,5CM, ITENS INCLUSOS: DOBRADIÇAS, MO NTAGEM E INSTALAÇÃO DO BATENTE, FECHADURA COM EXECUÇÃO DO FURO - FORNE CIMENTO E INSTALAÇÃO. AF_08/2015</v>
          </cell>
          <cell r="C1491" t="str">
            <v>UN</v>
          </cell>
          <cell r="D1491">
            <v>378.29</v>
          </cell>
        </row>
        <row r="1492">
          <cell r="A1492">
            <v>91313</v>
          </cell>
          <cell r="B1492" t="str">
            <v>KIT DE PORTA DE MADEIRA PARA PINTURA, SEMI-OCA (LEVE OU MÉDIA), PADRÃO POPULAR, 70X210CM, ESPESSURA DE 3,5CM, ITENS INCLUSOS: DOBRADIÇAS, MO NTAGEM E INSTALAÇÃO DO BATENTE, FECHADURA COM EXECUÇÃO DO FURO - FORNE CIMENTO E INSTALAÇÃO. AF_08/2015</v>
          </cell>
          <cell r="C1492" t="str">
            <v>UN</v>
          </cell>
          <cell r="D1492">
            <v>397.09</v>
          </cell>
        </row>
        <row r="1493">
          <cell r="A1493">
            <v>91314</v>
          </cell>
          <cell r="B1493" t="str">
            <v>KIT DE PORTA DE MADEIRA PARA PINTURA, SEMI-OCA (LEVE OU MÉDIA), PADRÃO POPULAR, 80X210CM, ESPESSURA DE 3,5CM, ITENS INCLUSOS: DOBRADIÇAS, MO NTAGEM E INSTALAÇÃO DO BATENTE, FECHADURA COM EXECUÇÃO DO FURO - FORNE CIMENTO E INSTALAÇÃO. AF_08/2015</v>
          </cell>
          <cell r="C1493" t="str">
            <v>UN</v>
          </cell>
          <cell r="D1493">
            <v>425.45</v>
          </cell>
        </row>
        <row r="1494">
          <cell r="A1494">
            <v>91315</v>
          </cell>
          <cell r="B1494" t="str">
            <v>KIT DE PORTA DE MADEIRA PARA PINTURA, SEMI-OCA (LEVE OU MÉDIA), PADRÃO POPULAR, 90X210CM, ESPESSURA DE 3,5CM, ITENS INCLUSOS: DOBRADIÇAS, MO NTAGEM E INSTALAÇÃO DO BATENTE, FECHADURA COM EXECUÇÃO DO FURO - FORNE CIMENTO E INSTALAÇÃO. AF_08/2015</v>
          </cell>
          <cell r="C1494" t="str">
            <v>UN</v>
          </cell>
          <cell r="D1494">
            <v>449.76</v>
          </cell>
        </row>
        <row r="1495">
          <cell r="A1495">
            <v>91318</v>
          </cell>
          <cell r="B1495" t="str">
            <v>KIT DE PORTA DE MADEIRA PARA PINTURA, SEMI-OCA (LEVE OU MÉDIA), PADRÃO POPULAR, 60X210CM, ESPESSURA DE 3,5CM, ITENS INCLUSOS: DOBRADIÇAS, MO NTAGEM E INSTALAÇÃO DO BATENTE, SEM FECHADURA - FORNECIMENTO E INSTALA ÇÃO. AF_08/2015</v>
          </cell>
          <cell r="C1495" t="str">
            <v>UN</v>
          </cell>
          <cell r="D1495">
            <v>336.39</v>
          </cell>
        </row>
        <row r="1496">
          <cell r="A1496">
            <v>91319</v>
          </cell>
          <cell r="B1496" t="str">
            <v>KIT DE PORTA DE MADEIRA PARA PINTURA, SEMI-OCA (LEVE OU MÉDIA), PADRÃO POPULAR, 70X210CM, ESPESSURA DE 3,5CM, ITENS INCLUSOS: DOBRADIÇAS, MO NTAGEM E INSTALAÇÃO DO BATENTE, SEM FECHADURA - FORNECIMENTO E INSTALA ÇÃO. AF_08/2015</v>
          </cell>
          <cell r="C1496" t="str">
            <v>UN</v>
          </cell>
          <cell r="D1496">
            <v>353.17</v>
          </cell>
        </row>
        <row r="1497">
          <cell r="A1497">
            <v>91320</v>
          </cell>
          <cell r="B1497" t="str">
            <v>KIT DE PORTA DE MADEIRA PARA PINTURA, SEMI-OCA (LEVE OU MÉDIA), PADRÃO POPULAR, 80X210CM, ESPESSURA DE 3,5CM, ITENS INCLUSOS: DOBRADIÇAS, MO NTAGEM E INSTALAÇÃO DO BATENTE, SEM FECHADURA - FORNECIMENTO E INSTALA ÇÃO. AF_08/2015</v>
          </cell>
          <cell r="C1497" t="str">
            <v>UN</v>
          </cell>
          <cell r="D1497">
            <v>369.97</v>
          </cell>
        </row>
        <row r="1498">
          <cell r="A1498">
            <v>91321</v>
          </cell>
          <cell r="B1498" t="str">
            <v>KIT DE PORTA DE MADEIRA PARA PINTURA, SEMI-OCA (LEVE OU MÉDIA), PADRÃO POPULAR, 90X210CM, ESPESSURA DE 3,5CM, ITENS INCLUSOS: DOBRADIÇAS, MO NTAGEM E INSTALAÇÃO DO BATENTE, SEM FECHADURA - FORNECIMENTO E INSTALA ÇÃO. AF_08/2015</v>
          </cell>
          <cell r="C1498" t="str">
            <v>UN</v>
          </cell>
          <cell r="D1498">
            <v>394.28</v>
          </cell>
        </row>
        <row r="1499">
          <cell r="A1499">
            <v>91324</v>
          </cell>
          <cell r="B1499" t="str">
            <v>KIT DE PORTA DE MADEIRA PARA VERNIZ, SEMI-OCA (LEVE OU MÉDIA), PADRÃO POPULAR, 60X210CM, ESPESSURA DE 3,5CM, ITENS INCLUSOS: DOBRADIÇAS, MON TAGEM E INSTALAÇÃO DO BATENTE, SEM FECHADURA - FORNECIMENTO E INSTALAÇ ÃO. AF_08/2015</v>
          </cell>
          <cell r="C1499" t="str">
            <v>UN</v>
          </cell>
          <cell r="D1499">
            <v>367.07</v>
          </cell>
        </row>
        <row r="1500">
          <cell r="A1500">
            <v>91325</v>
          </cell>
          <cell r="B1500" t="str">
            <v>KIT DE PORTA DE MADEIRA PARA VERNIZ, SEMI-OCA (LEVE OU MÉDIA), PADRÃO POPULAR, 70X210CM, ESPESSURA DE 3,5CM, ITENS INCLUSOS: DOBRADIÇAS, MON TAGEM E INSTALAÇÃO DO BATENTE, SEM FECHADURA - FORNECIMENTO E INSTALAÇ ÃO. AF_08/2015</v>
          </cell>
          <cell r="C1500" t="str">
            <v>UN</v>
          </cell>
          <cell r="D1500">
            <v>390.42</v>
          </cell>
        </row>
        <row r="1501">
          <cell r="A1501">
            <v>91326</v>
          </cell>
          <cell r="B1501" t="str">
            <v>KIT DE PORTA DE MADEIRA PARA VERNIZ, SEMI-OCA (LEVE OU MÉDIA), PADRÃO POPULAR, 80X210CM, ESPESSURA DE 3,5CM, ITENS INCLUSOS: DOBRADIÇAS, MON TAGEM E INSTALAÇÃO DO BATENTE, SEM FECHADURA - FORNECIMENTO E INSTALAÇ ÃO. AF_08/2015</v>
          </cell>
          <cell r="C1501" t="str">
            <v>UN</v>
          </cell>
          <cell r="D1501">
            <v>409.33</v>
          </cell>
        </row>
        <row r="1502">
          <cell r="A1502">
            <v>91327</v>
          </cell>
          <cell r="B1502" t="str">
            <v>KIT DE PORTA DE MADEIRA PARA VERNIZ, SEMI-OCA (LEVE OU MÉDIA), PADRÃO POPULAR, 90X210CM, ESPESSURA DE 3,5CM, ITENS INCLUSOS: DOBRADIÇAS, MON TAGEM E INSTALAÇÃO DO BATENTE, SEM FECHADURA - FORNECIMENTO E INSTALAÇ ÃO. AF_08/2015</v>
          </cell>
          <cell r="C1502" t="str">
            <v>UN</v>
          </cell>
          <cell r="D1502">
            <v>440.63</v>
          </cell>
        </row>
        <row r="1503">
          <cell r="A1503">
            <v>91328</v>
          </cell>
          <cell r="B1503" t="str">
            <v>KIT DE PORTA DE MADEIRA ALMOFADADA, SEMI-OCA (LEVE OU MÉDIA), PADRÃO M ÉDIO 60X210CM, ESPESSURA DE 3CM, ITENS INCLUSOS: DOBRADIÇAS, MONTAGEM E INSTALAÇÃO DO BATENTE, SEM FECHADURA - FORNECIMENTO E INSTALAÇÃO. AF _08/2015</v>
          </cell>
          <cell r="C1503" t="str">
            <v>UN</v>
          </cell>
          <cell r="D1503">
            <v>558.84</v>
          </cell>
        </row>
        <row r="1504">
          <cell r="A1504">
            <v>91329</v>
          </cell>
          <cell r="B1504" t="str">
            <v>KIT DE PORTA DE MADEIRA ALMOFADADA, SEMI-OCA (LEVE OU MÉDIA), PADRÃO P OPULAR, 60X210CM, ESPESSURA DE 3CM, ITENS INCLUSOS: DOBRADIÇAS, MONTAG EM E INSTALAÇÃO DO BATENTE, SEM FECHADURA - FORNECIMENTO E INSTALAÇÃO. AF_08/2015</v>
          </cell>
          <cell r="C1504" t="str">
            <v>UN</v>
          </cell>
          <cell r="D1504">
            <v>515.88</v>
          </cell>
        </row>
        <row r="1505">
          <cell r="A1505">
            <v>91330</v>
          </cell>
          <cell r="B1505" t="str">
            <v>KIT DE PORTA DE MADEIRA ALMOFADADA, SEMI-OCA (LEVE OU MÉDIA), PADRÃO M ÉDIO, 70X210CM, ESPESSURA DE 3CM, ITENS INCLUSOS: DOBRADIÇAS, MONTAGEM E INSTALAÇÃO DO BATENTE, SEM FECHADURA - FORNECIMENTO E INSTALAÇÃO. A F_08/2015</v>
          </cell>
          <cell r="C1505" t="str">
            <v>UN</v>
          </cell>
          <cell r="D1505">
            <v>583.02</v>
          </cell>
        </row>
        <row r="1506">
          <cell r="A1506">
            <v>91331</v>
          </cell>
          <cell r="B1506" t="str">
            <v>KIT DE PORTA DE MADEIRA ALMOFADADA, SEMI-OCA (LEVE OU MÉDIA), PADRÃO P OPULAR, 70X210CM, ESPESSURA DE 3CM, ITENS INCLUSOS: DOBRADIÇAS, MONTAG EM E INSTALAÇÃO DO BATENTE, SEM FECHADURA - FORNECIMENTO E INSTALAÇÃO. AF_08/2015</v>
          </cell>
          <cell r="C1506" t="str">
            <v>UN</v>
          </cell>
          <cell r="D1506">
            <v>539.91</v>
          </cell>
        </row>
        <row r="1507">
          <cell r="A1507">
            <v>91332</v>
          </cell>
          <cell r="B1507" t="str">
            <v>KIT DE PORTA DE MADEIRA ALMOFADADA, SEMI-OCA (LEVE OU MÉDIA), PADRÃO M ÉDIO, 80X210CM, ESPESSURA DE 3,5CM, ITENS INCLUSOS: DOBRADIÇAS, MONTAG EM E INSTALAÇÃO DO BATENTE, SEM FECHADURA - FORNECIMENTO E INSTALAÇÃO. AF_08/2015</v>
          </cell>
          <cell r="C1507" t="str">
            <v>UN</v>
          </cell>
          <cell r="D1507">
            <v>531.62</v>
          </cell>
        </row>
        <row r="1508">
          <cell r="A1508">
            <v>91333</v>
          </cell>
          <cell r="B1508" t="str">
            <v>KIT DE PORTA DE MADEIRA ALMOFADADA, SEMI-OCA (LEVE OU MÉDIA), PADRÃO P OPULAR, 80X210CM, ESPESSURA DE 3,5CM, ITENS INCLUSOS: DOBRADIÇAS, MONT AGEM E INSTALAÇÃO DO BATENTE, SEM FECHADURA - FORNECIMENTO E INSTALAÇÃ O. AF_08/2015</v>
          </cell>
          <cell r="C1508" t="str">
            <v>UN</v>
          </cell>
          <cell r="D1508">
            <v>488.37</v>
          </cell>
        </row>
        <row r="1509">
          <cell r="A1509">
            <v>91334</v>
          </cell>
          <cell r="B1509" t="str">
            <v>KIT DE PORTA DE MADEIRA TIPO VENEZIANA, SEMI-OCA (LEVE OU MÉDIA), PADR ÃO MÉDIO, 80X210CM, ESPESSURA DE 3CM, ITENS INCLUSOS: DOBRADIÇAS, MONT AGEM E INSTALAÇÃO DO BATENTE, SEM FECHADURA - FORNECIMENTO E INSTALAÇÃ O. AF_08/2015</v>
          </cell>
          <cell r="C1509" t="str">
            <v>UN</v>
          </cell>
          <cell r="D1509">
            <v>669</v>
          </cell>
        </row>
        <row r="1510">
          <cell r="A1510">
            <v>91335</v>
          </cell>
          <cell r="B1510" t="str">
            <v>KIT DE PORTA DE MADEIRA TIPO VENEZIANA, SEMI-OCA (LEVE OU MÉDIA), PADR ÃO POPULAR, 80X210CM, ESPESSURA DE 3CM, ITENS INCLUSOS: DOBRADIÇAS, MO NTAGEM E INSTALAÇÃO DO BATENTE, SEM FECHADURA - FORNECIMENTO E INSTALA ÇÃO. AF_08/2015</v>
          </cell>
          <cell r="C1510" t="str">
            <v>UN</v>
          </cell>
          <cell r="D1510">
            <v>625.75</v>
          </cell>
        </row>
        <row r="1511">
          <cell r="A1511">
            <v>91336</v>
          </cell>
          <cell r="B1511" t="str">
            <v>KIT DE PORTA DE MADEIRA TIPO MEXICANA, SEMI-OCA (PESADA OU SUPERPESADA ), PADRÃO MÉDIO, 80X210CM, ESPESSURA DE 3CM, ITENS INCLUSOS: DOBRADIÇA S, MONTAGEM E INSTALAÇÃO DO BATENTE, SEM FECHADURA - FORNECIMENTO E IN STALAÇÃO. AF_08/2015</v>
          </cell>
          <cell r="C1511" t="str">
            <v>UN</v>
          </cell>
          <cell r="D1511">
            <v>918.1</v>
          </cell>
        </row>
        <row r="1512">
          <cell r="A1512">
            <v>91337</v>
          </cell>
          <cell r="B1512" t="str">
            <v>KIT DE PORTA DE MADEIRA TIPO MEXICANA, SEMI-OCA (PESADA OU SUPERPESADA ), PADRÃO POPULAR, 80X210CM, ESPESSURA DE 3CM, ITENS INCLUSOS: DOBRADI ÇAS, MONTAGEM E INSTALAÇÃO DO BATENTE, SEM FECHADURA - FORNECIMENTO E INSTALAÇÃO. AF_08/2015</v>
          </cell>
          <cell r="C1512" t="str">
            <v>UN</v>
          </cell>
          <cell r="D1512">
            <v>874.85</v>
          </cell>
        </row>
        <row r="1513">
          <cell r="A1513" t="str">
            <v>73813/001</v>
          </cell>
          <cell r="B1513" t="str">
            <v>JANELA DE MADEIRA ALMOFADADA 1A, 1,5X1,5M, DE ABRIR, INCLUSO GUARNICOE S E DOBRADICAS</v>
          </cell>
          <cell r="C1513" t="str">
            <v>UN</v>
          </cell>
          <cell r="D1513">
            <v>1176.03</v>
          </cell>
        </row>
        <row r="1514">
          <cell r="A1514">
            <v>84842</v>
          </cell>
          <cell r="B1514" t="str">
            <v>JANELA DE MADEIRA PARA VIDRO, DE CORRER, SEM BANDEIRA, INCLUSAS GUARNI COES SEM FERRAGENS</v>
          </cell>
          <cell r="C1514" t="str">
            <v>M2</v>
          </cell>
          <cell r="D1514">
            <v>590.6</v>
          </cell>
        </row>
        <row r="1515">
          <cell r="A1515">
            <v>84843</v>
          </cell>
          <cell r="B1515" t="str">
            <v>JANELA DE MADEIRA PARA VIDRO, DE CORRER, COM BANDEIRA, INCLUSAS GUARNI COES SEM FERRAGENS</v>
          </cell>
          <cell r="C1515" t="str">
            <v>M2</v>
          </cell>
          <cell r="D1515">
            <v>588.88</v>
          </cell>
        </row>
        <row r="1516">
          <cell r="A1516">
            <v>84844</v>
          </cell>
          <cell r="B1516" t="str">
            <v>JANELA DE MADEIRA TIPO GUILHOTINA, DE ABRIR , INCLUSAS GUARNICOES SEM FERRAGENS</v>
          </cell>
          <cell r="C1516" t="str">
            <v>M2</v>
          </cell>
          <cell r="D1516">
            <v>607.70000000000005</v>
          </cell>
        </row>
        <row r="1517">
          <cell r="A1517">
            <v>84845</v>
          </cell>
          <cell r="B1517" t="str">
            <v>JANELA DE MADEIRA TIPO VENEZIANA. DE ABRIR, INCLUSAS GUARNICOES SEM FE RRAGENS</v>
          </cell>
          <cell r="C1517" t="str">
            <v>M2</v>
          </cell>
          <cell r="D1517">
            <v>525.23</v>
          </cell>
        </row>
        <row r="1518">
          <cell r="A1518">
            <v>84846</v>
          </cell>
          <cell r="B1518" t="str">
            <v>JANELA DE MADEIRA TIPO VENEZIANA/VIDRO, DE ABRIR, INCLUSAS GUARNICOES SEM FERRAGENS</v>
          </cell>
          <cell r="C1518" t="str">
            <v>M2</v>
          </cell>
          <cell r="D1518">
            <v>714.21</v>
          </cell>
        </row>
        <row r="1519">
          <cell r="A1519">
            <v>84847</v>
          </cell>
          <cell r="B1519" t="str">
            <v>JANELA DE MADEIRA ALMOFADADA, DE ABRIR, INCLUSAS GUARNICOES SEM FERRAG ENS</v>
          </cell>
          <cell r="C1519" t="str">
            <v>M2</v>
          </cell>
          <cell r="D1519">
            <v>576.77</v>
          </cell>
        </row>
        <row r="1520">
          <cell r="A1520">
            <v>84848</v>
          </cell>
          <cell r="B1520" t="str">
            <v>JANELA DE MADEIRA TIPO VENEZIANA/GUILHOTINA, DE ABRIR, INCLUSAS GUARNI COES SEM FERRAGENS</v>
          </cell>
          <cell r="C1520" t="str">
            <v>M2</v>
          </cell>
          <cell r="D1520">
            <v>425</v>
          </cell>
        </row>
        <row r="1521">
          <cell r="A1521">
            <v>84849</v>
          </cell>
          <cell r="B1521" t="str">
            <v>CAIXA MADEIRA 57X43CM COM GUARNICAO 13CM P/ FECHAMENTO DE AR CONDICION AL</v>
          </cell>
          <cell r="C1521" t="str">
            <v>UN</v>
          </cell>
          <cell r="D1521">
            <v>72.5</v>
          </cell>
        </row>
        <row r="1522">
          <cell r="A1522">
            <v>84851</v>
          </cell>
          <cell r="B1522" t="str">
            <v>TRELICA DE MADEIRA, RIPAS 4X1,5CM E REQUADROS 7,5X7,5CM</v>
          </cell>
          <cell r="C1522" t="str">
            <v>M2</v>
          </cell>
          <cell r="D1522">
            <v>101.37</v>
          </cell>
        </row>
        <row r="1523">
          <cell r="A1523">
            <v>40678</v>
          </cell>
          <cell r="B1523" t="str">
            <v>PORTA EM FERRO QUADRICULADO PARA ABRIGO DE MEDIDORES E BOTIJOES, DE AB RIR, COM GUARNICOES</v>
          </cell>
          <cell r="C1523" t="str">
            <v>M2</v>
          </cell>
          <cell r="D1523">
            <v>222.3</v>
          </cell>
        </row>
        <row r="1524">
          <cell r="A1524">
            <v>72140</v>
          </cell>
          <cell r="B1524" t="str">
            <v>PORTA DE FERRO PARA LIXEIRA, DE ABRIR, TIPO CHAPA, 70X210CM , COM GUAR NICOES</v>
          </cell>
          <cell r="C1524" t="str">
            <v>UN</v>
          </cell>
          <cell r="D1524">
            <v>292.05</v>
          </cell>
        </row>
        <row r="1525">
          <cell r="A1525" t="str">
            <v>73933/001</v>
          </cell>
          <cell r="B1525" t="str">
            <v>PORTA DE FERRO, DE ABRIR, TIPO GRADE COM CHAPA, 87X210CM, COM GUARNICO ES</v>
          </cell>
          <cell r="C1525" t="str">
            <v>M2</v>
          </cell>
          <cell r="D1525">
            <v>419.72</v>
          </cell>
        </row>
        <row r="1526">
          <cell r="A1526" t="str">
            <v>73933/002</v>
          </cell>
          <cell r="B1526" t="str">
            <v>PORTA DE FERRO, DE ABRIR, TIPO CHAPA LISA, COM GUARNICOES</v>
          </cell>
          <cell r="C1526" t="str">
            <v>M2</v>
          </cell>
          <cell r="D1526">
            <v>359.57</v>
          </cell>
        </row>
        <row r="1527">
          <cell r="A1527" t="str">
            <v>73933/003</v>
          </cell>
          <cell r="B1527" t="str">
            <v>PORTA DE FERRO TIPO VENEZIANA, DE ABRIR, SEM BANDEIRA SEM FERRAGENS</v>
          </cell>
          <cell r="C1527" t="str">
            <v>M2</v>
          </cell>
          <cell r="D1527">
            <v>515.22</v>
          </cell>
        </row>
        <row r="1528">
          <cell r="A1528" t="str">
            <v>73933/004</v>
          </cell>
          <cell r="B1528" t="str">
            <v>PORTA DE FERRO DE ABRIR TIPO BARRA CHATA, COM REQUADRO E GUARNICAO COM PLETA</v>
          </cell>
          <cell r="C1528" t="str">
            <v>M2</v>
          </cell>
          <cell r="D1528">
            <v>394.36</v>
          </cell>
        </row>
        <row r="1529">
          <cell r="A1529" t="str">
            <v>74073/001</v>
          </cell>
          <cell r="B1529" t="str">
            <v>ALCAPAO EM FERRO 60X60CM, INCLUSO FERRAGENS</v>
          </cell>
          <cell r="C1529" t="str">
            <v>UN</v>
          </cell>
          <cell r="D1529">
            <v>60.47</v>
          </cell>
        </row>
        <row r="1530">
          <cell r="A1530" t="str">
            <v>74073/002</v>
          </cell>
          <cell r="B1530" t="str">
            <v>ALCAPAO EM FERRO 70X70CM, INCLUSO FERRAGENS</v>
          </cell>
          <cell r="C1530" t="str">
            <v>UN</v>
          </cell>
          <cell r="D1530">
            <v>70.75</v>
          </cell>
        </row>
        <row r="1531">
          <cell r="A1531" t="str">
            <v>74136/001</v>
          </cell>
          <cell r="B1531" t="str">
            <v>PORTA DE ACO DE ENROLAR TIPO GRADE, CHAPA 16</v>
          </cell>
          <cell r="C1531" t="str">
            <v>M2</v>
          </cell>
          <cell r="D1531">
            <v>837.33</v>
          </cell>
        </row>
        <row r="1532">
          <cell r="A1532" t="str">
            <v>74136/002</v>
          </cell>
          <cell r="B1532" t="str">
            <v>PORTA DE ACO CHAPA 24, DE ENROLAR, VAZADA TIJOLINHO OU EQUIVALENTE COM RETANGULO OU CIRCULO, ACABAMENTO GALVANIZADO NATURAL</v>
          </cell>
          <cell r="C1532" t="str">
            <v>M2</v>
          </cell>
          <cell r="D1532">
            <v>697.59</v>
          </cell>
        </row>
        <row r="1533">
          <cell r="A1533" t="str">
            <v>74136/003</v>
          </cell>
          <cell r="B1533" t="str">
            <v>PORTA DE ACO CHAPA 24, DE ENROLAR, RAIADA, LARGA COM ACABAMENTO GALVAN IZADO NATURAL</v>
          </cell>
          <cell r="C1533" t="str">
            <v>M2</v>
          </cell>
          <cell r="D1533">
            <v>469.18</v>
          </cell>
        </row>
        <row r="1534">
          <cell r="A1534">
            <v>84854</v>
          </cell>
          <cell r="B1534" t="str">
            <v>BATENTE FERRO 1X1/8"</v>
          </cell>
          <cell r="C1534" t="str">
            <v>M</v>
          </cell>
          <cell r="D1534">
            <v>25.89</v>
          </cell>
        </row>
        <row r="1535">
          <cell r="A1535">
            <v>6103</v>
          </cell>
          <cell r="B1535" t="str">
            <v>JANELA BASCULANTE DE FERRO EM CANTONEIRA 5/8"X1/8", LINHA POPULAR</v>
          </cell>
          <cell r="C1535" t="str">
            <v>M2</v>
          </cell>
          <cell r="D1535">
            <v>380.19</v>
          </cell>
        </row>
        <row r="1536">
          <cell r="A1536">
            <v>6104</v>
          </cell>
          <cell r="B1536" t="str">
            <v>JANELA BASCULANTE EM CHAPA DOBRADA DE ACO</v>
          </cell>
          <cell r="C1536" t="str">
            <v>M2</v>
          </cell>
          <cell r="D1536">
            <v>406.52</v>
          </cell>
        </row>
        <row r="1537">
          <cell r="A1537">
            <v>6126</v>
          </cell>
          <cell r="B1537" t="str">
            <v>JANELA DE CORRER EM CHAPA DE ACO, COM DUAS FOLHAS, PARA VIDRO</v>
          </cell>
          <cell r="C1537" t="str">
            <v>M2</v>
          </cell>
          <cell r="D1537">
            <v>650.29999999999995</v>
          </cell>
        </row>
        <row r="1538">
          <cell r="A1538">
            <v>72148</v>
          </cell>
          <cell r="B1538" t="str">
            <v>RETIRADA DE BATENTES METALICOS</v>
          </cell>
          <cell r="C1538" t="str">
            <v>UN</v>
          </cell>
          <cell r="D1538">
            <v>34.200000000000003</v>
          </cell>
        </row>
        <row r="1539">
          <cell r="A1539">
            <v>72149</v>
          </cell>
          <cell r="B1539" t="str">
            <v>RECOLOCACAO DE BATENTES METALICOS, CONSIDERANDO REAPROVEITAMENTO DO MA TERIAL</v>
          </cell>
          <cell r="C1539" t="str">
            <v>UN</v>
          </cell>
          <cell r="D1539">
            <v>37.049999999999997</v>
          </cell>
        </row>
        <row r="1540">
          <cell r="A1540" t="str">
            <v>73940/001</v>
          </cell>
          <cell r="B1540" t="str">
            <v>JANELA DE CORRER EM CHAPA DE ACO DOBRADA, QUATRO FOLHAS, SEM DIVISAO H ORIZONTAL, PARA VIDRO, 1,50X1,20M</v>
          </cell>
          <cell r="C1540" t="str">
            <v>UN</v>
          </cell>
          <cell r="D1540">
            <v>541.73</v>
          </cell>
        </row>
        <row r="1541">
          <cell r="A1541" t="str">
            <v>73945/001</v>
          </cell>
          <cell r="B1541" t="str">
            <v>JANELA DE CHAPA DOBRADA DE ACO COM ADICAO DE COBRE PRE-ZINCADO DE CORR ER 2 FOLHAS PARA VIDRO, EXCLUINDO VIDROS</v>
          </cell>
          <cell r="C1541" t="str">
            <v>M2</v>
          </cell>
          <cell r="D1541">
            <v>513.84</v>
          </cell>
        </row>
        <row r="1542">
          <cell r="A1542" t="str">
            <v>73961/001</v>
          </cell>
          <cell r="B1542" t="str">
            <v>JANELA MAXIM AR EM CHAPA DOBRADA</v>
          </cell>
          <cell r="C1542" t="str">
            <v>M2</v>
          </cell>
          <cell r="D1542">
            <v>753.81</v>
          </cell>
        </row>
        <row r="1543">
          <cell r="A1543" t="str">
            <v>73984/001</v>
          </cell>
          <cell r="B1543" t="str">
            <v>JANELA DE CORRER EM CHAPA DE ACO DOBRADA, QUATRO FOLHAS, COM DIVISAO H ORIZONTAL, PARA VIDRO, 1,50X1,20M</v>
          </cell>
          <cell r="C1543" t="str">
            <v>M2</v>
          </cell>
          <cell r="D1543">
            <v>529.21</v>
          </cell>
        </row>
        <row r="1544">
          <cell r="A1544" t="str">
            <v>73984/002</v>
          </cell>
          <cell r="B1544" t="str">
            <v>JANELA DE CORRER EM FERRO TIPO VENEZIANA, DUAS FOLHAS, LINHA POPULAR</v>
          </cell>
          <cell r="C1544" t="str">
            <v>M2</v>
          </cell>
          <cell r="D1544">
            <v>589.80999999999995</v>
          </cell>
        </row>
        <row r="1545">
          <cell r="A1545">
            <v>84858</v>
          </cell>
          <cell r="B1545" t="str">
            <v>JANELA DE CORRER EM CHAPA DE ACO DOBRADA 2,00X1,20M, 4 FOLHAS, PARA VI DRO, COM DIVISAO HORIZONTAL</v>
          </cell>
          <cell r="C1545" t="str">
            <v>UN</v>
          </cell>
          <cell r="D1545">
            <v>772.58</v>
          </cell>
        </row>
        <row r="1546">
          <cell r="A1546">
            <v>84860</v>
          </cell>
          <cell r="B1546" t="str">
            <v>JANELA DE CORRER EM CHAPA DE ACO DOBRADA 2,00X1,20M, 4 FOLHAS, PARA VI DRO, SEM DIVISAO HORIZONTAL</v>
          </cell>
          <cell r="C1546" t="str">
            <v>UN</v>
          </cell>
          <cell r="D1546">
            <v>763.93</v>
          </cell>
        </row>
        <row r="1547">
          <cell r="A1547" t="str">
            <v>73932/001</v>
          </cell>
          <cell r="B1547" t="str">
            <v>GRADE DE FERRO EM BARRA CHATA 3/16"</v>
          </cell>
          <cell r="C1547" t="str">
            <v>M2</v>
          </cell>
          <cell r="D1547">
            <v>264.92</v>
          </cell>
        </row>
        <row r="1548">
          <cell r="A1548">
            <v>73631</v>
          </cell>
          <cell r="B1548" t="str">
            <v>GUARDA-CORPO EM TUBO DE ACO GALVANIZADO 1 1/2"</v>
          </cell>
          <cell r="C1548" t="str">
            <v>M2</v>
          </cell>
          <cell r="D1548">
            <v>253.84</v>
          </cell>
        </row>
        <row r="1549">
          <cell r="A1549" t="str">
            <v>74195/001</v>
          </cell>
          <cell r="B1549" t="str">
            <v>GUARDA-CORPO  COM CORRIMAO EM FERRO BARRA CHATA 3/16"</v>
          </cell>
          <cell r="C1549" t="str">
            <v>M</v>
          </cell>
          <cell r="D1549">
            <v>317.27999999999997</v>
          </cell>
        </row>
        <row r="1550">
          <cell r="A1550">
            <v>73665</v>
          </cell>
          <cell r="B1550" t="str">
            <v>ESCADA TIPO MARINHEIRO EM ACO CA-50 9,52MM INCLUSO PINTURA COM FUNDO A NTICORROSIVO TIPO ZARCAO</v>
          </cell>
          <cell r="C1550" t="str">
            <v>M</v>
          </cell>
          <cell r="D1550">
            <v>51.33</v>
          </cell>
        </row>
        <row r="1551">
          <cell r="A1551">
            <v>73669</v>
          </cell>
          <cell r="B1551" t="str">
            <v>CORRIMAO EM MADEIRA 1A 2,5X30CM</v>
          </cell>
          <cell r="C1551" t="str">
            <v>M</v>
          </cell>
          <cell r="D1551">
            <v>67.13</v>
          </cell>
        </row>
        <row r="1552">
          <cell r="A1552" t="str">
            <v>74072/001</v>
          </cell>
          <cell r="B1552" t="str">
            <v>CORRIMAO EM TUBO ACO GALVANIZADO 3/4" COM BRACADEIRA</v>
          </cell>
          <cell r="C1552" t="str">
            <v>M</v>
          </cell>
          <cell r="D1552">
            <v>57.78</v>
          </cell>
        </row>
        <row r="1553">
          <cell r="A1553" t="str">
            <v>74072/002</v>
          </cell>
          <cell r="B1553" t="str">
            <v>CORRIMAO EM TUBO ACO GALVANIZADO 2 1/2" COM BRACADEIRA</v>
          </cell>
          <cell r="C1553" t="str">
            <v>M</v>
          </cell>
          <cell r="D1553">
            <v>93.31</v>
          </cell>
        </row>
        <row r="1554">
          <cell r="A1554" t="str">
            <v>74072/003</v>
          </cell>
          <cell r="B1554" t="str">
            <v>CORRIMAO EM TUBO ACO GALVANIZADO 1 1/4" COM BRACADEIRA</v>
          </cell>
          <cell r="C1554" t="str">
            <v>M</v>
          </cell>
          <cell r="D1554">
            <v>69.459999999999994</v>
          </cell>
        </row>
        <row r="1555">
          <cell r="A1555" t="str">
            <v>74103/001</v>
          </cell>
          <cell r="B1555" t="str">
            <v>ESCADA TIPO MARINHEIRO EM ACO CA-50 12,5", INCLUSO PINTURA COM FUNDO A NTICORROSIVO TIPO ZARCAO</v>
          </cell>
          <cell r="C1555" t="str">
            <v>M</v>
          </cell>
          <cell r="D1555">
            <v>56.53</v>
          </cell>
        </row>
        <row r="1556">
          <cell r="A1556" t="str">
            <v>74194/001</v>
          </cell>
          <cell r="B1556" t="str">
            <v>ESCADA TIPO MARINHEIRO EM TUBO ACO GALVANIZADO 1 1/2" 5 DEGRAUS</v>
          </cell>
          <cell r="C1556" t="str">
            <v>M</v>
          </cell>
          <cell r="D1556">
            <v>193.78</v>
          </cell>
        </row>
        <row r="1557">
          <cell r="A1557">
            <v>84862</v>
          </cell>
          <cell r="B1557" t="str">
            <v>GUARDA-CORPO COM CORRIMAO EM TUBO DE ACO GALVANIZADO 1 1/2"</v>
          </cell>
          <cell r="C1557" t="str">
            <v>M</v>
          </cell>
          <cell r="D1557">
            <v>171.91</v>
          </cell>
        </row>
        <row r="1558">
          <cell r="A1558">
            <v>84863</v>
          </cell>
          <cell r="B1558" t="str">
            <v>GUARDA-CORPO COM CORRIMAO EM TUBO DE ACO GALVANIZADO 3/4"</v>
          </cell>
          <cell r="C1558" t="str">
            <v>M</v>
          </cell>
          <cell r="D1558">
            <v>85.86</v>
          </cell>
        </row>
        <row r="1559">
          <cell r="A1559">
            <v>68050</v>
          </cell>
          <cell r="B1559" t="str">
            <v>PORTA DE CORRER EM ALUMINIO, COM DUAS FOLHAS PARA VIDRO, INCLUSO GUARN ICAO E VIDRO LISO INCOLOR</v>
          </cell>
          <cell r="C1559" t="str">
            <v>M2</v>
          </cell>
          <cell r="D1559">
            <v>640.85</v>
          </cell>
        </row>
        <row r="1560">
          <cell r="A1560">
            <v>90838</v>
          </cell>
          <cell r="B1560" t="str">
            <v>PORTA CORTA-FOGO 90X210X4CM - FORNECIMENTO E INSTALAÇÃO. AF_08/2015</v>
          </cell>
          <cell r="C1560" t="str">
            <v>UN</v>
          </cell>
          <cell r="D1560">
            <v>1037.96</v>
          </cell>
        </row>
        <row r="1561">
          <cell r="A1561">
            <v>91338</v>
          </cell>
          <cell r="B1561" t="str">
            <v>PORTA DE ALUMÍNIO DE ABRIR COM GUARNIÇÃO, FIXAÇÃO COM PARAFUSOS - FORN ECIMENTO E INSTALAÇÃO. AF_08/2015</v>
          </cell>
          <cell r="C1561" t="str">
            <v>M2</v>
          </cell>
          <cell r="D1561">
            <v>1121.3499999999999</v>
          </cell>
        </row>
        <row r="1562">
          <cell r="A1562">
            <v>91339</v>
          </cell>
          <cell r="B1562" t="str">
            <v>PORTA EM AÇO DE ABRIR COM POSTIGO PARA VIDRO E GUARNIÇÃO, FIXAÇÃO COM PARAFUSOS - FORNECIMENTO E INSTALAÇÃO. AF_08/2015</v>
          </cell>
          <cell r="C1562" t="str">
            <v>M2</v>
          </cell>
          <cell r="D1562">
            <v>376.27</v>
          </cell>
        </row>
        <row r="1563">
          <cell r="A1563">
            <v>91340</v>
          </cell>
          <cell r="B1563" t="str">
            <v>PORTA EM AÇO DE ABRIR COM TRAVESSAS PARA VIDRO E GUARNIÇÃO, FIXAÇÃO CO M PARAFUSOS - FORNECIMENTO E INSTALAÇÃO. AF_08/2015</v>
          </cell>
          <cell r="C1563" t="str">
            <v>M2</v>
          </cell>
          <cell r="D1563">
            <v>367.01</v>
          </cell>
        </row>
        <row r="1564">
          <cell r="A1564">
            <v>91341</v>
          </cell>
          <cell r="B1564" t="str">
            <v>PORTA EM ALUMÍNIO DE ABRIR TIPO VENEZIANA COM GUARNIÇÃO, FIXAÇÃO COM P ARAFUSOS - FORNECIMENTO E INSTALAÇÃO. AF_08/2015</v>
          </cell>
          <cell r="C1564" t="str">
            <v>M2</v>
          </cell>
          <cell r="D1564">
            <v>830.56</v>
          </cell>
        </row>
        <row r="1565">
          <cell r="A1565" t="str">
            <v>73737/001</v>
          </cell>
          <cell r="B1565" t="str">
            <v>GRADIL DE ALUMINIO ANODIZADO TIPO BARRA CHATA PARA VARANDAS, ALTURA 0, 4M</v>
          </cell>
          <cell r="C1565" t="str">
            <v>M</v>
          </cell>
          <cell r="D1565">
            <v>168.04</v>
          </cell>
        </row>
        <row r="1566">
          <cell r="A1566" t="str">
            <v>73737/002</v>
          </cell>
          <cell r="B1566" t="str">
            <v>GRADIL DE ALUMINIO ANODIZADO TIPO BARRA CHATA PARA VARANDAS, ALTURA 1, 0M</v>
          </cell>
          <cell r="C1566" t="str">
            <v>M</v>
          </cell>
          <cell r="D1566">
            <v>368.82</v>
          </cell>
        </row>
        <row r="1567">
          <cell r="A1567" t="str">
            <v>73737/003</v>
          </cell>
          <cell r="B1567" t="str">
            <v>GRADIL DE ALUMINIO ANODIZADO TIPO BARRA CHATA PARA VARANDAS, ALTURA 1, 2M</v>
          </cell>
          <cell r="C1567" t="str">
            <v>M</v>
          </cell>
          <cell r="D1567">
            <v>433.41</v>
          </cell>
        </row>
        <row r="1568">
          <cell r="A1568">
            <v>85096</v>
          </cell>
          <cell r="B1568" t="str">
            <v>GRADIL DE ALUMINIO ANODIZADO TIPO BARRA CHATA</v>
          </cell>
          <cell r="C1568" t="str">
            <v>M2</v>
          </cell>
          <cell r="D1568">
            <v>371.4</v>
          </cell>
        </row>
        <row r="1569">
          <cell r="A1569" t="str">
            <v>73736/001</v>
          </cell>
          <cell r="B1569" t="str">
            <v>DOBRADICA TIPO VAI E VEM EM LATAO POLIDO 3"</v>
          </cell>
          <cell r="C1569" t="str">
            <v>UN</v>
          </cell>
          <cell r="D1569">
            <v>41.05</v>
          </cell>
        </row>
        <row r="1570">
          <cell r="A1570" t="str">
            <v>74068/004</v>
          </cell>
          <cell r="B1570" t="str">
            <v>FECHADURA DE EMBUTIR COMPLETA, PARA PORTAS EXTERNAS 2 FOLHAS, PADRAO D E ACABAMENTO POPULAR E FECHO DE EMBUTIR TIPO UNHA COM ALAVANCA DE LATA O CROMADO 22CM</v>
          </cell>
          <cell r="C1570" t="str">
            <v>UN</v>
          </cell>
          <cell r="D1570">
            <v>181.4</v>
          </cell>
        </row>
        <row r="1571">
          <cell r="A1571" t="str">
            <v>74068/005</v>
          </cell>
          <cell r="B1571" t="str">
            <v>FECHADURA DE SOBREPOR EM FERRO PINTADO COM MACANETA PARA PORTAS EXTERN AS</v>
          </cell>
          <cell r="C1571" t="str">
            <v>UN</v>
          </cell>
          <cell r="D1571">
            <v>45.49</v>
          </cell>
        </row>
        <row r="1572">
          <cell r="A1572" t="str">
            <v>74070/002</v>
          </cell>
          <cell r="B1572" t="str">
            <v>FECHADURA DE EMBUTIR COMPLETA, PARA PORTAS INTERNAS 2 FOLHAS, PADRAO D E ACABAMENTO POPULAR E FECHO DE EMBUTIR TIPO UNHA COM ALAVANCA DE LATA O CROMADO 22CM</v>
          </cell>
          <cell r="C1572" t="str">
            <v>UN</v>
          </cell>
          <cell r="D1572">
            <v>174.99</v>
          </cell>
        </row>
        <row r="1573">
          <cell r="A1573">
            <v>84866</v>
          </cell>
          <cell r="B1573" t="str">
            <v>FECHADURA DE EMBUTIR REFORCADA COMPLETA, DE SEGURANCA, COM CILINDRO, P ARA PORTA EXTERNA, ACABAMENTO PADRAO MEDIO</v>
          </cell>
          <cell r="C1573" t="str">
            <v>UN</v>
          </cell>
          <cell r="D1573">
            <v>75.55</v>
          </cell>
        </row>
        <row r="1574">
          <cell r="A1574">
            <v>84878</v>
          </cell>
          <cell r="B1574" t="str">
            <v>TRANQUETA DE LATAO CROMADO PARA FECHADURA DE PORTA DE BANHEIRO COM ROS ETA DE LATAO CROMADO SEM FECHADURA E MACANETA</v>
          </cell>
          <cell r="C1574" t="str">
            <v>UN</v>
          </cell>
          <cell r="D1574">
            <v>81.59</v>
          </cell>
        </row>
        <row r="1575">
          <cell r="A1575">
            <v>84879</v>
          </cell>
          <cell r="B1575" t="str">
            <v>FECHADURA (SOMENTE A MAQUINA, SEM ESPELHO E SEM MACA NETA), PARA PORTA BANHEIRO, COM ROSETA DE LATAO CROMADO E JOGO DE TRANQUETA EM LATAO CR OMADO</v>
          </cell>
          <cell r="C1575" t="str">
            <v>UN</v>
          </cell>
          <cell r="D1575">
            <v>114.4</v>
          </cell>
        </row>
        <row r="1576">
          <cell r="A1576">
            <v>84880</v>
          </cell>
          <cell r="B1576" t="str">
            <v>FECHADURA BICO DE PAPAGAIO PARA PORTA DE CORRER INTERNA, CHAVE BIPARTI DA, ACABAMENTO PADRAO MEDIO</v>
          </cell>
          <cell r="C1576" t="str">
            <v>UN</v>
          </cell>
          <cell r="D1576">
            <v>57.84</v>
          </cell>
        </row>
        <row r="1577">
          <cell r="A1577">
            <v>84884</v>
          </cell>
          <cell r="B1577" t="str">
            <v>FECHADURA CILINDRO CENTRAL TUBULAR, 70MM, COM MACANETA DE LATAO CROMAD O OU INOX, PARA APLICAÇÃO EM AMBIENTES COMERCIAIS DE ALTO TRÁFEGO E/OU MAIOR NECESSIDADE DE SEGURANÇA.</v>
          </cell>
          <cell r="C1577" t="str">
            <v>UN</v>
          </cell>
          <cell r="D1577">
            <v>73.92</v>
          </cell>
        </row>
        <row r="1578">
          <cell r="A1578">
            <v>84885</v>
          </cell>
          <cell r="B1578" t="str">
            <v>JOGO DE FERRAGENS CROMADAS PARA PORTA DE VIDRO TEMPERADO, UMA FOLHA CO MPOSTO DE DOBRADICAS SUPERIOR E INFERIOR, TRINCO, FECHADURA, CONTRA FE CHADURA COM CAPUCHINHO SEM MOLA E PUXADOR</v>
          </cell>
          <cell r="C1578" t="str">
            <v>UN</v>
          </cell>
          <cell r="D1578">
            <v>480.17</v>
          </cell>
        </row>
        <row r="1579">
          <cell r="A1579">
            <v>84886</v>
          </cell>
          <cell r="B1579" t="str">
            <v>MOLA HIDRAULICA DE PISO PARA PORTA DE VIDRO TEMPERADO</v>
          </cell>
          <cell r="C1579" t="str">
            <v>UN</v>
          </cell>
          <cell r="D1579">
            <v>859.4</v>
          </cell>
        </row>
        <row r="1580">
          <cell r="A1580">
            <v>84887</v>
          </cell>
          <cell r="B1580" t="str">
            <v>MACANETA TIPO ALAVANCA, PADRAO MEDIO</v>
          </cell>
          <cell r="C1580" t="str">
            <v>UN</v>
          </cell>
          <cell r="D1580">
            <v>43.88</v>
          </cell>
        </row>
        <row r="1581">
          <cell r="A1581">
            <v>84889</v>
          </cell>
          <cell r="B1581" t="str">
            <v>PUXADOR CENTRAL PARA ESQUADRIA DE ALUMINIO</v>
          </cell>
          <cell r="C1581" t="str">
            <v>UN</v>
          </cell>
          <cell r="D1581">
            <v>17.489999999999998</v>
          </cell>
        </row>
        <row r="1582">
          <cell r="A1582">
            <v>84890</v>
          </cell>
          <cell r="B1582" t="str">
            <v>ROLDANA FIXA DUPLA DE LATAO COM ROLAMENTO PARA PORTA OU JANELA DE CORR ER</v>
          </cell>
          <cell r="C1582" t="str">
            <v>UN</v>
          </cell>
          <cell r="D1582">
            <v>38.69</v>
          </cell>
        </row>
        <row r="1583">
          <cell r="A1583">
            <v>84891</v>
          </cell>
          <cell r="B1583" t="str">
            <v>CREMONA EM LATAO CROMADO OU POLIDO, COMPLETA, COM VARA H=1,50M</v>
          </cell>
          <cell r="C1583" t="str">
            <v>UN</v>
          </cell>
          <cell r="D1583">
            <v>144.38</v>
          </cell>
        </row>
        <row r="1584">
          <cell r="A1584">
            <v>84892</v>
          </cell>
          <cell r="B1584" t="str">
            <v>LEVANTADOR EM LATAO FUNDIDO CROMADO E BORBOLETA EM FERRO CROMADO, PARA JANELA TIPO GUILHOTINA</v>
          </cell>
          <cell r="C1584" t="str">
            <v>UN</v>
          </cell>
          <cell r="D1584">
            <v>80.88</v>
          </cell>
        </row>
        <row r="1585">
          <cell r="A1585">
            <v>84893</v>
          </cell>
          <cell r="B1585" t="str">
            <v>PUXADOR TUBULAR DE CENTRO EM LATAO CROMADO PARA JANELAS</v>
          </cell>
          <cell r="C1585" t="str">
            <v>UN</v>
          </cell>
          <cell r="D1585">
            <v>63.56</v>
          </cell>
        </row>
        <row r="1586">
          <cell r="A1586">
            <v>84894</v>
          </cell>
          <cell r="B1586" t="str">
            <v>PUXADOR CONCHA EM LATAO CROMADO OU POLIDO PARA PORTA OU JANELA DE CORR ER, COM FURO PARA CHAVE, 4X10CM</v>
          </cell>
          <cell r="C1586" t="str">
            <v>UN</v>
          </cell>
          <cell r="D1586">
            <v>18.38</v>
          </cell>
        </row>
        <row r="1587">
          <cell r="A1587">
            <v>84895</v>
          </cell>
          <cell r="B1587" t="str">
            <v>PUXADOR CONCHA EM LATAO CROMADO OU POLIDO PARA PORTA OU JANELA DE CORR ER, 3X9CM</v>
          </cell>
          <cell r="C1587" t="str">
            <v>UN</v>
          </cell>
          <cell r="D1587">
            <v>117.27</v>
          </cell>
        </row>
        <row r="1588">
          <cell r="A1588">
            <v>84896</v>
          </cell>
          <cell r="B1588" t="str">
            <v>CARRANCA DE FERRO CROMADO 40MM PARA JANELA DE ABRIR</v>
          </cell>
          <cell r="C1588" t="str">
            <v>UN</v>
          </cell>
          <cell r="D1588">
            <v>49.86</v>
          </cell>
        </row>
        <row r="1589">
          <cell r="A1589">
            <v>84897</v>
          </cell>
          <cell r="B1589" t="str">
            <v>TRILHO QUADRADO DE ALUMINIO 1/4" PARA RODIZIOS</v>
          </cell>
          <cell r="C1589" t="str">
            <v>M</v>
          </cell>
          <cell r="D1589">
            <v>29.43</v>
          </cell>
        </row>
        <row r="1590">
          <cell r="A1590">
            <v>84898</v>
          </cell>
          <cell r="B1590" t="str">
            <v>TRILHO "U" DE ALUMINIO, 40X40MM E ROLDANA FIXA DUPLA DE LATAO COM ROLA MENTO PARA PORTA OU JANELA DE CORRER</v>
          </cell>
          <cell r="C1590" t="str">
            <v>M</v>
          </cell>
          <cell r="D1590">
            <v>24.17</v>
          </cell>
        </row>
        <row r="1591">
          <cell r="A1591">
            <v>84899</v>
          </cell>
          <cell r="B1591" t="str">
            <v>FECHO CHATO DE SOBREPOR EM FERRO ZINCADO/NIQUEL GALVANIZADO OU POLIDO, 5"</v>
          </cell>
          <cell r="C1591" t="str">
            <v>UN</v>
          </cell>
          <cell r="D1591">
            <v>14.55</v>
          </cell>
        </row>
        <row r="1592">
          <cell r="A1592" t="str">
            <v>74046/001</v>
          </cell>
          <cell r="B1592" t="str">
            <v>TARJETA DE FERRO CROMADO DE SOBREPOR 2"</v>
          </cell>
          <cell r="C1592" t="str">
            <v>UN</v>
          </cell>
          <cell r="D1592">
            <v>8.57</v>
          </cell>
        </row>
        <row r="1593">
          <cell r="A1593" t="str">
            <v>74046/002</v>
          </cell>
          <cell r="B1593" t="str">
            <v>TARJETA TIPO LIVRE/OCUPADO PARA PORTA DE BANHEIRO</v>
          </cell>
          <cell r="C1593" t="str">
            <v>UN</v>
          </cell>
          <cell r="D1593">
            <v>32.630000000000003</v>
          </cell>
        </row>
        <row r="1594">
          <cell r="A1594" t="str">
            <v>74047/001</v>
          </cell>
          <cell r="B1594" t="str">
            <v>DOBRADICA EM FERRO CROMADO 3X3", SEM ANEIS</v>
          </cell>
          <cell r="C1594" t="str">
            <v>UN</v>
          </cell>
          <cell r="D1594">
            <v>14.63</v>
          </cell>
        </row>
        <row r="1595">
          <cell r="A1595" t="str">
            <v>74047/002</v>
          </cell>
          <cell r="B1595" t="str">
            <v>DOBRADICA EM ACO ZINCADO 3X3", SEM ANEIS</v>
          </cell>
          <cell r="C1595" t="str">
            <v>UN</v>
          </cell>
          <cell r="D1595">
            <v>11.15</v>
          </cell>
        </row>
        <row r="1596">
          <cell r="A1596" t="str">
            <v>74047/003</v>
          </cell>
          <cell r="B1596" t="str">
            <v>DOBRADICA EM LATAO CROMADO 3X3", COM ANEIS</v>
          </cell>
          <cell r="C1596" t="str">
            <v>UN</v>
          </cell>
          <cell r="D1596">
            <v>20.63</v>
          </cell>
        </row>
        <row r="1597">
          <cell r="A1597" t="str">
            <v>74047/004</v>
          </cell>
          <cell r="B1597" t="str">
            <v>DOBRADICA EM LATAO CROMADO 3 X 2 1/2</v>
          </cell>
          <cell r="C1597" t="str">
            <v>UN</v>
          </cell>
          <cell r="D1597">
            <v>13.39</v>
          </cell>
        </row>
        <row r="1598">
          <cell r="A1598" t="str">
            <v>74047/005</v>
          </cell>
          <cell r="B1598" t="str">
            <v>DOBRADICA EM FERRO GALVANIZADO 1 3/4 X2, SEM ANEIS</v>
          </cell>
          <cell r="C1598" t="str">
            <v>UN</v>
          </cell>
          <cell r="D1598">
            <v>9.11</v>
          </cell>
        </row>
        <row r="1599">
          <cell r="A1599" t="str">
            <v>74047/006</v>
          </cell>
          <cell r="B1599" t="str">
            <v>DOBRADICA EM FERRO CROMADO 2X1", SEM ANEIS</v>
          </cell>
          <cell r="C1599" t="str">
            <v>UN</v>
          </cell>
          <cell r="D1599">
            <v>10.71</v>
          </cell>
        </row>
        <row r="1600">
          <cell r="A1600" t="str">
            <v>74047/007</v>
          </cell>
          <cell r="B1600" t="str">
            <v>DOBRADICA EM FERRO CROMADO 3X2 1/2", SEM ANEIS</v>
          </cell>
          <cell r="C1600" t="str">
            <v>UN</v>
          </cell>
          <cell r="D1600">
            <v>12.07</v>
          </cell>
        </row>
        <row r="1601">
          <cell r="A1601" t="str">
            <v>74047/008</v>
          </cell>
          <cell r="B1601" t="str">
            <v>DOBRADICA EM FERRO GALVANIZADO 4X3", COM ANEIS</v>
          </cell>
          <cell r="C1601" t="str">
            <v>UN</v>
          </cell>
          <cell r="D1601">
            <v>10.82</v>
          </cell>
        </row>
        <row r="1602">
          <cell r="A1602" t="str">
            <v>74084/001</v>
          </cell>
          <cell r="B1602" t="str">
            <v>PORTA CADEADO ZINCADO OXIDADO PRETO COM CADEADO DE ACO GRAFITADO OXIDA DO ENVERNIZADO 45MM</v>
          </cell>
          <cell r="C1602" t="str">
            <v>UN</v>
          </cell>
          <cell r="D1602">
            <v>38.340000000000003</v>
          </cell>
        </row>
        <row r="1603">
          <cell r="A1603">
            <v>84950</v>
          </cell>
          <cell r="B1603" t="str">
            <v>FECHO EMBUTIR TIPO UNHA 40CM C/COLOCACAO</v>
          </cell>
          <cell r="C1603" t="str">
            <v>UN</v>
          </cell>
          <cell r="D1603">
            <v>71.010000000000005</v>
          </cell>
        </row>
        <row r="1604">
          <cell r="A1604">
            <v>84952</v>
          </cell>
          <cell r="B1604" t="str">
            <v>FECHO EMBUTIR TIPO UNHA 22CM C/COLOCACAO</v>
          </cell>
          <cell r="C1604" t="str">
            <v>UN</v>
          </cell>
          <cell r="D1604">
            <v>60.07</v>
          </cell>
        </row>
        <row r="1605">
          <cell r="A1605">
            <v>84955</v>
          </cell>
          <cell r="B1605" t="str">
            <v>FECHADURA CROMADA COM CILINDRO PARA ARMARIOS</v>
          </cell>
          <cell r="C1605" t="str">
            <v>UN</v>
          </cell>
          <cell r="D1605">
            <v>35.32</v>
          </cell>
        </row>
        <row r="1606">
          <cell r="A1606">
            <v>72116</v>
          </cell>
          <cell r="B1606" t="str">
            <v>VIDRO LISO COMUM TRANSPARENTE, ESPESSURA 3MM</v>
          </cell>
          <cell r="C1606" t="str">
            <v>M2</v>
          </cell>
          <cell r="D1606">
            <v>77.7</v>
          </cell>
        </row>
        <row r="1607">
          <cell r="A1607">
            <v>72117</v>
          </cell>
          <cell r="B1607" t="str">
            <v>VIDRO LISO COMUM TRANSPARENTE, ESPESSURA 4MM</v>
          </cell>
          <cell r="C1607" t="str">
            <v>M2</v>
          </cell>
          <cell r="D1607">
            <v>99.34</v>
          </cell>
        </row>
        <row r="1608">
          <cell r="A1608">
            <v>72118</v>
          </cell>
          <cell r="B1608" t="str">
            <v>VIDRO TEMPERADO INCOLOR, ESPESSURA 6MM, FORNECIMENTO E INSTALACAO, INC LUSIVE MASSA PARA VEDACAO</v>
          </cell>
          <cell r="C1608" t="str">
            <v>M2</v>
          </cell>
          <cell r="D1608">
            <v>141.01</v>
          </cell>
        </row>
        <row r="1609">
          <cell r="A1609">
            <v>72119</v>
          </cell>
          <cell r="B1609" t="str">
            <v>VIDRO TEMPERADO INCOLOR, ESPESSURA 8MM, FORNECIMENTO E INSTALACAO, INC LUSIVE MASSA PARA VEDACAO</v>
          </cell>
          <cell r="C1609" t="str">
            <v>M2</v>
          </cell>
          <cell r="D1609">
            <v>177.66</v>
          </cell>
        </row>
        <row r="1610">
          <cell r="A1610">
            <v>72120</v>
          </cell>
          <cell r="B1610" t="str">
            <v>VIDRO TEMPERADO INCOLOR, ESPESSURA 10MM, FORNECIMENTO E INSTALACAO, IN CLUSIVE MASSA PARA VEDACAO</v>
          </cell>
          <cell r="C1610" t="str">
            <v>M2</v>
          </cell>
          <cell r="D1610">
            <v>224.39</v>
          </cell>
        </row>
        <row r="1611">
          <cell r="A1611">
            <v>72121</v>
          </cell>
          <cell r="B1611" t="str">
            <v>VIDRO TEMPERADO COLORIDO VERDE, ESPESSURA 10MM, FORNECIMENTO E INSTALA CAO, INCLUSIVE MASSA PARA VEDACAO</v>
          </cell>
          <cell r="C1611" t="str">
            <v>M2</v>
          </cell>
          <cell r="D1611">
            <v>277.33999999999997</v>
          </cell>
        </row>
        <row r="1612">
          <cell r="A1612">
            <v>72122</v>
          </cell>
          <cell r="B1612" t="str">
            <v>VIDRO FANTASIA TIPO CANELADO, ESPESSURA 4MM</v>
          </cell>
          <cell r="C1612" t="str">
            <v>M2</v>
          </cell>
          <cell r="D1612">
            <v>85.64</v>
          </cell>
        </row>
        <row r="1613">
          <cell r="A1613">
            <v>72123</v>
          </cell>
          <cell r="B1613" t="str">
            <v>VIDRO ARAMADO, ESPESSURA 7MM</v>
          </cell>
          <cell r="C1613" t="str">
            <v>M2</v>
          </cell>
          <cell r="D1613">
            <v>224.24</v>
          </cell>
        </row>
        <row r="1614">
          <cell r="A1614" t="str">
            <v>73838/001</v>
          </cell>
          <cell r="B1614" t="str">
            <v>PORTA DE VIDRO TEMPERADO, 0,9X2,10M, ESPESSURA 10MM, INCLUSIVE ACESSOR IOS</v>
          </cell>
          <cell r="C1614" t="str">
            <v>UN</v>
          </cell>
          <cell r="D1614">
            <v>1525.92</v>
          </cell>
        </row>
        <row r="1615">
          <cell r="A1615" t="str">
            <v>74125/001</v>
          </cell>
          <cell r="B1615" t="str">
            <v>ESPELHO CRISTAL ESPESSURA 4MM, COM MOLDURA DE MADEIRA</v>
          </cell>
          <cell r="C1615" t="str">
            <v>M2</v>
          </cell>
          <cell r="D1615">
            <v>298.92</v>
          </cell>
        </row>
        <row r="1616">
          <cell r="A1616" t="str">
            <v>74125/002</v>
          </cell>
          <cell r="B1616" t="str">
            <v>ESPELHO CRISTAL ESPESSURA 4MM, COM MOLDURA EM ALUMINIO E COMPENSADO 6M M PLASTIFICADO COLADO</v>
          </cell>
          <cell r="C1616" t="str">
            <v>M2</v>
          </cell>
          <cell r="D1616">
            <v>359.34</v>
          </cell>
        </row>
        <row r="1617">
          <cell r="A1617">
            <v>84957</v>
          </cell>
          <cell r="B1617" t="str">
            <v>VIDRO LISO COMUM TRANSPARENTE, ESPESSURA 5MM</v>
          </cell>
          <cell r="C1617" t="str">
            <v>M2</v>
          </cell>
          <cell r="D1617">
            <v>119.11</v>
          </cell>
        </row>
        <row r="1618">
          <cell r="A1618">
            <v>84959</v>
          </cell>
          <cell r="B1618" t="str">
            <v>VIDRO LISO COMUM TRANSPARENTE, ESPESSURA 6MM</v>
          </cell>
          <cell r="C1618" t="str">
            <v>M2</v>
          </cell>
          <cell r="D1618">
            <v>138.91</v>
          </cell>
        </row>
        <row r="1619">
          <cell r="A1619">
            <v>85001</v>
          </cell>
          <cell r="B1619" t="str">
            <v>VIDRO LISO FUME, ESPESSURA 4MM</v>
          </cell>
          <cell r="C1619" t="str">
            <v>M2</v>
          </cell>
          <cell r="D1619">
            <v>132.31</v>
          </cell>
        </row>
        <row r="1620">
          <cell r="A1620">
            <v>85002</v>
          </cell>
          <cell r="B1620" t="str">
            <v>VIDRO LISO FUME, ESPESSURA 6MM</v>
          </cell>
          <cell r="C1620" t="str">
            <v>M2</v>
          </cell>
          <cell r="D1620">
            <v>185.11</v>
          </cell>
        </row>
        <row r="1621">
          <cell r="A1621">
            <v>85004</v>
          </cell>
          <cell r="B1621" t="str">
            <v>VIDRO FANTASIA MARTELADO 4MM</v>
          </cell>
          <cell r="C1621" t="str">
            <v>M2</v>
          </cell>
          <cell r="D1621">
            <v>92.71</v>
          </cell>
        </row>
        <row r="1622">
          <cell r="A1622">
            <v>85005</v>
          </cell>
          <cell r="B1622" t="str">
            <v>ESPELHO CRISTAL, ESPESSURA 4MM, COM PARAFUSOS DE FIXACAO, SEM MOLDURA</v>
          </cell>
          <cell r="C1622" t="str">
            <v>M2</v>
          </cell>
          <cell r="D1622">
            <v>268.39999999999998</v>
          </cell>
        </row>
        <row r="1623">
          <cell r="A1623">
            <v>68054</v>
          </cell>
          <cell r="B1623" t="str">
            <v>PORTAO DE FERRO EM CHAPA GALVANIZADA PLANA 14 GSG</v>
          </cell>
          <cell r="C1623" t="str">
            <v>M2</v>
          </cell>
          <cell r="D1623">
            <v>200.26</v>
          </cell>
        </row>
        <row r="1624">
          <cell r="A1624" t="str">
            <v>74100/001</v>
          </cell>
          <cell r="B1624" t="str">
            <v>PORTAO DE FERRO COM VARA 1/2", COM REQUADRO</v>
          </cell>
          <cell r="C1624" t="str">
            <v>M2</v>
          </cell>
          <cell r="D1624">
            <v>356.22</v>
          </cell>
        </row>
        <row r="1625">
          <cell r="A1625" t="str">
            <v>74238/002</v>
          </cell>
          <cell r="B1625" t="str">
            <v>PORTAO EM TELA ARAME GALVANIZADO N.12 MALHA 2" E MOLDURA EM TUBOS DE A CO COM DUAS FOLHAS DE ABRIR, INCLUSO FERRAGENS</v>
          </cell>
          <cell r="C1625" t="str">
            <v>M2</v>
          </cell>
          <cell r="D1625">
            <v>745.62</v>
          </cell>
        </row>
        <row r="1626">
          <cell r="A1626">
            <v>85188</v>
          </cell>
          <cell r="B1626" t="str">
            <v>PORTAO EM TUBO DE ACO GALVANIZADO DIN 2440/NBR 5580, PAINEL UNICO, DIM ENSOES 1,0X1,6M, INCLUSIVE CADEADO</v>
          </cell>
          <cell r="C1626" t="str">
            <v>UN</v>
          </cell>
          <cell r="D1626">
            <v>420.27</v>
          </cell>
        </row>
        <row r="1627">
          <cell r="A1627">
            <v>85189</v>
          </cell>
          <cell r="B1627" t="str">
            <v>PORTAO EM TUBO DE ACO GALVANIZADO DIN 2440/NBR 5580, PAINEL UNICO, DIM ENSOES 4,0X1,2M, INCLUSIVE CADEADO</v>
          </cell>
          <cell r="C1627" t="str">
            <v>UN</v>
          </cell>
          <cell r="D1627">
            <v>925.69</v>
          </cell>
        </row>
        <row r="1628">
          <cell r="A1628">
            <v>68052</v>
          </cell>
          <cell r="B1628" t="str">
            <v>JANELA BASCULANTE DE ALUMINIO</v>
          </cell>
          <cell r="C1628" t="str">
            <v>M2</v>
          </cell>
          <cell r="D1628">
            <v>463.77</v>
          </cell>
        </row>
        <row r="1629">
          <cell r="A1629" t="str">
            <v>73809/001</v>
          </cell>
          <cell r="B1629" t="str">
            <v>JANELA DE ALUMINIO TIPO MAXIM AR, INCLUSO GUARNICOES E VIDRO FANTASIA</v>
          </cell>
          <cell r="C1629" t="str">
            <v>M2</v>
          </cell>
          <cell r="D1629">
            <v>496.34</v>
          </cell>
        </row>
        <row r="1630">
          <cell r="A1630" t="str">
            <v>74067/001</v>
          </cell>
          <cell r="B1630" t="str">
            <v>JANELA DE CORRER EM ALUMINIO, COM QUATRO FOLHAS PARA VIDRO, DUAS FIXAS E DUAS MOVEIS, INCLUSO GUARNICAO E VIDRO LISO INCOLOR</v>
          </cell>
          <cell r="C1630" t="str">
            <v>M2</v>
          </cell>
          <cell r="D1630">
            <v>470.49</v>
          </cell>
        </row>
        <row r="1631">
          <cell r="A1631" t="str">
            <v>74067/002</v>
          </cell>
          <cell r="B1631" t="str">
            <v>JANELA DE CORRER EM ALUMINIO, FOLHAS PARA VIDRO, COM BANDEIRA, INCLUSO GUARNICAO E VIDRO LISO INCOLOR</v>
          </cell>
          <cell r="C1631" t="str">
            <v>M2</v>
          </cell>
          <cell r="D1631">
            <v>584.72</v>
          </cell>
        </row>
        <row r="1632">
          <cell r="A1632" t="str">
            <v>74067/003</v>
          </cell>
          <cell r="B1632" t="str">
            <v>JANELA DE CORRER EM ALUMINIO, VENEZIANA, COM BANDEIRA</v>
          </cell>
          <cell r="C1632" t="str">
            <v>M2</v>
          </cell>
          <cell r="D1632">
            <v>703.37</v>
          </cell>
        </row>
        <row r="1633">
          <cell r="A1633" t="str">
            <v>74067/004</v>
          </cell>
          <cell r="B1633" t="str">
            <v>JANELA DE CORRER EM ALUMINIO, VENEZIANA, SEM BANDEIRA</v>
          </cell>
          <cell r="C1633" t="str">
            <v>M2</v>
          </cell>
          <cell r="D1633">
            <v>613.03</v>
          </cell>
        </row>
        <row r="1634">
          <cell r="A1634">
            <v>85010</v>
          </cell>
          <cell r="B1634" t="str">
            <v>CAIXILHO FIXO, DE ALUMINIO, PARA VIDRO</v>
          </cell>
          <cell r="C1634" t="str">
            <v>M2</v>
          </cell>
          <cell r="D1634">
            <v>406.91</v>
          </cell>
        </row>
        <row r="1635">
          <cell r="A1635">
            <v>85014</v>
          </cell>
          <cell r="B1635" t="str">
            <v>CAIXILHO FIXO, DE ALUMINIO, COM TELA DE METAL FIO 12 MALHA 3X3CM</v>
          </cell>
          <cell r="C1635" t="str">
            <v>M2</v>
          </cell>
          <cell r="D1635">
            <v>470.82</v>
          </cell>
        </row>
        <row r="1636">
          <cell r="A1636" t="str">
            <v>73908/001</v>
          </cell>
          <cell r="B1636" t="str">
            <v>CANTONEIRA DE ALUMINIO 2"X2", PARA PROTECAO DE QUINA DE PAREDE</v>
          </cell>
          <cell r="C1636" t="str">
            <v>M</v>
          </cell>
          <cell r="D1636">
            <v>43.26</v>
          </cell>
        </row>
        <row r="1637">
          <cell r="A1637" t="str">
            <v>73908/002</v>
          </cell>
          <cell r="B1637" t="str">
            <v>CANTONEIRA DE ALUMINIO 1"X1, PARA PROTECAO DE QUINA DE PAREDE</v>
          </cell>
          <cell r="C1637" t="str">
            <v>M</v>
          </cell>
          <cell r="D1637">
            <v>31.27</v>
          </cell>
        </row>
        <row r="1638">
          <cell r="A1638">
            <v>85015</v>
          </cell>
          <cell r="B1638" t="str">
            <v>CANTONEIRA DE MADEIRA 3,0X3,0X1,0CM</v>
          </cell>
          <cell r="C1638" t="str">
            <v>M</v>
          </cell>
          <cell r="D1638">
            <v>15.98</v>
          </cell>
        </row>
        <row r="1639">
          <cell r="A1639">
            <v>85016</v>
          </cell>
          <cell r="B1639" t="str">
            <v>CANTONEIRA DE MADEIRA COM LAMINADO MELAMINICO FOSCO 3,0X3,0X1,0CM</v>
          </cell>
          <cell r="C1639" t="str">
            <v>M</v>
          </cell>
          <cell r="D1639">
            <v>19.04</v>
          </cell>
        </row>
        <row r="1640">
          <cell r="A1640">
            <v>73713</v>
          </cell>
          <cell r="B1640" t="str">
            <v>ARRASAMENTO DE TUBULAO DE CONCRETO D=1,00 A 1,20M. (INCLUI ENCARREGADO ).</v>
          </cell>
          <cell r="C1640" t="str">
            <v>UN</v>
          </cell>
          <cell r="D1640">
            <v>301.57</v>
          </cell>
        </row>
        <row r="1641">
          <cell r="A1641" t="str">
            <v>73761/001</v>
          </cell>
          <cell r="B1641" t="str">
            <v>ARRASAMENTO DE TUBULAO DE CONCRETO D=0,80M.</v>
          </cell>
          <cell r="C1641" t="str">
            <v>UN</v>
          </cell>
          <cell r="D1641">
            <v>201.05</v>
          </cell>
        </row>
        <row r="1642">
          <cell r="A1642" t="str">
            <v>73761/002</v>
          </cell>
          <cell r="B1642" t="str">
            <v>ARRASAMENTO DE TUBULAO DE CONCRETO D=1,25 A 1,40M.</v>
          </cell>
          <cell r="C1642" t="str">
            <v>UN</v>
          </cell>
          <cell r="D1642">
            <v>348.49</v>
          </cell>
        </row>
        <row r="1643">
          <cell r="A1643" t="str">
            <v>73761/003</v>
          </cell>
          <cell r="B1643" t="str">
            <v>ARRASAMENTO DE TUBULAO DE CONCRETO D=1,45 A 1,60M.</v>
          </cell>
          <cell r="C1643" t="str">
            <v>UN</v>
          </cell>
          <cell r="D1643">
            <v>402.1</v>
          </cell>
        </row>
        <row r="1644">
          <cell r="A1644" t="str">
            <v>73761/004</v>
          </cell>
          <cell r="B1644" t="str">
            <v>ARRASAMENTO DE TUBULAO DE CONCRETO D=1,65 A 2,00M.</v>
          </cell>
          <cell r="C1644" t="str">
            <v>UN</v>
          </cell>
          <cell r="D1644">
            <v>502.63</v>
          </cell>
        </row>
        <row r="1645">
          <cell r="A1645" t="str">
            <v>73761/005</v>
          </cell>
          <cell r="B1645" t="str">
            <v>ARRASAMENTO DE TUBULAO DE CONCRETO D=2,10 A 2,50M.</v>
          </cell>
          <cell r="C1645" t="str">
            <v>UN</v>
          </cell>
          <cell r="D1645">
            <v>623.26</v>
          </cell>
        </row>
        <row r="1646">
          <cell r="A1646">
            <v>79475</v>
          </cell>
          <cell r="B1646" t="str">
            <v>ESCAVACAO MANUAL CAMPO ABERTO P/TUBULAO - FUSTE E/OU BASE (PARA TODAS AS PROFUNDIDADES)</v>
          </cell>
          <cell r="C1646" t="str">
            <v>M3</v>
          </cell>
          <cell r="D1646">
            <v>297.32</v>
          </cell>
        </row>
        <row r="1647">
          <cell r="A1647">
            <v>72819</v>
          </cell>
          <cell r="B1647" t="str">
            <v>ESTACA A TRADO (BROCA) DIAMETRO 30CM EM CONCRETO ARMADO MOLDADA IN-LOC O, 20 MPA</v>
          </cell>
          <cell r="C1647" t="str">
            <v>M</v>
          </cell>
          <cell r="D1647">
            <v>81.23</v>
          </cell>
        </row>
        <row r="1648">
          <cell r="A1648">
            <v>72820</v>
          </cell>
          <cell r="B1648" t="str">
            <v>CORTE E PREPARO EM CABECA DE ESTACA</v>
          </cell>
          <cell r="C1648" t="str">
            <v>UN</v>
          </cell>
          <cell r="D1648">
            <v>35.89</v>
          </cell>
        </row>
        <row r="1649">
          <cell r="A1649" t="str">
            <v>74122/001</v>
          </cell>
          <cell r="B1649" t="str">
            <v>ESTACA PRE-MOLDADA CONCRETO ARMADO 20 T, INCLUSIVE CRAVACAO/EMENDAS.</v>
          </cell>
          <cell r="C1649" t="str">
            <v>M</v>
          </cell>
          <cell r="D1649">
            <v>104.09</v>
          </cell>
        </row>
        <row r="1650">
          <cell r="A1650" t="str">
            <v>74156/001</v>
          </cell>
          <cell r="B1650" t="str">
            <v>ESTACA A TRADO(BROCA) D=25CM C/CONCRETO FCK=15MPA+20KG ACO/M3       MO LD.IN-LOCO</v>
          </cell>
          <cell r="C1650" t="str">
            <v>M</v>
          </cell>
          <cell r="D1650">
            <v>52.22</v>
          </cell>
        </row>
        <row r="1651">
          <cell r="A1651" t="str">
            <v>74156/002</v>
          </cell>
          <cell r="B1651" t="str">
            <v>ESTACA A TRADO (BROCA) DIAMETRO = 25 CM, EM CONCRETO MOLDADO IN LOCO, 15 MPA, SEM ARMACAO.</v>
          </cell>
          <cell r="C1651" t="str">
            <v>M</v>
          </cell>
          <cell r="D1651">
            <v>45.73</v>
          </cell>
        </row>
        <row r="1652">
          <cell r="A1652" t="str">
            <v>74156/003</v>
          </cell>
          <cell r="B1652" t="str">
            <v>ESTACA A TRADO (BROCA) DIAMETRO = 20 CM, EM CONCRETO MOLDADO IN LOCO, 15 MPA, SEM ARMACAO.</v>
          </cell>
          <cell r="C1652" t="str">
            <v>M</v>
          </cell>
          <cell r="D1652">
            <v>40.17</v>
          </cell>
        </row>
        <row r="1653">
          <cell r="A1653">
            <v>83494</v>
          </cell>
          <cell r="B1653" t="str">
            <v>ESTACA TP FRANKI D=35 CM P/CARGA 55 T S/BATE ESTACA</v>
          </cell>
          <cell r="C1653" t="str">
            <v>M</v>
          </cell>
          <cell r="D1653">
            <v>237.4</v>
          </cell>
        </row>
        <row r="1654">
          <cell r="A1654">
            <v>83495</v>
          </cell>
          <cell r="B1654" t="str">
            <v>ESTACA TP FRANKI D=40 CM P/CARGA 75T S/BATE ESTACA</v>
          </cell>
          <cell r="C1654" t="str">
            <v>M</v>
          </cell>
          <cell r="D1654">
            <v>272.60000000000002</v>
          </cell>
        </row>
        <row r="1655">
          <cell r="A1655">
            <v>83498</v>
          </cell>
          <cell r="B1655" t="str">
            <v>ESTACA TP FRANKI D=52 CM P/CARGA 130T S/BATE ESTACA</v>
          </cell>
          <cell r="C1655" t="str">
            <v>M</v>
          </cell>
          <cell r="D1655">
            <v>467.09</v>
          </cell>
        </row>
        <row r="1656">
          <cell r="A1656">
            <v>83500</v>
          </cell>
          <cell r="B1656" t="str">
            <v>ESTACA TP FRANKI D=60 CM P/CARGA 170T S/BATE ESTACA</v>
          </cell>
          <cell r="C1656" t="str">
            <v>M</v>
          </cell>
          <cell r="D1656">
            <v>570.16999999999996</v>
          </cell>
        </row>
        <row r="1657">
          <cell r="A1657">
            <v>83501</v>
          </cell>
          <cell r="B1657" t="str">
            <v>ESTACA CONCRETO ARMADO CENTRIFUGADO D=20 CM, 25 A 30T INCL CRAVACAO/EM ENDAS</v>
          </cell>
          <cell r="C1657" t="str">
            <v>M</v>
          </cell>
          <cell r="D1657">
            <v>124.62</v>
          </cell>
        </row>
        <row r="1658">
          <cell r="A1658">
            <v>83502</v>
          </cell>
          <cell r="B1658" t="str">
            <v>ESTACA CONCRETO ARMADO CENTRIFUGADO D=28 CM INCLUSIVE CRAVACAO E SERVE NTE</v>
          </cell>
          <cell r="C1658" t="str">
            <v>M</v>
          </cell>
          <cell r="D1658">
            <v>139.29</v>
          </cell>
        </row>
        <row r="1659">
          <cell r="A1659">
            <v>83503</v>
          </cell>
          <cell r="B1659" t="str">
            <v>ESTACA CONCRETO ARMADO CENTRIFUGADO D=33 CM, 60 A 75T, INCL CRAVACAO/E MENDAS</v>
          </cell>
          <cell r="C1659" t="str">
            <v>M</v>
          </cell>
          <cell r="D1659">
            <v>214.25</v>
          </cell>
        </row>
        <row r="1660">
          <cell r="A1660">
            <v>83504</v>
          </cell>
          <cell r="B1660" t="str">
            <v>ESTACA CONCRETO ARMADO CENTRIFUGADO D=38 CM, 75 A 90 T, INCL CRAVACAO/ EMENDAS</v>
          </cell>
          <cell r="C1660" t="str">
            <v>M</v>
          </cell>
          <cell r="D1660">
            <v>261.73</v>
          </cell>
        </row>
        <row r="1661">
          <cell r="A1661">
            <v>83505</v>
          </cell>
          <cell r="B1661" t="str">
            <v>ESTACA CONCRETO ARMADO CENTRIFUGADO D=42 CM, 90 A 115T, INCL CRAVACAO/ EMENDAS</v>
          </cell>
          <cell r="C1661" t="str">
            <v>M</v>
          </cell>
          <cell r="D1661">
            <v>316.72000000000003</v>
          </cell>
        </row>
        <row r="1662">
          <cell r="A1662">
            <v>83506</v>
          </cell>
          <cell r="B1662" t="str">
            <v>ESTACA CONCRETO ARMADO CENTRIFUGADO D=60 CM INCLUSIVE CRAVACAO E SERVE NTE</v>
          </cell>
          <cell r="C1662" t="str">
            <v>M</v>
          </cell>
          <cell r="D1662">
            <v>498.19</v>
          </cell>
        </row>
        <row r="1663">
          <cell r="A1663">
            <v>83508</v>
          </cell>
          <cell r="B1663" t="str">
            <v>ESTACA PREMOLDADA CONCRETO ARMADO 25T INCL CRAVACAO/EMENDAS</v>
          </cell>
          <cell r="C1663" t="str">
            <v>M</v>
          </cell>
          <cell r="D1663">
            <v>109.33</v>
          </cell>
        </row>
        <row r="1664">
          <cell r="A1664">
            <v>83509</v>
          </cell>
          <cell r="B1664" t="str">
            <v>ESTACA PREMOLDADA CONCRETO ARMADO 32T INCL CRAVACAO/EMENDAS</v>
          </cell>
          <cell r="C1664" t="str">
            <v>M</v>
          </cell>
          <cell r="D1664">
            <v>137.09</v>
          </cell>
        </row>
        <row r="1665">
          <cell r="A1665">
            <v>83510</v>
          </cell>
          <cell r="B1665" t="str">
            <v>ESTACA PREMOLDADA CONCRETO ARMADO 38T INCL CRAVACAO/EMENDAS</v>
          </cell>
          <cell r="C1665" t="str">
            <v>M</v>
          </cell>
          <cell r="D1665">
            <v>145.52000000000001</v>
          </cell>
        </row>
        <row r="1666">
          <cell r="A1666">
            <v>83511</v>
          </cell>
          <cell r="B1666" t="str">
            <v>ESTACA PREMOLDADA CONCRETO ARMADO 50T INCL CRAVACAO/EMENDAS</v>
          </cell>
          <cell r="C1666" t="str">
            <v>M</v>
          </cell>
          <cell r="D1666">
            <v>186.58</v>
          </cell>
        </row>
        <row r="1667">
          <cell r="A1667">
            <v>83512</v>
          </cell>
          <cell r="B1667" t="str">
            <v>ESTACA PREMOLDADA CONCRETO ARMADO 62T INCL CRAVACAO/EMENDAS</v>
          </cell>
          <cell r="C1667" t="str">
            <v>M</v>
          </cell>
          <cell r="D1667">
            <v>203.44</v>
          </cell>
        </row>
        <row r="1668">
          <cell r="A1668">
            <v>90808</v>
          </cell>
          <cell r="B1668" t="str">
            <v>ESTACA HÉLICE CONTÍNUA, DIÂMETRO DE 30 CM, COMPRIMENTO TOTAL ATÉ 15 M, PERFURATRIZ COM TORQUE DE 170 KN.M. AF_02/2015</v>
          </cell>
          <cell r="C1668" t="str">
            <v>M</v>
          </cell>
          <cell r="D1668">
            <v>60.35</v>
          </cell>
        </row>
        <row r="1669">
          <cell r="A1669">
            <v>90809</v>
          </cell>
          <cell r="B1669" t="str">
            <v>ESTACA HÉLICE CONTÍNUA, DIÂMETRO DE 30 CM, COMPRIMENTO TOTAL ACIMA DE 15 M ATÉ 20 M, PERFURATRIZ COM TORQUE DE 170 KN.M. AF_02/2015</v>
          </cell>
          <cell r="C1669" t="str">
            <v>M</v>
          </cell>
          <cell r="D1669">
            <v>58.25</v>
          </cell>
        </row>
        <row r="1670">
          <cell r="A1670">
            <v>90810</v>
          </cell>
          <cell r="B1670" t="str">
            <v>ESTACA HÉLICE CONTÍNUA, DIÂMETRO DE 50 CM, COMPRIMENTO TOTAL ATÉ 15 M, PERFURATRIZ COM TORQUE DE 170 KN.M. AF_02/2015</v>
          </cell>
          <cell r="C1670" t="str">
            <v>M</v>
          </cell>
          <cell r="D1670">
            <v>129.24</v>
          </cell>
        </row>
        <row r="1671">
          <cell r="A1671">
            <v>90811</v>
          </cell>
          <cell r="B1671" t="str">
            <v>ESTACA HÉLICE CONTÍNUA, DIÂMETRO DE 50 CM, COMPRIMENTO TOTAL ACIMA DE 15 M ATÉ 30 M, PERFURATRIZ COM TORQUE DE 170 KN.M. AF_02/2015</v>
          </cell>
          <cell r="C1671" t="str">
            <v>M</v>
          </cell>
          <cell r="D1671">
            <v>122.97</v>
          </cell>
        </row>
        <row r="1672">
          <cell r="A1672">
            <v>90812</v>
          </cell>
          <cell r="B1672" t="str">
            <v>ESTACA HÉLICE CONTÍNUA, DIÂMETRO DE 70 CM, COMPRIMENTO TOTAL ATÉ 15 M, PERFURATRIZ COM TORQUE DE 170 KN.M. AF_02/2015</v>
          </cell>
          <cell r="C1672" t="str">
            <v>M</v>
          </cell>
          <cell r="D1672">
            <v>222.23</v>
          </cell>
        </row>
        <row r="1673">
          <cell r="A1673">
            <v>90813</v>
          </cell>
          <cell r="B1673" t="str">
            <v>ESTACA HÉLICE CONTÍNUA, DIÂMETRO DE 70 CM, COMPRIMENTO TOTAL ACIMA DE 15 M ATÉ 30 M, PERFURATRIZ COM TORQUE DE 170 KN.M. AF_02/2015</v>
          </cell>
          <cell r="C1673" t="str">
            <v>M</v>
          </cell>
          <cell r="D1673">
            <v>213.6</v>
          </cell>
        </row>
        <row r="1674">
          <cell r="A1674">
            <v>90814</v>
          </cell>
          <cell r="B1674" t="str">
            <v>ESTACA HÉLICE CONTÍNUA, DIÂMETRO DE 80 CM, COMPRIMENTO TOTAL ATÉ 30 M, PERFURATRIZ COM TORQUE DE 170 KN.M. AF_02/2015</v>
          </cell>
          <cell r="C1674" t="str">
            <v>M</v>
          </cell>
          <cell r="D1674">
            <v>269.24</v>
          </cell>
        </row>
        <row r="1675">
          <cell r="A1675">
            <v>90877</v>
          </cell>
          <cell r="B1675" t="str">
            <v>ESTACA ESCAVADA MECANICAMENTE, SEM FLUIDO ESTABILIZANTE, COM 25 CM DE DIÂMETRO, ATÉ 9 M DE COMPRIMENTO, CONCRETO LANÇADO POR CAMINHÃO BETONE IRA. AF_02/2015</v>
          </cell>
          <cell r="C1675" t="str">
            <v>M</v>
          </cell>
          <cell r="D1675">
            <v>32.049999999999997</v>
          </cell>
        </row>
        <row r="1676">
          <cell r="A1676">
            <v>90878</v>
          </cell>
          <cell r="B1676" t="str">
            <v>ESTACA ESCAVADA MECANICAMENTE, SEM FLUIDO ESTABILIZANTE, COM 25 CM DE DIÂMETRO, ACIMA DE 9 M DE COMPRIMENTO, CONCRETO LANÇADO POR CAMINHÃO B ETONEIRA. AF_02/2015</v>
          </cell>
          <cell r="C1676" t="str">
            <v>M</v>
          </cell>
          <cell r="D1676">
            <v>30.93</v>
          </cell>
        </row>
        <row r="1677">
          <cell r="A1677">
            <v>90880</v>
          </cell>
          <cell r="B1677" t="str">
            <v>ESTACA ESCAVADA MECANICAMENTE, SEM FLUIDO ESTABILIZANTE, COM 25 CM DE DIÂMETRO, ATÉ 9 M DE COMPRIMENTO, CONCRETO LANÇADO MANUALMENTE. AF_02/ 2015</v>
          </cell>
          <cell r="C1677" t="str">
            <v>M</v>
          </cell>
          <cell r="D1677">
            <v>42.64</v>
          </cell>
        </row>
        <row r="1678">
          <cell r="A1678">
            <v>90881</v>
          </cell>
          <cell r="B1678" t="str">
            <v>ESTACA ESCAVADA MECANICAMENTE, SEM FLUIDO ESTABILIZANTE, COM 25 CM DE DIÂMETRO, ACIMA DE 9 M DE COMPRIMENTO, CONCRETO LANÇADO MANUALMENTE. A F_02/2015</v>
          </cell>
          <cell r="C1678" t="str">
            <v>M</v>
          </cell>
          <cell r="D1678">
            <v>39.450000000000003</v>
          </cell>
        </row>
        <row r="1679">
          <cell r="A1679">
            <v>90883</v>
          </cell>
          <cell r="B1679" t="str">
            <v>ESTACA ESCAVADA MECANICAMENTE, SEM FLUIDO ESTABILIZANTE, COM 40 CM DE DIÂMETRO, ATÉ 9 M DE COMPRIMENTO, CONCRETO LANÇADO POR CAMINHÃO BETONE IRA. AF_02/2015</v>
          </cell>
          <cell r="C1679" t="str">
            <v>M</v>
          </cell>
          <cell r="D1679">
            <v>59.45</v>
          </cell>
        </row>
        <row r="1680">
          <cell r="A1680">
            <v>90884</v>
          </cell>
          <cell r="B1680" t="str">
            <v>ESTACA ESCAVADA MECANICAMENTE, SEM FLUIDO ESTABILIZANTE, COM 40 CM DE DIÂMETRO, ACIMA DE 9 M ATÉ 15 M DE COMPRIMENTO, CONCRETO LANÇADO POR C AMINHÃO BETONEIRA. AF_02/2015</v>
          </cell>
          <cell r="C1680" t="str">
            <v>M</v>
          </cell>
          <cell r="D1680">
            <v>58.13</v>
          </cell>
        </row>
        <row r="1681">
          <cell r="A1681">
            <v>90885</v>
          </cell>
          <cell r="B1681" t="str">
            <v>ESTACA ESCAVADA MECANICAMENTE, SEM FLUIDO ESTABILIZANTE, COM 40 CM DE DIÂMETRO, ACIMA DE 15 M DE COMPRIMENTO, CONCRETO LANÇADO POR CAMINHÃO BETONEIRA. AF_02/2015</v>
          </cell>
          <cell r="C1681" t="str">
            <v>M</v>
          </cell>
          <cell r="D1681">
            <v>57.54</v>
          </cell>
        </row>
        <row r="1682">
          <cell r="A1682">
            <v>90886</v>
          </cell>
          <cell r="B1682" t="str">
            <v>ESTACA ESCAVADA MECANICAMENTE, SEM FLUIDO ESTABILIZANTE, COM 60 CM DE DIÂMETRO, ATÉ 9 M DE COMPRIMENTO, CONCRETO LANÇADO POR CAMINHÃO BETONE IRA. AF_02/2015</v>
          </cell>
          <cell r="C1682" t="str">
            <v>M</v>
          </cell>
          <cell r="D1682">
            <v>119.76</v>
          </cell>
        </row>
        <row r="1683">
          <cell r="A1683">
            <v>90887</v>
          </cell>
          <cell r="B1683" t="str">
            <v>ESTACA ESCAVADA MECANICAMENTE, SEM FLUIDO ESTABILIZANTE, COM 60 CM DE DIÂMETRO, ACIMA DE 9 M ATÉ 15 M DE COMPRIMENTO, CONCRETO LANÇADO POR C AMINHÃO BETONEIRA. AF_02/2015</v>
          </cell>
          <cell r="C1683" t="str">
            <v>M</v>
          </cell>
          <cell r="D1683">
            <v>118.24</v>
          </cell>
        </row>
        <row r="1684">
          <cell r="A1684">
            <v>90888</v>
          </cell>
          <cell r="B1684" t="str">
            <v>ESTACA ESCAVADA MECANICAMENTE, SEM FLUIDO ESTABILIZANTE, COM 60 CM DE DIÂMETRO, ACIMA DE 15 M DE COMPRIMENTO, CONCRETO LANÇADO POR CAMINHÃO BETONEIRA. AF_02/2015</v>
          </cell>
          <cell r="C1684" t="str">
            <v>M</v>
          </cell>
          <cell r="D1684">
            <v>117.58</v>
          </cell>
        </row>
        <row r="1685">
          <cell r="A1685">
            <v>90889</v>
          </cell>
          <cell r="B1685" t="str">
            <v>ESTACA ESCAVADA MECANICAMENTE, SEM FLUIDO ESTABILIZANTE, COM 60 CM DE DIÂMETRO, ATÉ 9 M DE COMPRIMENTO, CONCRETO LANÇADO POR BOMBA LANÇA. AF _02/2015</v>
          </cell>
          <cell r="C1685" t="str">
            <v>M</v>
          </cell>
          <cell r="D1685">
            <v>141.83000000000001</v>
          </cell>
        </row>
        <row r="1686">
          <cell r="A1686">
            <v>90890</v>
          </cell>
          <cell r="B1686" t="str">
            <v>ESTACA ESCAVADA MECANICAMENTE, SEM FLUIDO ESTABILIZANTE, COM 60 CM DE DIÂMETRO, ACIMA DE 9 M ATÉ 15 M DE COMPRIMENTO, CONCRETO LANÇADO POR B OMBA LANÇA. AF_02/2015</v>
          </cell>
          <cell r="C1686" t="str">
            <v>M</v>
          </cell>
          <cell r="D1686">
            <v>139.41</v>
          </cell>
        </row>
        <row r="1687">
          <cell r="A1687">
            <v>90891</v>
          </cell>
          <cell r="B1687" t="str">
            <v>ESTACA ESCAVADA MECANICAMENTE, SEM FLUIDO ESTABILIZANTE, COM 60 CM DE DIÂMETRO, ACIMA DE 15 M DE COMPRIMENTO, CONCRETO LANÇADO POR BOMBA LAN ÇA. AF_02/2015</v>
          </cell>
          <cell r="C1687" t="str">
            <v>M</v>
          </cell>
          <cell r="D1687">
            <v>138.32</v>
          </cell>
        </row>
        <row r="1688">
          <cell r="A1688">
            <v>73692</v>
          </cell>
          <cell r="B1688" t="str">
            <v>LASTRO DE AREIA MEDIA</v>
          </cell>
          <cell r="C1688" t="str">
            <v>M3</v>
          </cell>
          <cell r="D1688">
            <v>76.739999999999995</v>
          </cell>
        </row>
        <row r="1689">
          <cell r="A1689" t="str">
            <v>74164/004</v>
          </cell>
          <cell r="B1689" t="str">
            <v>LASTRO DE BRITA</v>
          </cell>
          <cell r="C1689" t="str">
            <v>M3</v>
          </cell>
          <cell r="D1689">
            <v>81.739999999999995</v>
          </cell>
        </row>
        <row r="1690">
          <cell r="A1690">
            <v>83532</v>
          </cell>
          <cell r="B1690" t="str">
            <v>LASTRO DE CONCRETO, PREPARO MECANICO</v>
          </cell>
          <cell r="C1690" t="str">
            <v>M3</v>
          </cell>
          <cell r="D1690">
            <v>334.51</v>
          </cell>
        </row>
        <row r="1691">
          <cell r="A1691">
            <v>83534</v>
          </cell>
          <cell r="B1691" t="str">
            <v>LASTRO DE CONCRETO, PREPARO MECANICO, INCLUSO ADITIVO IMPERMEABILIZANT E</v>
          </cell>
          <cell r="C1691" t="str">
            <v>M3</v>
          </cell>
          <cell r="D1691">
            <v>428.87</v>
          </cell>
        </row>
        <row r="1692">
          <cell r="A1692">
            <v>5651</v>
          </cell>
          <cell r="B1692" t="str">
            <v>FORMA TABUA PARA CONCRETO EM FUNDACAO C/ REAPROVEITAMENTO 5X</v>
          </cell>
          <cell r="C1692" t="str">
            <v>M2</v>
          </cell>
          <cell r="D1692">
            <v>27.17</v>
          </cell>
        </row>
        <row r="1693">
          <cell r="A1693">
            <v>5970</v>
          </cell>
          <cell r="B1693" t="str">
            <v>FORMA TABUA PARA CONCRETO EM FUNDACAO, C/ REAPROVEITAMENTO 2X.</v>
          </cell>
          <cell r="C1693" t="str">
            <v>M2</v>
          </cell>
          <cell r="D1693">
            <v>46.42</v>
          </cell>
        </row>
        <row r="1694">
          <cell r="A1694" t="str">
            <v>74007/001</v>
          </cell>
          <cell r="B1694" t="str">
            <v>FORMA TABUA P/ CONCRETO EM FUNDACAO C/ REAPROVEITAMENTO 10 X.</v>
          </cell>
          <cell r="C1694" t="str">
            <v>M2</v>
          </cell>
          <cell r="D1694">
            <v>21.66</v>
          </cell>
        </row>
        <row r="1695">
          <cell r="A1695" t="str">
            <v>74074/004</v>
          </cell>
          <cell r="B1695" t="str">
            <v>FORMA TABUA P/CONCRETO EM FUNDACAO S/REAPROVEITAMENTO</v>
          </cell>
          <cell r="C1695" t="str">
            <v>M2</v>
          </cell>
          <cell r="D1695">
            <v>64.56</v>
          </cell>
        </row>
        <row r="1696">
          <cell r="A1696" t="str">
            <v>74076/001</v>
          </cell>
          <cell r="B1696" t="str">
            <v>FORMA TABUA P/ CONCRETO EM FUNDACAO RADIER C/ REAPROVEITAMENTO 3X.</v>
          </cell>
          <cell r="C1696" t="str">
            <v>M2</v>
          </cell>
          <cell r="D1696">
            <v>33.950000000000003</v>
          </cell>
        </row>
        <row r="1697">
          <cell r="A1697" t="str">
            <v>74076/002</v>
          </cell>
          <cell r="B1697" t="str">
            <v>FORMA TABUA P/ CONCRETO EM FUNDACAO RADIER C/ REAPROVEITAMENTO 5X.</v>
          </cell>
          <cell r="C1697" t="str">
            <v>M2</v>
          </cell>
          <cell r="D1697">
            <v>24.89</v>
          </cell>
        </row>
        <row r="1698">
          <cell r="A1698" t="str">
            <v>74076/003</v>
          </cell>
          <cell r="B1698" t="str">
            <v>FORMA TABUA P/ CONCRETO EM FUNDACAO RADIER C/ REAPROVEITAMENTO 10X.</v>
          </cell>
          <cell r="C1698" t="str">
            <v>M2</v>
          </cell>
          <cell r="D1698">
            <v>18.13</v>
          </cell>
        </row>
        <row r="1699">
          <cell r="A1699">
            <v>90996</v>
          </cell>
          <cell r="B1699" t="str">
            <v>FORMAS MANUSEÁVEIS PARA PAREDES DE CONCRETO MOLDADAS IN LOCO, DE EDIFI CAÇÕES DE MULTIPLOS PAVIMENTO, EM PLATIBANDA. AF_06/2015</v>
          </cell>
          <cell r="C1699" t="str">
            <v>M2</v>
          </cell>
          <cell r="D1699">
            <v>11.15</v>
          </cell>
        </row>
        <row r="1700">
          <cell r="A1700">
            <v>90997</v>
          </cell>
          <cell r="B1700" t="str">
            <v>FORMAS MANUSEÁVEIS PARA PAREDES DE CONCRETO MOLDADAS IN LOCO, DE EDIFI CAÇÕES DE MULTIPLOS PAVIMENTOS, EM FACES INTERNAS DE PAREDES. AF_06/20 15</v>
          </cell>
          <cell r="C1700" t="str">
            <v>M2</v>
          </cell>
          <cell r="D1700">
            <v>14.69</v>
          </cell>
        </row>
        <row r="1701">
          <cell r="A1701">
            <v>90998</v>
          </cell>
          <cell r="B1701" t="str">
            <v>FORMAS MANUSEÁVEIS PARA PAREDES DE CONCRETO MOLDADAS IN LOCO, DE EDIFI CAÇÕES DE MULTIPLOS PAVIMENTOS, EM LAJES. AF_06/2015</v>
          </cell>
          <cell r="C1701" t="str">
            <v>M2</v>
          </cell>
          <cell r="D1701">
            <v>17.46</v>
          </cell>
        </row>
        <row r="1702">
          <cell r="A1702">
            <v>91000</v>
          </cell>
          <cell r="B1702" t="str">
            <v>FORMAS MANUSEÁVEIS PARA PAREDES DE CONCRETO MOLDADAS IN LOCO, DE EDIFI CAÇÕES DE MULTIPLOS PAVIMENTOS, EM PANOS DE FACHADA COM VÃOS. AF_06/20 15</v>
          </cell>
          <cell r="C1702" t="str">
            <v>M2</v>
          </cell>
          <cell r="D1702">
            <v>13.64</v>
          </cell>
        </row>
        <row r="1703">
          <cell r="A1703">
            <v>91002</v>
          </cell>
          <cell r="B1703" t="str">
            <v>FORMAS MANUSEÁVEIS PARA PAREDES DE CONCRETO MOLDADAS IN LOCO, DE EDIFI CAÇÕES DE MULTIPLOS PAVIMENTOS, EM PANOS DE FACHADA SEM VÃOS. AF_06/20 15</v>
          </cell>
          <cell r="C1703" t="str">
            <v>M2</v>
          </cell>
          <cell r="D1703">
            <v>12.65</v>
          </cell>
        </row>
        <row r="1704">
          <cell r="A1704">
            <v>91003</v>
          </cell>
          <cell r="B1704" t="str">
            <v>FORMAS MANUSEÁVEIS PARA PAREDES DE CONCRETO MOLDADAS IN LOCO, DE EDIFI CAÇÕES DE MULTIPLOS PAVIMENTOS, EM PANOS DE FACHADA COM VARANDAS. AF_0 6/2015</v>
          </cell>
          <cell r="C1704" t="str">
            <v>M2</v>
          </cell>
          <cell r="D1704">
            <v>14.44</v>
          </cell>
        </row>
        <row r="1705">
          <cell r="A1705">
            <v>91004</v>
          </cell>
          <cell r="B1705" t="str">
            <v>FORMAS MANUSEÁVEIS PARA PAREDES DE CONCRETO MOLDADAS IN LOCO, DE EDIFI CAÇÕES DE PAVIMENTO ÚNICO, EM FACES INTERNAS DE PAREDES. AF_06/2015</v>
          </cell>
          <cell r="C1705" t="str">
            <v>M2</v>
          </cell>
          <cell r="D1705">
            <v>11.65</v>
          </cell>
        </row>
        <row r="1706">
          <cell r="A1706">
            <v>91005</v>
          </cell>
          <cell r="B1706" t="str">
            <v>FORMAS MANUSEÁVEIS PARA PAREDES DE CONCRETO MOLDADAS IN LOCO, DE EDIFI CAÇÕES DE PAVIMENTO ÚNICO, EM LAJES. AF_06/2015</v>
          </cell>
          <cell r="C1706" t="str">
            <v>M2</v>
          </cell>
          <cell r="D1706">
            <v>13.71</v>
          </cell>
        </row>
        <row r="1707">
          <cell r="A1707">
            <v>91006</v>
          </cell>
          <cell r="B1707" t="str">
            <v>FORMAS MANUSEÁVEIS PARA PAREDES DE CONCRETO MOLDADAS IN LOCO, DE EDIFI CAÇÕES DE PAVIMENTO ÚNICO, EM PANOS DE FACHADA COM VÃOS. AF_06/2015</v>
          </cell>
          <cell r="C1707" t="str">
            <v>M2</v>
          </cell>
          <cell r="D1707">
            <v>10.86</v>
          </cell>
        </row>
        <row r="1708">
          <cell r="A1708">
            <v>91007</v>
          </cell>
          <cell r="B1708" t="str">
            <v>FORMAS MANUSEÁVEIS PARA PAREDES DE CONCRETO MOLDADAS IN LOCO, DE EDIFI CAÇÕES DE PAVIMENTO ÚNICO, EM PANOS DE FACHADA SEM VÃOS. AF_06/2015</v>
          </cell>
          <cell r="C1708" t="str">
            <v>M2</v>
          </cell>
          <cell r="D1708">
            <v>9.8699999999999992</v>
          </cell>
        </row>
        <row r="1709">
          <cell r="A1709">
            <v>91008</v>
          </cell>
          <cell r="B1709" t="str">
            <v>FORMAS MANUSEÁVEIS PARA PAREDES DE CONCRETO MOLDADAS IN LOCO, DE EDIFI CAÇÕES DE PAVIMENTO ÚNICO, EM PANOS DE FACHADA COM VARANDA. AF_06/2015</v>
          </cell>
          <cell r="C1709" t="str">
            <v>M2</v>
          </cell>
          <cell r="D1709">
            <v>11.66</v>
          </cell>
        </row>
        <row r="1710">
          <cell r="A1710">
            <v>92263</v>
          </cell>
          <cell r="B1710" t="str">
            <v>FABRICAÇÃO DE FÔRMA PARA PILARES E ESTRUTURAS SIMILARES, EM CHAPA DE M ADEIRA COMPENSADA RESINADA, E = 17 MM. AF_12/2015</v>
          </cell>
          <cell r="C1710" t="str">
            <v>M2</v>
          </cell>
          <cell r="D1710">
            <v>75.930000000000007</v>
          </cell>
        </row>
        <row r="1711">
          <cell r="A1711">
            <v>92264</v>
          </cell>
          <cell r="B1711" t="str">
            <v>FABRICAÇÃO DE FÔRMA PARA PILARES E ESTRUTURAS SIMILARES, EM CHAPA DE M ADEIRA COMPENSADA PLASTIFICADA, E = 18 MM. AF_12/2015</v>
          </cell>
          <cell r="C1711" t="str">
            <v>M2</v>
          </cell>
          <cell r="D1711">
            <v>89.76</v>
          </cell>
        </row>
        <row r="1712">
          <cell r="A1712">
            <v>92265</v>
          </cell>
          <cell r="B1712" t="str">
            <v>FABRICAÇÃO DE FÔRMA PARA VIGAS, EM CHAPA DE MADEIRA COMPENSADA RESINAD A, E = 17 MM. AF_12/2015</v>
          </cell>
          <cell r="C1712" t="str">
            <v>M2</v>
          </cell>
          <cell r="D1712">
            <v>57.87</v>
          </cell>
        </row>
        <row r="1713">
          <cell r="A1713">
            <v>92266</v>
          </cell>
          <cell r="B1713" t="str">
            <v>FABRICAÇÃO DE FÔRMA PARA VIGAS, EM CHAPA DE MADEIRA COMPENSADA PLASTIF ICADA, E = 18 MM. AF_12/2015</v>
          </cell>
          <cell r="C1713" t="str">
            <v>M2</v>
          </cell>
          <cell r="D1713">
            <v>70.2</v>
          </cell>
        </row>
        <row r="1714">
          <cell r="A1714">
            <v>92267</v>
          </cell>
          <cell r="B1714" t="str">
            <v>FABRICAÇÃO DE FÔRMA PARA LAJES, EM CHAPA DE MADEIRA COMPENSADA RESINAD A, E = 17 MM. AF_12/2015</v>
          </cell>
          <cell r="C1714" t="str">
            <v>M2</v>
          </cell>
          <cell r="D1714">
            <v>23.79</v>
          </cell>
        </row>
        <row r="1715">
          <cell r="A1715">
            <v>92268</v>
          </cell>
          <cell r="B1715" t="str">
            <v>FABRICAÇÃO DE FÔRMA PARA LAJES, EM CHAPA DE MADEIRA COMPENSADA PLASTIF ICADA, E = 18 MM. AF_12/2015</v>
          </cell>
          <cell r="C1715" t="str">
            <v>M2</v>
          </cell>
          <cell r="D1715">
            <v>34.67</v>
          </cell>
        </row>
        <row r="1716">
          <cell r="A1716">
            <v>92269</v>
          </cell>
          <cell r="B1716" t="str">
            <v>FABRICAÇÃO DE FÔRMA PARA PILARES E ESTRUTURAS SIMILARES, EM MADEIRA SE RRADA, E=25 MM. AF_12/2015</v>
          </cell>
          <cell r="C1716" t="str">
            <v>M2</v>
          </cell>
          <cell r="D1716">
            <v>30.89</v>
          </cell>
        </row>
        <row r="1717">
          <cell r="A1717">
            <v>92270</v>
          </cell>
          <cell r="B1717" t="str">
            <v>FABRICAÇÃO DE FÔRMA PARA VIGAS, COM MADEIRA SERRADA, E = 25 MM. AF_12/ 2015</v>
          </cell>
          <cell r="C1717" t="str">
            <v>M2</v>
          </cell>
          <cell r="D1717">
            <v>22.51</v>
          </cell>
        </row>
        <row r="1718">
          <cell r="A1718">
            <v>92271</v>
          </cell>
          <cell r="B1718" t="str">
            <v>FABRICAÇÃO DE FÔRMA PARA LAJES, EM MADEIRA SERRADA, E=25 MM. AF_12/201 5</v>
          </cell>
          <cell r="C1718" t="str">
            <v>M2</v>
          </cell>
          <cell r="D1718">
            <v>9.89</v>
          </cell>
        </row>
        <row r="1719">
          <cell r="A1719">
            <v>92272</v>
          </cell>
          <cell r="B1719" t="str">
            <v>FABRICAÇÃO DE ESCORAS DE VIGA DO TIPO GARFO, EM MADEIRA. AF_12/2015</v>
          </cell>
          <cell r="C1719" t="str">
            <v>M</v>
          </cell>
          <cell r="D1719">
            <v>16.54</v>
          </cell>
        </row>
        <row r="1720">
          <cell r="A1720">
            <v>92273</v>
          </cell>
          <cell r="B1720" t="str">
            <v>FABRICAÇÃO DE ESCORAS DO TIPO PONTALETE, EM MADEIRA. AF_12/2015</v>
          </cell>
          <cell r="C1720" t="str">
            <v>M</v>
          </cell>
          <cell r="D1720">
            <v>7.1</v>
          </cell>
        </row>
        <row r="1721">
          <cell r="A1721">
            <v>92408</v>
          </cell>
          <cell r="B1721" t="str">
            <v>MONTAGEM E DESMONTAGEM DE FÔRMA DE PILARES RETANGULARES E ESTRUTURAS S IMILARES COM ÁREA MÉDIA DAS SEÇÕES MENOR OU IGUAL A 0,25 M², PÉ-DIREIT O SIMPLES, EM MADEIRA SERRADA, 1 UTILIZAÇÃO. AF_12/2015</v>
          </cell>
          <cell r="C1721" t="str">
            <v>M2</v>
          </cell>
          <cell r="D1721">
            <v>93.65</v>
          </cell>
        </row>
        <row r="1722">
          <cell r="A1722">
            <v>92409</v>
          </cell>
          <cell r="B1722" t="str">
            <v>MONTAGEM E DESMONTAGEM DE FÔRMA DE PILARES RETANGULARES E ESTRUTURAS S IMILARES COM ÁREA MÉDIA DAS SEÇÕES MAIOR QUE 0,25 M², PÉ-DIREITO SIMPL ES, EM MADEIRA SERRADA, 1 UTILIZAÇÃO. AF_12/2015</v>
          </cell>
          <cell r="C1722" t="str">
            <v>M2</v>
          </cell>
          <cell r="D1722">
            <v>86.43</v>
          </cell>
        </row>
        <row r="1723">
          <cell r="A1723">
            <v>92410</v>
          </cell>
          <cell r="B1723" t="str">
            <v>MONTAGEM E DESMONTAGEM DE FÔRMA DE PILARES RETANGULARES E ESTRUTURAS S IMILARES COM ÁREA MÉDIA DAS SEÇÕES MENOR OU IGUAL A 0,25 M², PÉ-DIREIT O SIMPLES, EM MADEIRA SERRADA, 2 UTILIZAÇÕES. AF_12/2015</v>
          </cell>
          <cell r="C1723" t="str">
            <v>M2</v>
          </cell>
          <cell r="D1723">
            <v>71.260000000000005</v>
          </cell>
        </row>
        <row r="1724">
          <cell r="A1724">
            <v>92411</v>
          </cell>
          <cell r="B1724" t="str">
            <v>MONTAGEM E DESMONTAGEM DE FÔRMA DE PILARES RETANGULARES E ESTRUTURAS S IMILARES COM ÁREA MÉDIA DAS SEÇÕES MAIOR QUE 0,25 M², PÉ-DIREITO SIMPL ES, EM MADEIRA SERRADA, 2 UTILIZAÇÕES. AF_12/2015</v>
          </cell>
          <cell r="C1724" t="str">
            <v>M2</v>
          </cell>
          <cell r="D1724">
            <v>64.89</v>
          </cell>
        </row>
        <row r="1725">
          <cell r="A1725">
            <v>92412</v>
          </cell>
          <cell r="B1725" t="str">
            <v>MONTAGEM E DESMONTAGEM DE FÔRMA DE PILARES RETANGULARES E ESTRUTURAS S IMILARES COM ÁREA MÉDIA DAS SEÇÕES MENOR OU IGUAL A 0,25 M², PÉ-DIREIT O SIMPLES, EM MADEIRA SERRADA, 4 UTILIZAÇÕES. AF_12/2015</v>
          </cell>
          <cell r="C1725" t="str">
            <v>M2</v>
          </cell>
          <cell r="D1725">
            <v>50.8</v>
          </cell>
        </row>
        <row r="1726">
          <cell r="A1726">
            <v>92413</v>
          </cell>
          <cell r="B1726" t="str">
            <v>MONTAGEM E DESMONTAGEM DE FÔRMA DE PILARES RETANGULARES E ESTRUTURAS S IMILARES COM ÁREA MÉDIA DAS SEÇÕES MAIOR QUE 0,25 M², PÉ-DIREITO SIMPL ES, EM MADEIRA SERRADA, 4 UTILIZAÇÕES. AF_12/2015</v>
          </cell>
          <cell r="C1726" t="str">
            <v>M2</v>
          </cell>
          <cell r="D1726">
            <v>45.88</v>
          </cell>
        </row>
        <row r="1727">
          <cell r="A1727">
            <v>92414</v>
          </cell>
          <cell r="B1727" t="str">
            <v>MONTAGEM E DESMONTAGEM DE FÔRMA DE PILARES RETANGULARES E ESTRUTURAS S IMILARES COM ÁREA MÉDIA DAS SEÇÕES MENOR OU IGUAL A 0,25 M², PÉ-DIREIT O SIMPLES, EM CHAPA DE MADEIRA COMPENSADA RESINADA, 2 UTILIZAÇÕES. AF_ 12/2015</v>
          </cell>
          <cell r="C1727" t="str">
            <v>M2</v>
          </cell>
          <cell r="D1727">
            <v>67.739999999999995</v>
          </cell>
        </row>
        <row r="1728">
          <cell r="A1728">
            <v>92415</v>
          </cell>
          <cell r="B1728" t="str">
            <v>MONTAGEM E DESMONTAGEM DE FÔRMA DE PILARES RETANGULARES E ESTRUTURAS S IMILARES COM ÁREA MÉDIA DAS SEÇÕES MAIOR QUE 0,25 M², PÉ-DIREITO SIMPL ES, EM CHAPA DE MADEIRA COMPENSADA RESINADA, 2 UTILIZAÇÕES. AF_12/2015</v>
          </cell>
          <cell r="C1728" t="str">
            <v>M2</v>
          </cell>
          <cell r="D1728">
            <v>61.36</v>
          </cell>
        </row>
        <row r="1729">
          <cell r="A1729">
            <v>92416</v>
          </cell>
          <cell r="B1729" t="str">
            <v>MONTAGEM E DESMONTAGEM DE FÔRMA DE PILARES RETANGULARES E ESTRUTURAS S IMILARES COM ÁREA MÉDIA DAS SEÇÕES MENOR OU IGUAL A 0,25 M², PÉ-DIREIT O DUPLO, EM CHAPA DE MADEIRA COMPENSADA RESINADA, 2 UTILIZAÇÕES. AF_12 /2015</v>
          </cell>
          <cell r="C1729" t="str">
            <v>M2</v>
          </cell>
          <cell r="D1729">
            <v>80.84</v>
          </cell>
        </row>
        <row r="1730">
          <cell r="A1730">
            <v>92417</v>
          </cell>
          <cell r="B1730" t="str">
            <v>MONTAGEM E DESMONTAGEM DE FÔRMA DE PILARES RETANGULARES E ESTRUTURAS S IMILARES COM ÁREA MÉDIA DAS SEÇÕES MAIOR QUE 0,25 M², PÉ-DIREITO DUPLO , EM CHAPA DE MADEIRA COMPENSADA RESINADA, 2 UTILIZAÇÕES. AF_12/2015</v>
          </cell>
          <cell r="C1730" t="str">
            <v>M2</v>
          </cell>
          <cell r="D1730">
            <v>74.5</v>
          </cell>
        </row>
        <row r="1731">
          <cell r="A1731">
            <v>92418</v>
          </cell>
          <cell r="B1731" t="str">
            <v>MONTAGEM E DESMONTAGEM DE FÔRMA DE PILARES RETANGULARES E ESTRUTURAS S IMILARES COM ÁREA MÉDIA DAS SEÇÕES MENOR OU IGUAL A 0,25 M², PÉ-DIREIT O SIMPLES, EM CHAPA DE MADEIRA COMPENSADA RESINADA, 4 UTILIZAÇÕES. AF_ 12/2015</v>
          </cell>
          <cell r="C1731" t="str">
            <v>M2</v>
          </cell>
          <cell r="D1731">
            <v>41.2</v>
          </cell>
        </row>
        <row r="1732">
          <cell r="A1732">
            <v>92419</v>
          </cell>
          <cell r="B1732" t="str">
            <v>MONTAGEM E DESMONTAGEM DE FÔRMA DE PILARES RETANGULARES E ESTRUTURAS S IMILARES COM ÁREA MÉDIA DAS SEÇÕES MAIOR QUE 0,25 M², PÉ-DIREITO SIMPL ES, EM CHAPA DE MADEIRA COMPENSADA RESINADA, 4 UTILIZAÇÕES. AF_12/2015</v>
          </cell>
          <cell r="C1732" t="str">
            <v>M2</v>
          </cell>
          <cell r="D1732">
            <v>36.32</v>
          </cell>
        </row>
        <row r="1733">
          <cell r="A1733">
            <v>92420</v>
          </cell>
          <cell r="B1733" t="str">
            <v>MONTAGEM E DESMONTAGEM DE FÔRMA DE PILARES RETANGULARES E ESTRUTURAS S IMILARES COM ÁREA MÉDIA DAS SEÇÕES MENOR OU IGUAL A 0,25 M², PÉ-DIREIT O DUPLO, EM CHAPA DE MADEIRA COMPENSADA RESINADA, 4 UTILIZAÇÕES. AF_12 /2015</v>
          </cell>
          <cell r="C1733" t="str">
            <v>M2</v>
          </cell>
          <cell r="D1733">
            <v>51.29</v>
          </cell>
        </row>
        <row r="1734">
          <cell r="A1734">
            <v>92421</v>
          </cell>
          <cell r="B1734" t="str">
            <v>MONTAGEM E DESMONTAGEM DE FÔRMA DE PILARES RETANGULARES E ESTRUTURAS S IMILARES COM ÁREA MÉDIA DAS SEÇÕES MAIOR QUE 0,25 M², PÉ-DIREITO DUPLO , EM CHAPA DE MADEIRA COMPENSADA RESINADA, 4 UTILIZAÇÕES. AF_12/2015</v>
          </cell>
          <cell r="C1734" t="str">
            <v>M2</v>
          </cell>
          <cell r="D1734">
            <v>46.39</v>
          </cell>
        </row>
        <row r="1735">
          <cell r="A1735">
            <v>92422</v>
          </cell>
          <cell r="B1735" t="str">
            <v>MONTAGEM E DESMONTAGEM DE FÔRMA DE PILARES RETANGULARES E ESTRUTURAS S IMILARES COM ÁREA MÉDIA DAS SEÇÕES MENOR OU IGUAL A 0,25 M², PÉ-DIREIT O SIMPLES, EM CHAPA DE MADEIRA COMPENSADA RESINADA, 6 UTILIZAÇÕES. AF_ 12/2015</v>
          </cell>
          <cell r="C1735" t="str">
            <v>M2</v>
          </cell>
          <cell r="D1735">
            <v>32.64</v>
          </cell>
        </row>
        <row r="1736">
          <cell r="A1736">
            <v>92423</v>
          </cell>
          <cell r="B1736" t="str">
            <v>MONTAGEM E DESMONTAGEM DE FÔRMA DE PILARES RETANGULARES E ESTRUTURAS S IMILARES COM ÁREA MÉDIA DAS SEÇÕES MAIOR QUE 0,25 M², PÉ-DIREITO SIMPL ES, EM CHAPA DE MADEIRA COMPENSADA RESINADA, 6 UTILIZAÇÕES. AF_12/2015</v>
          </cell>
          <cell r="C1736" t="str">
            <v>M2</v>
          </cell>
          <cell r="D1736">
            <v>28.4</v>
          </cell>
        </row>
        <row r="1737">
          <cell r="A1737">
            <v>92424</v>
          </cell>
          <cell r="B1737" t="str">
            <v>MONTAGEM E DESMONTAGEM DE FÔRMA DE PILARES RETANGULARES E ESTRUTURAS S IMILARES COM ÁREA MÉDIA DAS SEÇÕES MENOR OU IGUAL A 0,25 M², PÉ-DIREIT O DUPLO, EM CHAPA DE MADEIRA COMPENSADA RESINADA, 6 UTILIZAÇÕES. AF_12 /2015</v>
          </cell>
          <cell r="C1737" t="str">
            <v>M2</v>
          </cell>
          <cell r="D1737">
            <v>41.42</v>
          </cell>
        </row>
        <row r="1738">
          <cell r="A1738">
            <v>92425</v>
          </cell>
          <cell r="B1738" t="str">
            <v>MONTAGEM E DESMONTAGEM DE FÔRMA DE PILARES RETANGULARES E ESTRUTURAS S IMILARES COM ÁREA MÉDIA DAS SEÇÕES MAIOR QUE 0,25 M², PÉ-DIREITO DUPLO , EM CHAPA DE MADEIRA COMPENSADA RESINADA, 6 UTILIZAÇÕES. AF_12/2015</v>
          </cell>
          <cell r="C1738" t="str">
            <v>M2</v>
          </cell>
          <cell r="D1738">
            <v>37.159999999999997</v>
          </cell>
        </row>
        <row r="1739">
          <cell r="A1739">
            <v>92426</v>
          </cell>
          <cell r="B1739" t="str">
            <v>MONTAGEM E DESMONTAGEM DE FÔRMA DE PILARES RETANGULARES E ESTRUTURAS S IMILARES COM ÁREA MÉDIA DAS SEÇÕES MENOR OU IGUAL A 0,25 M², PÉ-DIREIT O SIMPLES, EM CHAPA DE MADEIRA COMPENSADA RESINADA, 8 UTILIZAÇÕES. AF_ 12/2015</v>
          </cell>
          <cell r="C1739" t="str">
            <v>M2</v>
          </cell>
          <cell r="D1739">
            <v>28.34</v>
          </cell>
        </row>
        <row r="1740">
          <cell r="A1740">
            <v>92427</v>
          </cell>
          <cell r="B1740" t="str">
            <v>MONTAGEM E DESMONTAGEM DE FÔRMA DE PILARES RETANGULARES E ESTRUTURAS S IMILARES COM ÁREA MÉDIA DAS SEÇÕES MAIOR QUE 0,25 M², PÉ-DIREITO SIMPL ES, EM CHAPA DE MADEIRA COMPENSADA RESINADA, 8 UTILIZAÇÕES. AF_12/2015</v>
          </cell>
          <cell r="C1740" t="str">
            <v>M2</v>
          </cell>
          <cell r="D1740">
            <v>24.4</v>
          </cell>
        </row>
        <row r="1741">
          <cell r="A1741">
            <v>92428</v>
          </cell>
          <cell r="B1741" t="str">
            <v>MONTAGEM E DESMONTAGEM DE FÔRMA DE PILARES RETANGULARES E ESTRUTURAS S IMILARES COM ÁREA MÉDIA DAS SEÇÕES MENOR OU IGUAL A 0,25 M², PÉ-DIREIT O DUPLO, EM CHAPA DE MADEIRA COMPENSADA RESINADA, 8 UTILIZAÇÕES. AF_12 /2015</v>
          </cell>
          <cell r="C1741" t="str">
            <v>M2</v>
          </cell>
          <cell r="D1741">
            <v>36.450000000000003</v>
          </cell>
        </row>
        <row r="1742">
          <cell r="A1742">
            <v>92429</v>
          </cell>
          <cell r="B1742" t="str">
            <v>MONTAGEM E DESMONTAGEM DE FÔRMA DE PILARES RETANGULARES E ESTRUTURAS S IMILARES COM ÁREA MÉDIA DAS SEÇÕES MAIOR QUE 0,25 M², PÉ-DIREITO DUPLO , EM CHAPA DE MADEIRA COMPENSADA RESINADA, 8 UTILIZAÇÕES. AF_12/2015</v>
          </cell>
          <cell r="C1742" t="str">
            <v>M2</v>
          </cell>
          <cell r="D1742">
            <v>32.520000000000003</v>
          </cell>
        </row>
        <row r="1743">
          <cell r="A1743">
            <v>92430</v>
          </cell>
          <cell r="B1743" t="str">
            <v>MONTAGEM E DESMONTAGEM DE FÔRMA DE PILARES RETANGULARES E ESTRUTURAS S IMILARES COM ÁREA MÉDIA DAS SEÇÕES MENOR OU IGUAL A 0,25 M², PÉ-DIREIT O SIMPLES, EM CHAPA DE MADEIRA COMPENSADA PLASTIFICADA, 10 UTILIZAÇÕES . AF_12/2015</v>
          </cell>
          <cell r="C1743" t="str">
            <v>M2</v>
          </cell>
          <cell r="D1743">
            <v>25.48</v>
          </cell>
        </row>
        <row r="1744">
          <cell r="A1744">
            <v>92431</v>
          </cell>
          <cell r="B1744" t="str">
            <v>MONTAGEM E DESMONTAGEM DE FÔRMA DE PILARES RETANGULARES E ESTRUTURAS S IMILARES COM ÁREA MÉDIA DAS SEÇÕES MAIOR QUE 0,25 M², PÉ-DIREITO SIMPL ES, EM CHAPA DE MADEIRA COMPENSADA PLASTIFICADA, 10 UTILIZAÇÕES. AF_12 /2015</v>
          </cell>
          <cell r="C1744" t="str">
            <v>M2</v>
          </cell>
          <cell r="D1744">
            <v>29.45</v>
          </cell>
        </row>
        <row r="1745">
          <cell r="A1745">
            <v>92432</v>
          </cell>
          <cell r="B1745" t="str">
            <v>MONTAGEM E DESMONTAGEM DE FÔRMA DE PILARES RETANGULARES E ESTRUTURAS S IMILARES COM ÁREA MÉDIA DAS SEÇÕES MENOR OU IGUAL A 0,25 M², PÉ-DIREIT O DUPLO, EM CHAPA DE MADEIRA COMPENSADA PLASTIFICADA, 10 UTILIZAÇÕES. AF_12/2015</v>
          </cell>
          <cell r="C1745" t="str">
            <v>M2</v>
          </cell>
          <cell r="D1745">
            <v>21.74</v>
          </cell>
        </row>
        <row r="1746">
          <cell r="A1746">
            <v>92433</v>
          </cell>
          <cell r="B1746" t="str">
            <v>MONTAGEM E DESMONTAGEM DE FÔRMA DE PILARES RETANGULARES E ESTRUTURAS S IMILARES COM ÁREA MÉDIA DAS SEÇÕES MAIOR QUE 0,25 M², PÉ-DIREITO DUPLO , EM CHAPA DE MADEIRA COMPENSADA PLASTIFICADA, 10 UTILIZAÇÕES. AF_12/2 015</v>
          </cell>
          <cell r="C1746" t="str">
            <v>M2</v>
          </cell>
          <cell r="D1746">
            <v>33.19</v>
          </cell>
        </row>
        <row r="1747">
          <cell r="A1747">
            <v>92434</v>
          </cell>
          <cell r="B1747" t="str">
            <v>MONTAGEM E DESMONTAGEM DE FÔRMA DE PILARES RETANGULARES E ESTRUTURAS S IMILARES COM ÁREA MÉDIA DAS SEÇÕES MENOR OU IGUAL A 0,25 M², PÉ-DIREIT O SIMPLES, EM CHAPA DE MADEIRA COMPENSADA PLASTIFICADA, 12 UTILIZAÇÕES . AF_12/2015</v>
          </cell>
          <cell r="C1747" t="str">
            <v>M2</v>
          </cell>
          <cell r="D1747">
            <v>23.93</v>
          </cell>
        </row>
        <row r="1748">
          <cell r="A1748">
            <v>92435</v>
          </cell>
          <cell r="B1748" t="str">
            <v>MONTAGEM E DESMONTAGEM DE FÔRMA DE PILARES RETANGULARES E ESTRUTURAS S IMILARES COM ÁREA MÉDIA DAS SEÇÕES MAIOR QUE 0,25 M², PÉ-DIREITO SIMPL ES, EM CHAPA DE MADEIRA COMPENSADA PLASTIFICADA, 12 UTILIZAÇÕES. AF_12 /2015</v>
          </cell>
          <cell r="C1748" t="str">
            <v>M2</v>
          </cell>
          <cell r="D1748">
            <v>20.309999999999999</v>
          </cell>
        </row>
        <row r="1749">
          <cell r="A1749">
            <v>92436</v>
          </cell>
          <cell r="B1749" t="str">
            <v>MONTAGEM E DESMONTAGEM DE FÔRMA DE PILARES RETANGULARES E ESTRUTURAS S IMILARES COM ÁREA MÉDIA DAS SEÇÕES MENOR OU IGUAL A 0,25 M², PÉ-DIREIT O DUPLO, EM CHAPA DE MADEIRA COMPENSADA PLASTIFICADA, 12 UTILIZAÇÕES. AF_12/2015</v>
          </cell>
          <cell r="C1749" t="str">
            <v>M2</v>
          </cell>
          <cell r="D1749">
            <v>31.36</v>
          </cell>
        </row>
        <row r="1750">
          <cell r="A1750">
            <v>92437</v>
          </cell>
          <cell r="B1750" t="str">
            <v>MONTAGEM E DESMONTAGEM DE FÔRMA DE PILARES RETANGULARES E ESTRUTURAS S IMILARES COM ÁREA MÉDIA DAS SEÇÕES MAIOR QUE 0,25 M², PÉ-DIREITO DUPLO , EM CHAPA DE MADEIRA COMPENSADA PLASTIFICADA, 12 UTILIZAÇÕES. AF_12/2 015</v>
          </cell>
          <cell r="C1750" t="str">
            <v>M2</v>
          </cell>
          <cell r="D1750">
            <v>27.76</v>
          </cell>
        </row>
        <row r="1751">
          <cell r="A1751">
            <v>92438</v>
          </cell>
          <cell r="B1751" t="str">
            <v>MONTAGEM E DESMONTAGEM DE FÔRMA DE PILARES RETANGULARES E ESTRUTURAS S IMILARES COM ÁREA MÉDIA DAS SEÇÕES MENOR OU IGUAL A 0,25 M², PÉ-DIREIT O SIMPLES, EM CHAPA DE MADEIRA COMPENSADA PLASTIFICADA, 14 UTILIZAÇÕES . AF_12/2015</v>
          </cell>
          <cell r="C1751" t="str">
            <v>M2</v>
          </cell>
          <cell r="D1751">
            <v>22.8</v>
          </cell>
        </row>
        <row r="1752">
          <cell r="A1752">
            <v>92439</v>
          </cell>
          <cell r="B1752" t="str">
            <v>MONTAGEM E DESMONTAGEM DE FÔRMA DE PILARES RETANGULARES E ESTRUTURAS S IMILARES COM ÁREA MÉDIA DAS SEÇÕES MAIOR QUE 0,25 M², PÉ-DIREITO SIMPL ES, EM CHAPA DE MADEIRA COMPENSADA PLASTIFICADA, 14 UTILIZAÇÕES. AF_12 /2015</v>
          </cell>
          <cell r="C1752" t="str">
            <v>M2</v>
          </cell>
          <cell r="D1752">
            <v>19.28</v>
          </cell>
        </row>
        <row r="1753">
          <cell r="A1753">
            <v>92440</v>
          </cell>
          <cell r="B1753" t="str">
            <v>MONTAGEM E DESMONTAGEM DE FÔRMA DE PILARES RETANGULARES E ESTRUTURAS S IMILARES COM ÁREA MÉDIA DAS SEÇÕES MENOR OU IGUAL A 0,25 M², PÉ-DIREIT O DUPLO, EM CHAPA DE MADEIRA COMPENSADA PLASTIFICADA, 14 UTILIZAÇÕES. AF_12/2015</v>
          </cell>
          <cell r="C1753" t="str">
            <v>M2</v>
          </cell>
          <cell r="D1753">
            <v>30.04</v>
          </cell>
        </row>
        <row r="1754">
          <cell r="A1754">
            <v>92441</v>
          </cell>
          <cell r="B1754" t="str">
            <v>MONTAGEM E DESMONTAGEM DE FÔRMA DE PILARES RETANGULARES E ESTRUTURAS S IMILARES COM ÁREA MÉDIA DAS SEÇÕES MAIOR QUE 0,25 M², PÉ-DIREITO DUPLO , EM CHAPA DE MADEIRA COMPENSADA PLASTIFICADA, 14 UTILIZAÇÕES. AF_12/2 015</v>
          </cell>
          <cell r="C1754" t="str">
            <v>M2</v>
          </cell>
          <cell r="D1754">
            <v>26.54</v>
          </cell>
        </row>
        <row r="1755">
          <cell r="A1755">
            <v>92442</v>
          </cell>
          <cell r="B1755" t="str">
            <v>MONTAGEM E DESMONTAGEM DE FÔRMA DE PILARES RETANGULARES E ESTRUTURAS S IMILARES COM ÁREA MÉDIA DAS SEÇÕES MENOR OU IGUAL A 0,25 M², PÉ-DIREIT O SIMPLES, EM CHAPA DE MADEIRA COMPENSADA PLASTIFICADA, 18 UTILIZAÇÕES . AF_12/2015</v>
          </cell>
          <cell r="C1755" t="str">
            <v>M2</v>
          </cell>
          <cell r="D1755">
            <v>20.55</v>
          </cell>
        </row>
        <row r="1756">
          <cell r="A1756">
            <v>92443</v>
          </cell>
          <cell r="B1756" t="str">
            <v>MONTAGEM E DESMONTAGEM DE FÔRMA DE PILARES RETANGULARES E ESTRUTURAS S IMILARES COM ÁREA MÉDIA DAS SEÇÕES MAIOR QUE 0,25 M², PÉ-DIREITO SIMPL ES, EM CHAPA DE MADEIRA COMPENSADA PLASTIFICADA, 18 UTILIZAÇÕES. AF_12 /2015</v>
          </cell>
          <cell r="C1756" t="str">
            <v>M2</v>
          </cell>
          <cell r="D1756">
            <v>17.14</v>
          </cell>
        </row>
        <row r="1757">
          <cell r="A1757">
            <v>92444</v>
          </cell>
          <cell r="B1757" t="str">
            <v>MONTAGEM E DESMONTAGEM DE FÔRMA DE PILARES RETANGULARES E ESTRUTURAS S IMILARES COM ÁREA MÉDIA DAS SEÇÕES MENOR OU IGUAL A 0,25 M², PÉ-DIREIT O DUPLO, EM CHAPA DE MADEIRA COMPENSADA PLASTIFICADA, 18 UTILIZAÇÕES. AF_12/2015</v>
          </cell>
          <cell r="C1757" t="str">
            <v>M2</v>
          </cell>
          <cell r="D1757">
            <v>27.55</v>
          </cell>
        </row>
        <row r="1758">
          <cell r="A1758">
            <v>92445</v>
          </cell>
          <cell r="B1758" t="str">
            <v>MONTAGEM E DESMONTAGEM DE FÔRMA DE PILARES RETANGULARES E ESTRUTURAS S IMILARES COM ÁREA MÉDIA DAS SEÇÕES MAIOR QUE 0,25 M², PÉ-DIREITO DUPLO , EM CHAPA DE MADEIRA COMPENSADA PLASTIFICADA, 18 UTILIZAÇÕES. AF_12/2 015</v>
          </cell>
          <cell r="C1758" t="str">
            <v>M2</v>
          </cell>
          <cell r="D1758">
            <v>24.15</v>
          </cell>
        </row>
        <row r="1759">
          <cell r="A1759">
            <v>92446</v>
          </cell>
          <cell r="B1759" t="str">
            <v>MONTAGEM E DESMONTAGEM DE FÔRMA DE VIGA, ESCORAMENTO COM PONTALETE DE MADEIRA, PÉ-DIREITO SIMPLES, EM MADEIRA SERRADA, 1 UTILIZAÇÃO. AF_12/2 015</v>
          </cell>
          <cell r="C1759" t="str">
            <v>M2</v>
          </cell>
          <cell r="D1759">
            <v>91.91</v>
          </cell>
        </row>
        <row r="1760">
          <cell r="A1760">
            <v>92447</v>
          </cell>
          <cell r="B1760" t="str">
            <v>MONTAGEM E DESMONTAGEM DE FÔRMA DE VIGA, ESCORAMENTO COM PONTALETE DE MADEIRA, PÉ-DIREITO SIMPLES, EM MADEIRA SERRADA, 2 UTILIZAÇÕES. AF_12/ 2015</v>
          </cell>
          <cell r="C1760" t="str">
            <v>M2</v>
          </cell>
          <cell r="D1760">
            <v>72.31</v>
          </cell>
        </row>
        <row r="1761">
          <cell r="A1761">
            <v>92448</v>
          </cell>
          <cell r="B1761" t="str">
            <v>MONTAGEM E DESMONTAGEM DE FÔRMA DE VIGA, ESCORAMENTO COM PONTALETE DE MADEIRA, PÉ-DIREITO SIMPLES, EM MADEIRA SERRADA, 4 UTILIZAÇÕES. AF_12/ 2015</v>
          </cell>
          <cell r="C1761" t="str">
            <v>M2</v>
          </cell>
          <cell r="D1761">
            <v>53.79</v>
          </cell>
        </row>
        <row r="1762">
          <cell r="A1762">
            <v>92449</v>
          </cell>
          <cell r="B1762" t="str">
            <v>MONTAGEM E DESMONTAGEM DE FÔRMA DE VIGA, ESCORAMENTO COM GARFO DE MADE IRA, PÉ-DIREITO DUPLO, EM CHAPA DE MADEIRA RESINADA, 2 UTILIZAÇÕES. AF _12/2015</v>
          </cell>
          <cell r="C1762" t="str">
            <v>M2</v>
          </cell>
          <cell r="D1762">
            <v>181.14</v>
          </cell>
        </row>
        <row r="1763">
          <cell r="A1763">
            <v>92450</v>
          </cell>
          <cell r="B1763" t="str">
            <v>MONTAGEM E DESMONTAGEM DE FÔRMA DE VIGA, ESCORAMENTO METÁLICO, PÉ-DIRE ITO DUPLO, EM CHAPA DE MADEIRA RESINADA, 2 UTILIZAÇÕES. AF_12/2015</v>
          </cell>
          <cell r="C1763" t="str">
            <v>M2</v>
          </cell>
          <cell r="D1763">
            <v>85.39</v>
          </cell>
        </row>
        <row r="1764">
          <cell r="A1764">
            <v>92451</v>
          </cell>
          <cell r="B1764" t="str">
            <v>MONTAGEM E DESMONTAGEM DE FÔRMA DE VIGA, ESCORAMENTO COM GARFO DE MADE IRA, PÉ-DIREITO SIMPLES, EM CHAPA DE MADEIRA RESINADA, 2 UTILIZAÇÕES. AF_12/2015</v>
          </cell>
          <cell r="C1764" t="str">
            <v>M2</v>
          </cell>
          <cell r="D1764">
            <v>114.2</v>
          </cell>
        </row>
        <row r="1765">
          <cell r="A1765">
            <v>92452</v>
          </cell>
          <cell r="B1765" t="str">
            <v>MONTAGEM E DESMONTAGEM DE FÔRMA DE VIGA, ESCORAMENTO METÁLICO, PÉ-DIRE ITO SIMPLES, EM CHAPA DE MADEIRA RESINADA, 2 UTILIZAÇÕES. AF_12/2015</v>
          </cell>
          <cell r="C1765" t="str">
            <v>M2</v>
          </cell>
          <cell r="D1765">
            <v>73.790000000000006</v>
          </cell>
        </row>
        <row r="1766">
          <cell r="A1766">
            <v>92453</v>
          </cell>
          <cell r="B1766" t="str">
            <v>MONTAGEM E DESMONTAGEM DE FÔRMA DE VIGA, ESCORAMENTO COM GARFO DE MADE IRA, PÉ-DIREITO DUPLO, EM CHAPA DE MADEIRA RESINADA, 4 UTILIZAÇÕES. AF _12/2015</v>
          </cell>
          <cell r="C1766" t="str">
            <v>M2</v>
          </cell>
          <cell r="D1766">
            <v>133.58000000000001</v>
          </cell>
        </row>
        <row r="1767">
          <cell r="A1767">
            <v>92454</v>
          </cell>
          <cell r="B1767" t="str">
            <v>MONTAGEM E DESMONTAGEM DE FÔRMA DE VIGA, ESCORAMENTO METÁLICO, PÉ-DIRE ITO DUPLO, EM CHAPA DE MADEIRA RESINADA, 4 UTILIZAÇÕES. AF_12/2015</v>
          </cell>
          <cell r="C1767" t="str">
            <v>M2</v>
          </cell>
          <cell r="D1767">
            <v>67.75</v>
          </cell>
        </row>
        <row r="1768">
          <cell r="A1768">
            <v>92455</v>
          </cell>
          <cell r="B1768" t="str">
            <v>MONTAGEM E DESMONTAGEM DE FÔRMA DE VIGA, ESCORAMENTO COM GARFO DE MADE IRA, PÉ-DIREITO SIMPLES, EM CHAPA DE MADEIRA RESINADA, 4 UTILIZAÇÕES. AF_12/2015</v>
          </cell>
          <cell r="C1768" t="str">
            <v>M2</v>
          </cell>
          <cell r="D1768">
            <v>83.71</v>
          </cell>
        </row>
        <row r="1769">
          <cell r="A1769">
            <v>92456</v>
          </cell>
          <cell r="B1769" t="str">
            <v>MONTAGEM E DESMONTAGEM DE FÔRMA DE VIGA, ESCORAMENTO METÁLICO, PÉ-DIRE ITO SIMPLES, EM CHAPA DE MADEIRA RESINADA, 4 UTILIZAÇÕES. AF_12/2015</v>
          </cell>
          <cell r="C1769" t="str">
            <v>M2</v>
          </cell>
          <cell r="D1769">
            <v>57.2</v>
          </cell>
        </row>
        <row r="1770">
          <cell r="A1770">
            <v>92457</v>
          </cell>
          <cell r="B1770" t="str">
            <v>MONTAGEM E DESMONTAGEM DE FÔRMA DE VIGA, ESCORAMENTO COM GARFO DE MADE IRA, PÉ-DIREITO DUPLO, EM CHAPA DE MADEIRA RESINADA, 6 UTILIZAÇÕES. AF _12/2015</v>
          </cell>
          <cell r="C1770" t="str">
            <v>M2</v>
          </cell>
          <cell r="D1770">
            <v>104.53</v>
          </cell>
        </row>
        <row r="1771">
          <cell r="A1771">
            <v>92458</v>
          </cell>
          <cell r="B1771" t="str">
            <v>MONTAGEM E DESMONTAGEM DE FÔRMA DE VIGA, ESCORAMENTO METÁLICO, PÉ-DIRE ITO DUPLO, EM CHAPA DE MADEIRA RESINADA, 6 UTILIZAÇÕES. AF_12/2015</v>
          </cell>
          <cell r="C1771" t="str">
            <v>M2</v>
          </cell>
          <cell r="D1771">
            <v>58.28</v>
          </cell>
        </row>
        <row r="1772">
          <cell r="A1772">
            <v>92459</v>
          </cell>
          <cell r="B1772" t="str">
            <v>MONTAGEM E DESMONTAGEM DE FÔRMA DE VIGA, ESCORAMENTO COM GARFO DE MADE IRA, PÉ-DIREITO SIMPLES, EM CHAPA DE MADEIRA RESINADA, 6 UTILIZAÇÕES. AF_12/2015</v>
          </cell>
          <cell r="C1772" t="str">
            <v>M2</v>
          </cell>
          <cell r="D1772">
            <v>66.27</v>
          </cell>
        </row>
        <row r="1773">
          <cell r="A1773">
            <v>92460</v>
          </cell>
          <cell r="B1773" t="str">
            <v>MONTAGEM E DESMONTAGEM DE FÔRMA DE VIGA, ESCORAMENTO METÁLICO, PÉ-DIRE ITO SIMPLES, EM CHAPA DE MADEIRA RESINADA, 6 UTILIZAÇÕES. AF_12/2015</v>
          </cell>
          <cell r="C1773" t="str">
            <v>M2</v>
          </cell>
          <cell r="D1773">
            <v>48.7</v>
          </cell>
        </row>
        <row r="1774">
          <cell r="A1774">
            <v>92461</v>
          </cell>
          <cell r="B1774" t="str">
            <v>MONTAGEM E DESMONTAGEM DE FÔRMA DE VIGA, ESCORAMENTO COM GARFO DE MADE IRA, PÉ-DIREITO DUPLO, EM CHAPA DE MADEIRA RESINADA, 8 UTILIZAÇÕES. AF _12/2015</v>
          </cell>
          <cell r="C1774" t="str">
            <v>M2</v>
          </cell>
          <cell r="D1774">
            <v>83.62</v>
          </cell>
        </row>
        <row r="1775">
          <cell r="A1775">
            <v>92462</v>
          </cell>
          <cell r="B1775" t="str">
            <v>MONTAGEM E DESMONTAGEM DE FÔRMA DE VIGA, ESCORAMENTO METÁLICO, PÉ-DIRE ITO DUPLO, EM CHAPA DE MADEIRA RESINADA, 8 UTILIZAÇÕES. AF_12/2015</v>
          </cell>
          <cell r="C1775" t="str">
            <v>M2</v>
          </cell>
          <cell r="D1775">
            <v>50.65</v>
          </cell>
        </row>
        <row r="1776">
          <cell r="A1776">
            <v>92463</v>
          </cell>
          <cell r="B1776" t="str">
            <v>MONTAGEM E DESMONTAGEM DE FÔRMA DE VIGA, ESCORAMENTO COM GARFO DE MADE IRA, PÉ-DIREITO SIMPLES, EM CHAPA DE MADEIRA RESINADA, 8 UTILIZAÇÕES. AF_12/2015</v>
          </cell>
          <cell r="C1776" t="str">
            <v>M2</v>
          </cell>
          <cell r="D1776">
            <v>53.46</v>
          </cell>
        </row>
        <row r="1777">
          <cell r="A1777">
            <v>92464</v>
          </cell>
          <cell r="B1777" t="str">
            <v>MONTAGEM E DESMONTAGEM DE FÔRMA DE VIGA, ESCORAMENTO METÁLICO, PÉ-DIRE ITO SIMPLES, EM CHAPA DE MADEIRA RESINADA, 8 UTILIZAÇÕES. AF_12/2015</v>
          </cell>
          <cell r="C1777" t="str">
            <v>M2</v>
          </cell>
          <cell r="D1777">
            <v>41.93</v>
          </cell>
        </row>
        <row r="1778">
          <cell r="A1778">
            <v>92465</v>
          </cell>
          <cell r="B1778" t="str">
            <v>MONTAGEM E DESMONTAGEM DE FÔRMA DE VIGA, ESCORAMENTO COM GARFO DE MADE IRA, PÉ-DIREITO DUPLO, EM CHAPA DE MADEIRA PLASTIFICADA, 10 UTILIZAÇÕE S. AF_12/2015</v>
          </cell>
          <cell r="C1778" t="str">
            <v>M2</v>
          </cell>
          <cell r="D1778">
            <v>71.010000000000005</v>
          </cell>
        </row>
        <row r="1779">
          <cell r="A1779">
            <v>92466</v>
          </cell>
          <cell r="B1779" t="str">
            <v>MONTAGEM E DESMONTAGEM DE FÔRMA DE VIGA, ESCORAMENTO METÁLICO, PÉ-DIRE ITO DUPLO, EM CHAPA DE MADEIRA PLASTIFICADA, 10 UTILIZAÇÕES. AF_12/201 5</v>
          </cell>
          <cell r="C1779" t="str">
            <v>M2</v>
          </cell>
          <cell r="D1779">
            <v>46.15</v>
          </cell>
        </row>
        <row r="1780">
          <cell r="A1780">
            <v>92467</v>
          </cell>
          <cell r="B1780" t="str">
            <v>MONTAGEM E DESMONTAGEM DE FÔRMA DE VIGA, ESCORAMENTO COM GARFO DE MADE IRA, PÉ-DIREITO SIMPLES, EM CHAPA DE MADEIRA PLASTIFICADA, 10 UTILIZAÇ ÕES. AF_12/2015</v>
          </cell>
          <cell r="C1780" t="str">
            <v>M2</v>
          </cell>
          <cell r="D1780">
            <v>45.93</v>
          </cell>
        </row>
        <row r="1781">
          <cell r="A1781">
            <v>92468</v>
          </cell>
          <cell r="B1781" t="str">
            <v>MONTAGEM E DESMONTAGEM DE FÔRMA DE VIGA, ESCORAMENTO METÁLICO, PÉ-DIRE ITO SIMPLES, EM CHAPA DE MADEIRA PLASTIFICADA, 10 UTILIZAÇÕES. AF_12/2 015</v>
          </cell>
          <cell r="C1781" t="str">
            <v>M2</v>
          </cell>
          <cell r="D1781">
            <v>38.049999999999997</v>
          </cell>
        </row>
        <row r="1782">
          <cell r="A1782">
            <v>92469</v>
          </cell>
          <cell r="B1782" t="str">
            <v>MONTAGEM E DESMONTAGEM DE FÔRMA DE VIGA, ESCORAMENTO COM GARFO DE MADE IRA, PÉ-DIREITO DUPLO, EM CHAPA DE MADEIRA PLASTIFICADA, 12 UTILIZAÇÕE S. AF_12/2015</v>
          </cell>
          <cell r="C1782" t="str">
            <v>M2</v>
          </cell>
          <cell r="D1782">
            <v>61.76</v>
          </cell>
        </row>
        <row r="1783">
          <cell r="A1783">
            <v>92470</v>
          </cell>
          <cell r="B1783" t="str">
            <v>MONTAGEM E DESMONTAGEM DE FÔRMA DE VIGA, ESCORAMENTO METÁLICO, PÉ-DIRE ITO DUPLO, EM CHAPA DE MADEIRA PLASTIFICADA, 12 UTILIZAÇÕES. AF_12/201 5</v>
          </cell>
          <cell r="C1783" t="str">
            <v>M2</v>
          </cell>
          <cell r="D1783">
            <v>41.77</v>
          </cell>
        </row>
        <row r="1784">
          <cell r="A1784">
            <v>92471</v>
          </cell>
          <cell r="B1784" t="str">
            <v>MONTAGEM E DESMONTAGEM DE FÔRMA DE VIGA, ESCORAMENTO COM GARFO DE MADE IRA, PÉ-DIREITO SIMPLES, EM CHAPA DE MADEIRA PLASTIFICADA, 12 UTILIZAÇ ÕES. AF_12/2015</v>
          </cell>
          <cell r="C1784" t="str">
            <v>M2</v>
          </cell>
          <cell r="D1784">
            <v>40.22</v>
          </cell>
        </row>
        <row r="1785">
          <cell r="A1785">
            <v>92472</v>
          </cell>
          <cell r="B1785" t="str">
            <v>MONTAGEM E DESMONTAGEM DE FÔRMA DE VIGA, ESCORAMENTO METÁLICO, PÉ-DIRE ITO SIMPLES, EM CHAPA DE MADEIRA PLASTIFICADA, 12 UTILIZAÇÕES. AF_12/2 015</v>
          </cell>
          <cell r="C1785" t="str">
            <v>M2</v>
          </cell>
          <cell r="D1785">
            <v>34.340000000000003</v>
          </cell>
        </row>
        <row r="1786">
          <cell r="A1786">
            <v>92473</v>
          </cell>
          <cell r="B1786" t="str">
            <v>MONTAGEM E DESMONTAGEM DE FÔRMA DE VIGA, ESCORAMENTO COM GARFO DE MADE IRA, PÉ-DIREITO DUPLO, EM CHAPA DE MADEIRA PLASTIFICADA, 14 UTILIZAÇÕE S. AF_12/2015</v>
          </cell>
          <cell r="C1786" t="str">
            <v>M2</v>
          </cell>
          <cell r="D1786">
            <v>54.79</v>
          </cell>
        </row>
        <row r="1787">
          <cell r="A1787">
            <v>92474</v>
          </cell>
          <cell r="B1787" t="str">
            <v>MONTAGEM E DESMONTAGEM DE FÔRMA DE VIGA, ESCORAMENTO METÁLICO, PÉ-DIRE ITO DUPLO, EM CHAPA DE MADEIRA PLASTIFICADA, 14 UTILIZAÇÕES. AF_12/201 5</v>
          </cell>
          <cell r="C1787" t="str">
            <v>M2</v>
          </cell>
          <cell r="D1787">
            <v>38.17</v>
          </cell>
        </row>
        <row r="1788">
          <cell r="A1788">
            <v>92475</v>
          </cell>
          <cell r="B1788" t="str">
            <v>MONTAGEM E DESMONTAGEM DE FÔRMA DE VIGA, ESCORAMENTO COM GARFO DE MADE IRA, PÉ-DIREITO SIMPLES, EM CHAPA DE MADEIRA PLASTIFICADA, 14 UTILIZAÇ ÕES. AF_12/2015</v>
          </cell>
          <cell r="C1788" t="str">
            <v>M2</v>
          </cell>
          <cell r="D1788">
            <v>35.909999999999997</v>
          </cell>
        </row>
        <row r="1789">
          <cell r="A1789">
            <v>92476</v>
          </cell>
          <cell r="B1789" t="str">
            <v>MONTAGEM E DESMONTAGEM DE FÔRMA DE VIGA, ESCORAMENTO METÁLICO, PÉ-DIRE ITO SIMPLES, EM CHAPA DE MADEIRA PLASTIFICADA, 14 UTILIZAÇÕES. AF_12/2 015</v>
          </cell>
          <cell r="C1789" t="str">
            <v>M2</v>
          </cell>
          <cell r="D1789">
            <v>31.34</v>
          </cell>
        </row>
        <row r="1790">
          <cell r="A1790">
            <v>92477</v>
          </cell>
          <cell r="B1790" t="str">
            <v>MONTAGEM E DESMONTAGEM DE FÔRMA DE VIGA, ESCORAMENTO COM GARFO DE MADE IRA, PÉ-DIREITO DUPLO, EM CHAPA DE MADEIRA PLASTIFICADA, 18 UTILIZAÇÕE S. AF_12/2015</v>
          </cell>
          <cell r="C1790" t="str">
            <v>M2</v>
          </cell>
          <cell r="D1790">
            <v>44.08</v>
          </cell>
        </row>
        <row r="1791">
          <cell r="A1791">
            <v>92478</v>
          </cell>
          <cell r="B1791" t="str">
            <v>MONTAGEM E DESMONTAGEM DE FÔRMA DE VIGA, ESCORAMENTO METÁLICO, PÉ-DIRE ITO DUPLO, EM CHAPA DE MADEIRA PLASTIFICADA, 18 UTILIZAÇÕES. AF_12/201 5</v>
          </cell>
          <cell r="C1791" t="str">
            <v>M2</v>
          </cell>
          <cell r="D1791">
            <v>31.69</v>
          </cell>
        </row>
        <row r="1792">
          <cell r="A1792">
            <v>92479</v>
          </cell>
          <cell r="B1792" t="str">
            <v>MONTAGEM E DESMONTAGEM DE FÔRMA DE VIGA, ESCORAMENTO COM GARFO DE MADE IRA, PÉ-DIREITO SIMPLES, EM CHAPA DE MADEIRA PLASTIFICADA, 18 UTILIZAÇ ÕES. AF_12/2015</v>
          </cell>
          <cell r="C1792" t="str">
            <v>M2</v>
          </cell>
          <cell r="D1792">
            <v>28.92</v>
          </cell>
        </row>
        <row r="1793">
          <cell r="A1793">
            <v>92480</v>
          </cell>
          <cell r="B1793" t="str">
            <v>MONTAGEM E DESMONTAGEM DE FÔRMA DE VIGA, ESCORAMENTO METÁLICO, PÉ-DIRE ITO SIMPLES, EM CHAPA DE MADEIRA PLASTIFICADA, 18 UTILIZAÇÕES. AF_12/2 015</v>
          </cell>
          <cell r="C1793" t="str">
            <v>M2</v>
          </cell>
          <cell r="D1793">
            <v>25.92</v>
          </cell>
        </row>
        <row r="1794">
          <cell r="A1794">
            <v>92481</v>
          </cell>
          <cell r="B1794" t="str">
            <v>MONTAGEM E DESMONTAGEM DE FÔRMA DE LAJE MACIÇA COM ÁREA MÉDIA MENOR OU IGUAL A 20 M², PÉ-DIREITO SIMPLES, EM MADEIRA SERRADA, 1 UTILIZAÇÃO. AF_12/2015</v>
          </cell>
          <cell r="C1794" t="str">
            <v>M2</v>
          </cell>
          <cell r="D1794">
            <v>127.84</v>
          </cell>
        </row>
        <row r="1795">
          <cell r="A1795">
            <v>92482</v>
          </cell>
          <cell r="B1795" t="str">
            <v>MONTAGEM E DESMONTAGEM DE FÔRMA DE LAJE MACIÇA COM ÁREA MÉDIA MAIOR QU E 20 M², PÉ-DIREITO SIMPLES, EM MADEIRA SERRADA, 1 UTILIZAÇÃO. AF_12/2 015</v>
          </cell>
          <cell r="C1795" t="str">
            <v>M2</v>
          </cell>
          <cell r="D1795">
            <v>119.43</v>
          </cell>
        </row>
        <row r="1796">
          <cell r="A1796">
            <v>92483</v>
          </cell>
          <cell r="B1796" t="str">
            <v>MONTAGEM E DESMONTAGEM DE FÔRMA DE LAJE MACIÇA COM ÁREA MÉDIA MENOR OU IGUAL A 20 M², PÉ-DIREITO SIMPLES, EM MADEIRA SERRADA, 2 UTILIZAÇÕES. AF_12/2015</v>
          </cell>
          <cell r="C1796" t="str">
            <v>M2</v>
          </cell>
          <cell r="D1796">
            <v>103.31</v>
          </cell>
        </row>
        <row r="1797">
          <cell r="A1797">
            <v>92484</v>
          </cell>
          <cell r="B1797" t="str">
            <v>MONTAGEM E DESMONTAGEM DE FÔRMA DE LAJE MACIÇA COM ÁREA MÉDIA MAIOR QU E 20 M², PÉ-DIREITO SIMPLES, EM MADEIRA SERRADA, 2 UTILIZAÇÕES. AF_12/ 2015</v>
          </cell>
          <cell r="C1797" t="str">
            <v>M2</v>
          </cell>
          <cell r="D1797">
            <v>95.88</v>
          </cell>
        </row>
        <row r="1798">
          <cell r="A1798">
            <v>92485</v>
          </cell>
          <cell r="B1798" t="str">
            <v>MONTAGEM E DESMONTAGEM DE FÔRMA DE LAJE MACIÇA COM ÁREA MÉDIA MENOR OU IGUAL A 20 M², PÉ-DIREITO SIMPLES, EM MADEIRA SERRADA, 4 UTILIZAÇÕES. AF_12/2015</v>
          </cell>
          <cell r="C1798" t="str">
            <v>M2</v>
          </cell>
          <cell r="D1798">
            <v>73.66</v>
          </cell>
        </row>
        <row r="1799">
          <cell r="A1799">
            <v>92486</v>
          </cell>
          <cell r="B1799" t="str">
            <v>MONTAGEM E DESMONTAGEM DE FÔRMA DE LAJE MACIÇA COM ÁREA MÉDIA MAIOR QU E 20 M², PÉ-DIREITO SIMPLES, EM MADEIRA SERRADA, 4 UTILIZAÇÕES. AF_12/ 2015</v>
          </cell>
          <cell r="C1799" t="str">
            <v>M2</v>
          </cell>
          <cell r="D1799">
            <v>67.95</v>
          </cell>
        </row>
        <row r="1800">
          <cell r="A1800">
            <v>92487</v>
          </cell>
          <cell r="B1800" t="str">
            <v>MONTAGEM E DESMONTAGEM DE FÔRMA DE LAJE NERVURADA COM CUBETA E ASSOALH O COM ÁREA MÉDIA MENOR OU IGUAL A 20 M², PÉ-DIREITO DUPLO, EM CHAPA DE MADEIRA COMPENSADA RESINADA, 8 UTILIZAÇÕES. AF_12/2015</v>
          </cell>
          <cell r="C1800" t="str">
            <v>M2</v>
          </cell>
          <cell r="D1800">
            <v>32.270000000000003</v>
          </cell>
        </row>
        <row r="1801">
          <cell r="A1801">
            <v>92488</v>
          </cell>
          <cell r="B1801" t="str">
            <v>MONTAGEM E DESMONTAGEM DE FÔRMA DE LAJE NERVURADA COM CUBETA E ASSOALH O COM ÁREA MÉDIA MAIOR QUE 20 M², PÉ-DIREITO DUPLO, EM CHAPA DE MADEIR A COMPENSADA RESINADA, 8 UTILIZAÇÕES. AF_12/2015</v>
          </cell>
          <cell r="C1801" t="str">
            <v>M2</v>
          </cell>
          <cell r="D1801">
            <v>30.31</v>
          </cell>
        </row>
        <row r="1802">
          <cell r="A1802">
            <v>92489</v>
          </cell>
          <cell r="B1802" t="str">
            <v>MONTAGEM E DESMONTAGEM DE FÔRMA DE LAJE NERVURADA COM CUBETA E ASSOALH O COM ÁREA MÉDIA MENOR OU IGUAL A 20 M², PÉ-DIREITO SIMPLES, EM CHAPA DE MADEIRA COMPENSADA RESINADA, 8 UTILIZAÇÕES. AF_12/2015</v>
          </cell>
          <cell r="C1802" t="str">
            <v>M2</v>
          </cell>
          <cell r="D1802">
            <v>25.04</v>
          </cell>
        </row>
        <row r="1803">
          <cell r="A1803">
            <v>92490</v>
          </cell>
          <cell r="B1803" t="str">
            <v>MONTAGEM E DESMONTAGEM DE FÔRMA DE LAJE NERVURADA COM CUBETA E ASSOALH O COM ÁREA MÉDIA MAIOR QUE 20 M², PÉ-DIREITO SIMPLES, EM CHAPA DE MADE IRA COMPENSADA RESINADA, 8 UTILIZAÇÕES. AF_12/2015</v>
          </cell>
          <cell r="C1803" t="str">
            <v>M2</v>
          </cell>
          <cell r="D1803">
            <v>23.23</v>
          </cell>
        </row>
        <row r="1804">
          <cell r="A1804">
            <v>92491</v>
          </cell>
          <cell r="B1804" t="str">
            <v>MONTAGEM E DESMONTAGEM DE FÔRMA DE LAJE NERVURADA COM CUBETA E ASSOALH O COM ÁREA MÉDIA MENOR OU IGUAL A 20 M², PÉ-DIREITO DUPLO, EM CHAPA DE MADEIRA COMPENSADA RESINADA, 10 UTILIZAÇÕES. AF_12/2015</v>
          </cell>
          <cell r="C1804" t="str">
            <v>M2</v>
          </cell>
          <cell r="D1804">
            <v>29</v>
          </cell>
        </row>
        <row r="1805">
          <cell r="A1805">
            <v>92492</v>
          </cell>
          <cell r="B1805" t="str">
            <v>MONTAGEM E DESMONTAGEM DE FÔRMA DE LAJE NERVURADA COM CUBETA E ASSOALH O COM ÁREA MÉDIA MAIOR QUE 20 M², PÉ-DIREITO DUPLO, EM CHAPA DE MADEIR A COMPENSADA RESINADA, 10 UTILIZAÇÕES. AF_12/2015</v>
          </cell>
          <cell r="C1805" t="str">
            <v>M2</v>
          </cell>
          <cell r="D1805">
            <v>26.7</v>
          </cell>
        </row>
        <row r="1806">
          <cell r="A1806">
            <v>92493</v>
          </cell>
          <cell r="B1806" t="str">
            <v>MONTAGEM E DESMONTAGEM DE FÔRMA DE LAJE NERVURADA COM CUBETA E ASSOALH O COM ÁREA MÉDIA MENOR OU IGUAL A 20 M², PÉ-DIREITO SIMPLES, EM CHAPA DE MADEIRA COMPENSADA RESINADA, 10 UTILIZAÇÕES. AF_12/2015</v>
          </cell>
          <cell r="C1806" t="str">
            <v>M2</v>
          </cell>
          <cell r="D1806">
            <v>21.83</v>
          </cell>
        </row>
        <row r="1807">
          <cell r="A1807">
            <v>92494</v>
          </cell>
          <cell r="B1807" t="str">
            <v>MONTAGEM E DESMONTAGEM DE FÔRMA DE LAJE NERVURADA COM CUBETA E ASSOALH O COM ÁREA MÉDIA MAIOR QUE 20 M², PÉ-DIREITO SIMPLES, EM CHAPA DE MADE IRA COMPENSADA RESINADA, 10 UTILIZAÇÕES. AF_12/2015</v>
          </cell>
          <cell r="C1807" t="str">
            <v>M2</v>
          </cell>
          <cell r="D1807">
            <v>20.09</v>
          </cell>
        </row>
        <row r="1808">
          <cell r="A1808">
            <v>92495</v>
          </cell>
          <cell r="B1808" t="str">
            <v>MONTAGEM E DESMONTAGEM DE FÔRMA DE LAJE NERVURADA COM CUBETA E ASSOALH O COM ÁREA MÉDIA MENOR OU IGUAL A 20 M², PÉ-DIREITO DUPLO, EM CHAPA DE MADEIRA COMPENSADA RESINADA, 12 UTILIZAÇÕES. AF_12/2015</v>
          </cell>
          <cell r="C1808" t="str">
            <v>M2</v>
          </cell>
          <cell r="D1808">
            <v>26.91</v>
          </cell>
        </row>
        <row r="1809">
          <cell r="A1809">
            <v>92496</v>
          </cell>
          <cell r="B1809" t="str">
            <v>MONTAGEM E DESMONTAGEM DE FÔRMA DE LAJE NERVURADA COM CUBETA E ASSOALH O COM ÁREA MÉDIA MAIOR QUE 20 M², PÉ-DIREITO DUPLO, EM CHAPA DE MADEIR A COMPENSADA RESINADA, 12 UTILIZAÇÕES. AF_12/2015</v>
          </cell>
          <cell r="C1809" t="str">
            <v>M2</v>
          </cell>
          <cell r="D1809">
            <v>25.11</v>
          </cell>
        </row>
        <row r="1810">
          <cell r="A1810">
            <v>92497</v>
          </cell>
          <cell r="B1810" t="str">
            <v>MONTAGEM E DESMONTAGEM DE FÔRMA DE LAJE NERVURADA COM CUBETA E ASSOALH O COM ÁREA MÉDIA MENOR OU IGUAL A 20 M², PÉ-DIREITO SIMPLES, EM CHAPA DE MADEIRA COMPENSADA RESINADA, 12 UTILIZAÇÕES. AF_12/2015</v>
          </cell>
          <cell r="C1810" t="str">
            <v>M2</v>
          </cell>
          <cell r="D1810">
            <v>20.46</v>
          </cell>
        </row>
        <row r="1811">
          <cell r="A1811">
            <v>92498</v>
          </cell>
          <cell r="B1811" t="str">
            <v>MONTAGEM E DESMONTAGEM DE FÔRMA DE LAJE NERVURADA COM CUBETA E ASSOALH O COM ÁREA MÉDIA MAIOR QUE 20 M², PÉ-DIREITO SIMPLES, EM CHAPA DE MADE IRA COMPENSADA RESINADA, 12 UTILIZAÇÕES. AF_12/2015</v>
          </cell>
          <cell r="C1811" t="str">
            <v>M2</v>
          </cell>
          <cell r="D1811">
            <v>18.78</v>
          </cell>
        </row>
        <row r="1812">
          <cell r="A1812">
            <v>92499</v>
          </cell>
          <cell r="B1812" t="str">
            <v>MONTAGEM E DESMONTAGEM DE FÔRMA DE LAJE NERVURADA COM CUBETA E ASSOALH O COM ÁREA MÉDIA MENOR OU IGUAL A 20 M², PÉ-DIREITO DUPLO, EM CHAPA DE MADEIRA COMPENSADA RESINADA, 14 UTILIZAÇÕES. AF_12/2015</v>
          </cell>
          <cell r="C1812" t="str">
            <v>M2</v>
          </cell>
          <cell r="D1812">
            <v>25.71</v>
          </cell>
        </row>
        <row r="1813">
          <cell r="A1813">
            <v>92500</v>
          </cell>
          <cell r="B1813" t="str">
            <v>MONTAGEM E DESMONTAGEM DE FÔRMA DE LAJE NERVURADA COM CUBETA E ASSOALH O COM ÁREA MÉDIA MAIOR QUE 20 M², PÉ-DIREITO DUPLO, EM CHAPA DE MADEIR A COMPENSADA RESINADA, 14 UTILIZAÇÕES. AF_12/2015</v>
          </cell>
          <cell r="C1813" t="str">
            <v>M2</v>
          </cell>
          <cell r="D1813">
            <v>23.96</v>
          </cell>
        </row>
        <row r="1814">
          <cell r="A1814">
            <v>92501</v>
          </cell>
          <cell r="B1814" t="str">
            <v>MONTAGEM E DESMONTAGEM DE FÔRMA DE LAJE NERVURADA COM CUBETA E ASSOALH O COM ÁREA MÉDIA MENOR OU IGUAL A 20 M², PÉ-DIREITO SIMPLES, EM CHAPA DE MADEIRA COMPENSADA RESINADA, 14 UTILIZAÇÕES. AF_12/2015</v>
          </cell>
          <cell r="C1814" t="str">
            <v>M2</v>
          </cell>
          <cell r="D1814">
            <v>19.48</v>
          </cell>
        </row>
        <row r="1815">
          <cell r="A1815">
            <v>92502</v>
          </cell>
          <cell r="B1815" t="str">
            <v>MONTAGEM E DESMONTAGEM DE FÔRMA DE LAJE NERVURADA COM CUBETA E ASSOALH O COM ÁREA MÉDIA MAIOR QUE 20 M², PÉ-DIREITO SIMPLES, EM CHAPA DE MADE IRA COMPENSADA RESINADA, 14 UTILIZAÇÕES. AF_12/2015</v>
          </cell>
          <cell r="C1815" t="str">
            <v>M2</v>
          </cell>
          <cell r="D1815">
            <v>17.850000000000001</v>
          </cell>
        </row>
        <row r="1816">
          <cell r="A1816">
            <v>92503</v>
          </cell>
          <cell r="B1816" t="str">
            <v>MONTAGEM E DESMONTAGEM DE FÔRMA DE LAJE NERVURADA COM CUBETA E ASSOALH O COM ÁREA MÉDIA MENOR OU IGUAL A 20 M², PÉ-DIREITO DUPLO, EM CHAPA DE MADEIRA COMPENSADA RESINADA, 18 UTILIZAÇÕES. AF_12/2015</v>
          </cell>
          <cell r="C1816" t="str">
            <v>M2</v>
          </cell>
          <cell r="D1816">
            <v>23.94</v>
          </cell>
        </row>
        <row r="1817">
          <cell r="A1817">
            <v>92504</v>
          </cell>
          <cell r="B1817" t="str">
            <v>MONTAGEM E DESMONTAGEM DE FÔRMA DE LAJE NERVURADA COM CUBETA E ASSOALH O COM ÁREA MÉDIA MAIOR QUE 20 M², PÉ-DIREITO DUPLO, EM CHAPA DE MADEIR A COMPENSADA RESINADA, 18 UTILIZAÇÕES. AF_12/2015</v>
          </cell>
          <cell r="C1817" t="str">
            <v>M2</v>
          </cell>
          <cell r="D1817">
            <v>22.25</v>
          </cell>
        </row>
        <row r="1818">
          <cell r="A1818">
            <v>92505</v>
          </cell>
          <cell r="B1818" t="str">
            <v>MONTAGEM E DESMONTAGEM DE FÔRMA DE LAJE NERVURADA COM CUBETA E ASSOALH O COM ÁREA MÉDIA MENOR OU IGUAL A 20 M², PÉ-DIREITO SIMPLES, EM CHAPA DE MADEIRA COMPENSADA RESINADA, 18 UTILIZAÇÕES. AF_12/2015</v>
          </cell>
          <cell r="C1818" t="str">
            <v>M2</v>
          </cell>
          <cell r="D1818">
            <v>17.989999999999998</v>
          </cell>
        </row>
        <row r="1819">
          <cell r="A1819">
            <v>92506</v>
          </cell>
          <cell r="B1819" t="str">
            <v>MONTAGEM E DESMONTAGEM DE FÔRMA DE LAJE NERVURADA COM CUBETA E ASSOALH O COM ÁREA MÉDIA MAIOR QUE 20 M², PÉ-DIREITO SIMPLES, EM CHAPA DE MADE IRA COMPENSADA RESINADA, 18 UTILIZAÇÕES. AF_12/2015</v>
          </cell>
          <cell r="C1819" t="str">
            <v>M2</v>
          </cell>
          <cell r="D1819">
            <v>16.420000000000002</v>
          </cell>
        </row>
        <row r="1820">
          <cell r="A1820">
            <v>92507</v>
          </cell>
          <cell r="B1820" t="str">
            <v>MONTAGEM E DESMONTAGEM DE FÔRMA DE LAJE MACIÇA COM ÁREA MÉDIA MENOR OU IGUAL A 20 M², PÉ-DIREITO DUPLO, EM CHAPA DE MADEIRA COMPENSADA RESIN ADA, 2 UTILIZAÇÕES. AF_12/2015</v>
          </cell>
          <cell r="C1820" t="str">
            <v>M2</v>
          </cell>
          <cell r="D1820">
            <v>46.08</v>
          </cell>
        </row>
        <row r="1821">
          <cell r="A1821">
            <v>92508</v>
          </cell>
          <cell r="B1821" t="str">
            <v>MONTAGEM E DESMONTAGEM DE FÔRMA DE LAJE MACIÇA COM ÁREA MÉDIA MAIOR QU E 20 M², PÉ-DIREITO DUPLO, EM CHAPA DE MADEIRA COMPENSADA RESINADA, 2 UTILIZAÇÕES. AF_12/2015</v>
          </cell>
          <cell r="C1821" t="str">
            <v>M2</v>
          </cell>
          <cell r="D1821">
            <v>44.51</v>
          </cell>
        </row>
        <row r="1822">
          <cell r="A1822">
            <v>92509</v>
          </cell>
          <cell r="B1822" t="str">
            <v>MONTAGEM E DESMONTAGEM DE FÔRMA DE LAJE MACIÇA COM ÁREA MÉDIA MENOR OU IGUAL A 20 M², PÉ-DIREITO SIMPLES, EM CHAPA DE MADEIRA COMPENSADA RES INADA, 2 UTILIZAÇÕES. AF_12/2015</v>
          </cell>
          <cell r="C1822" t="str">
            <v>M2</v>
          </cell>
          <cell r="D1822">
            <v>34.549999999999997</v>
          </cell>
        </row>
        <row r="1823">
          <cell r="A1823">
            <v>92510</v>
          </cell>
          <cell r="B1823" t="str">
            <v>MONTAGEM E DESMONTAGEM DE FÔRMA DE LAJE MACIÇA COM ÁREA MÉDIA MAIOR QU E 20 M², PÉ-DIREITO SIMPLES, EM CHAPA DE MADEIRA COMPENSADA RESINADA, 2 UTILIZAÇÕES. AF_12/2015</v>
          </cell>
          <cell r="C1823" t="str">
            <v>M2</v>
          </cell>
          <cell r="D1823">
            <v>33.1</v>
          </cell>
        </row>
        <row r="1824">
          <cell r="A1824">
            <v>92511</v>
          </cell>
          <cell r="B1824" t="str">
            <v>MONTAGEM E DESMONTAGEM DE FÔRMA DE LAJE MACIÇA COM ÁREA MÉDIA MENOR OU IGUAL A 20 M², PÉ-DIREITO DUPLO, EM CHAPA DE MADEIRA COMPENSADA RESIN ADA, 4 UTILIZAÇÕES. AF_12/2015</v>
          </cell>
          <cell r="C1824" t="str">
            <v>M2</v>
          </cell>
          <cell r="D1824">
            <v>31.03</v>
          </cell>
        </row>
        <row r="1825">
          <cell r="A1825">
            <v>92512</v>
          </cell>
          <cell r="B1825" t="str">
            <v>MONTAGEM E DESMONTAGEM DE FÔRMA DE LAJE MACIÇA COM ÁREA MÉDIA MAIOR QU E 20 M², PÉ-DIREITO DUPLO, EM CHAPA DE MADEIRA COMPENSADA RESINADA, 4 UTILIZAÇÕES. AF_12/2015</v>
          </cell>
          <cell r="C1825" t="str">
            <v>M2</v>
          </cell>
          <cell r="D1825">
            <v>29.82</v>
          </cell>
        </row>
        <row r="1826">
          <cell r="A1826">
            <v>92513</v>
          </cell>
          <cell r="B1826" t="str">
            <v>MONTAGEM E DESMONTAGEM DE FÔRMA DE LAJE MACIÇA COM ÁREA MÉDIA MENOR OU IGUAL A 20 M², PÉ-DIREITO SIMPLES, EM CHAPA DE MADEIRA COMPENSADA RES INADA, 4 UTILIZAÇÕES. AF_12/2015</v>
          </cell>
          <cell r="C1826" t="str">
            <v>M2</v>
          </cell>
          <cell r="D1826">
            <v>22.31</v>
          </cell>
        </row>
        <row r="1827">
          <cell r="A1827">
            <v>92514</v>
          </cell>
          <cell r="B1827" t="str">
            <v>MONTAGEM E DESMONTAGEM DE FÔRMA DE LAJE MACIÇA COM ÁREA MÉDIA MAIOR QU E 20 M², PÉ-DIREITO SIMPLES, EM CHAPA DE MADEIRA COMPENSADA RESINADA, 4 UTILIZAÇÕES. AF_12/2015</v>
          </cell>
          <cell r="C1827" t="str">
            <v>M2</v>
          </cell>
          <cell r="D1827">
            <v>21.2</v>
          </cell>
        </row>
        <row r="1828">
          <cell r="A1828">
            <v>92515</v>
          </cell>
          <cell r="B1828" t="str">
            <v>MONTAGEM E DESMONTAGEM DE FÔRMA DE LAJE MACIÇA COM ÁREA MÉDIA MAIOR QU E 20 M², PÉ-DIREITO DUPLO, EM CHAPA DE MADEIRA COMPENSADA RESINADA, 6 UTILIZAÇÕES. AF_12/2015</v>
          </cell>
          <cell r="C1828" t="str">
            <v>M2</v>
          </cell>
          <cell r="D1828">
            <v>25.13</v>
          </cell>
        </row>
        <row r="1829">
          <cell r="A1829">
            <v>92516</v>
          </cell>
          <cell r="B1829" t="str">
            <v>MONTAGEM E DESMONTAGEM DE FÔRMA DE LAJE MACIÇA COM ÁREA MÉDIA MENOR OU IGUAL A 20 M², PÉ-DIREITO DUPLO, EM CHAPA DE MADEIRA COMPENSADA RESIN ADA, 6 UTILIZAÇÕES. AF_12/2015</v>
          </cell>
          <cell r="C1829" t="str">
            <v>M2</v>
          </cell>
          <cell r="D1829">
            <v>24.09</v>
          </cell>
        </row>
        <row r="1830">
          <cell r="A1830">
            <v>92517</v>
          </cell>
          <cell r="B1830" t="str">
            <v>MONTAGEM E DESMONTAGEM DE FÔRMA DE LAJE MACIÇA COM ÁREA MÉDIA MENOR OU IGUAL A 20 M², PÉ-DIREITO SIMPLES, EM CHAPA DE MADEIRA COMPENSADA RES INADA, 6 UTILIZAÇÕES. AF_12/2015</v>
          </cell>
          <cell r="C1830" t="str">
            <v>M2</v>
          </cell>
          <cell r="D1830">
            <v>17.79</v>
          </cell>
        </row>
        <row r="1831">
          <cell r="A1831">
            <v>92518</v>
          </cell>
          <cell r="B1831" t="str">
            <v>MONTAGEM E DESMONTAGEM DE FÔRMA DE LAJE MACIÇA COM ÁREA MÉDIA MAIOR QU E 20 M², PÉ-DIREITO SIMPLES, EM CHAPA DE MADEIRA COMPENSADA RESINADA, 6 UTILIZAÇÕES. AF_12/2015</v>
          </cell>
          <cell r="C1831" t="str">
            <v>M2</v>
          </cell>
          <cell r="D1831">
            <v>16.82</v>
          </cell>
        </row>
        <row r="1832">
          <cell r="A1832">
            <v>92519</v>
          </cell>
          <cell r="B1832" t="str">
            <v>MONTAGEM E DESMONTAGEM DE FÔRMA DE LAJE MACIÇA COM ÁREA MÉDIA MENOR OU IGUAL A 20 M², PÉ-DIREITO DUPLO, EM CHAPA DE MADEIRA COMPENSADA RESIN ADA, 8 UTILIZAÇÕES. AF_12/2015</v>
          </cell>
          <cell r="C1832" t="str">
            <v>M2</v>
          </cell>
          <cell r="D1832">
            <v>21.7</v>
          </cell>
        </row>
        <row r="1833">
          <cell r="A1833">
            <v>92520</v>
          </cell>
          <cell r="B1833" t="str">
            <v>MONTAGEM E DESMONTAGEM DE FÔRMA DE LAJE MACIÇA COM ÁREA MÉDIA MAIOR QU E 20 M², PÉ-DIREITO DUPLO, EM CHAPA DE MADEIRA COMPENSADA RESINADA, 8 UTILIZAÇÕES. AF_12/2015</v>
          </cell>
          <cell r="C1833" t="str">
            <v>M2</v>
          </cell>
          <cell r="D1833">
            <v>20.73</v>
          </cell>
        </row>
        <row r="1834">
          <cell r="A1834">
            <v>92521</v>
          </cell>
          <cell r="B1834" t="str">
            <v>MONTAGEM E DESMONTAGEM DE FÔRMA DE LAJE MACIÇA COM ÁREA MÉDIA MENOR OU IGUAL A 20 M², PÉ-DIREITO SIMPLES, EM CHAPA DE MADEIRA COMPENSADA RES INADA, 8 UTILIZAÇÕES. AF_12/2015</v>
          </cell>
          <cell r="C1834" t="str">
            <v>M2</v>
          </cell>
          <cell r="D1834">
            <v>15.17</v>
          </cell>
        </row>
        <row r="1835">
          <cell r="A1835">
            <v>92522</v>
          </cell>
          <cell r="B1835" t="str">
            <v>MONTAGEM E DESMONTAGEM DE FÔRMA DE LAJE MACIÇA COM ÁREA MÉDIA MAIOR QU E 20 M², PÉ-DIREITO SIMPLES, EM CHAPA DE MADEIRA COMPENSADA RESINADA, 8 UTILIZAÇÕES. AF_12/2015</v>
          </cell>
          <cell r="C1835" t="str">
            <v>M2</v>
          </cell>
          <cell r="D1835">
            <v>14.27</v>
          </cell>
        </row>
        <row r="1836">
          <cell r="A1836">
            <v>92523</v>
          </cell>
          <cell r="B1836" t="str">
            <v>MONTAGEM E DESMONTAGEM DE FÔRMA DE LAJE MACIÇA COM ÁREA MÉDIA MENOR OU IGUAL A 20 M², PÉ-DIREITO DUPLO, EM CHAPA DE MADEIRA COMPENSADA PLAST IFICADA, 10 UTILIZAÇÕES. AF_12/2015</v>
          </cell>
          <cell r="C1836" t="str">
            <v>M2</v>
          </cell>
          <cell r="D1836">
            <v>20.6</v>
          </cell>
        </row>
        <row r="1837">
          <cell r="A1837">
            <v>92524</v>
          </cell>
          <cell r="B1837" t="str">
            <v>MONTAGEM E DESMONTAGEM DE FÔRMA DE LAJE MACIÇA COM ÁREA MÉDIA MAIOR QU E 20 M², PÉ-DIREITO DUPLO, EM CHAPA DE MADEIRA COMPENSADA PLASTIFICADA , 10 UTILIZAÇÕES. AF_12/2015</v>
          </cell>
          <cell r="C1837" t="str">
            <v>M2</v>
          </cell>
          <cell r="D1837">
            <v>19.690000000000001</v>
          </cell>
        </row>
        <row r="1838">
          <cell r="A1838">
            <v>92525</v>
          </cell>
          <cell r="B1838" t="str">
            <v>MONTAGEM E DESMONTAGEM DE FÔRMA DE LAJE MACIÇA COM ÁREA MÉDIA MENOR OU IGUAL A 20 M², PÉ-DIREITO SIMPLES, EM CHAPA DE MADEIRA COMPENSADA PLA STIFICADA, 10 UTILIZAÇÕES. AF_12/2015</v>
          </cell>
          <cell r="C1838" t="str">
            <v>M2</v>
          </cell>
          <cell r="D1838">
            <v>14.54</v>
          </cell>
        </row>
        <row r="1839">
          <cell r="A1839">
            <v>92526</v>
          </cell>
          <cell r="B1839" t="str">
            <v>MONTAGEM E DESMONTAGEM DE FÔRMA DE LAJE MACIÇA COM ÁREA MÉDIA MAIOR QU E 20 M², PÉ-DIREITO SIMPLES, EM CHAPA DE MADEIRA COMPENSADA PLASTIFICA DA, 10 UTILIZAÇÕES. AF_12/2015</v>
          </cell>
          <cell r="C1839" t="str">
            <v>M2</v>
          </cell>
          <cell r="D1839">
            <v>13.67</v>
          </cell>
        </row>
        <row r="1840">
          <cell r="A1840">
            <v>92527</v>
          </cell>
          <cell r="B1840" t="str">
            <v>MONTAGEM E DESMONTAGEM DE FÔRMA DE LAJE MACIÇA COM ÁREA MÉDIA MENOR OU IGUAL A 20 M², PÉ-DIREITO DUPLO, EM CHAPA DE MADEIRA COMPENSADA PLAST IFICADA, 12 UTILIZAÇÕES. AF_12/2015</v>
          </cell>
          <cell r="C1840" t="str">
            <v>M2</v>
          </cell>
          <cell r="D1840">
            <v>19.100000000000001</v>
          </cell>
        </row>
        <row r="1841">
          <cell r="A1841">
            <v>92528</v>
          </cell>
          <cell r="B1841" t="str">
            <v>MONTAGEM E DESMONTAGEM DE FÔRMA DE LAJE MACIÇA COM ÁREA MÉDIA MAIOR QU E 20 M², PÉ-DIREITO DUPLO, EM CHAPA DE MADEIRA COMPENSADA PLASTIFICADA , 12 UTILIZAÇÕES. AF_12/2015</v>
          </cell>
          <cell r="C1841" t="str">
            <v>M2</v>
          </cell>
          <cell r="D1841">
            <v>18.22</v>
          </cell>
        </row>
        <row r="1842">
          <cell r="A1842">
            <v>92529</v>
          </cell>
          <cell r="B1842" t="str">
            <v>MONTAGEM E DESMONTAGEM DE FÔRMA DE LAJE MACIÇA COM ÁREA MÉDIA MENOR OU IGUAL A 20 M², PÉ-DIREITO SIMPLES, EM CHAPA DE MADEIRA COMPENSADA PLA STIFICADA, 12 UTILIZAÇÕES. AF_12/2015</v>
          </cell>
          <cell r="C1842" t="str">
            <v>M2</v>
          </cell>
          <cell r="D1842">
            <v>13.29</v>
          </cell>
        </row>
        <row r="1843">
          <cell r="A1843">
            <v>92530</v>
          </cell>
          <cell r="B1843" t="str">
            <v>MONTAGEM E DESMONTAGEM DE FÔRMA DE LAJE MACIÇA COM ÁREA MÉDIA MAIOR QU E 20 M², PÉ-DIREITO SIMPLES, EM CHAPA DE MADEIRA COMPENSADA PLASTIFICA DA, 12 UTILIZAÇÕES. AF_12/2015</v>
          </cell>
          <cell r="C1843" t="str">
            <v>M2</v>
          </cell>
          <cell r="D1843">
            <v>12.45</v>
          </cell>
        </row>
        <row r="1844">
          <cell r="A1844">
            <v>92531</v>
          </cell>
          <cell r="B1844" t="str">
            <v>MONTAGEM E DESMONTAGEM DE FÔRMA DE LAJE MACIÇA COM ÁREA MÉDIA MENOR OU IGUAL A 20 M², PÉ-DIREITO DUPLO, EM CHAPA DE MADEIRA COMPENSADA PLAST IFICADA, 14 UTILIZAÇÕES. AF_12/2015</v>
          </cell>
          <cell r="C1844" t="str">
            <v>M2</v>
          </cell>
          <cell r="D1844">
            <v>18.02</v>
          </cell>
        </row>
        <row r="1845">
          <cell r="A1845">
            <v>92532</v>
          </cell>
          <cell r="B1845" t="str">
            <v>MONTAGEM E DESMONTAGEM DE FÔRMA DE LAJE MACIÇA COM ÁREA MÉDIA MAIOR QU E 20 M², PÉ-DIREITO DUPLO, EM CHAPA DE MADEIRA COMPENSADA PLASTIFICADA , 14 UTILIZAÇÕES. AF_12/2015</v>
          </cell>
          <cell r="C1845" t="str">
            <v>M2</v>
          </cell>
          <cell r="D1845">
            <v>17.149999999999999</v>
          </cell>
        </row>
        <row r="1846">
          <cell r="A1846">
            <v>92533</v>
          </cell>
          <cell r="B1846" t="str">
            <v>MONTAGEM E DESMONTAGEM DE FÔRMA DE LAJE MACIÇA COM ÁREA MÉDIA MENOR OU IGUAL A 20 M², PÉ-DIREITO SIMPLES, EM CHAPA DE MADEIRA COMPENSADA PLA STIFICADA, 14 UTILIZAÇÕES. AF_12/2015</v>
          </cell>
          <cell r="C1846" t="str">
            <v>M2</v>
          </cell>
          <cell r="D1846">
            <v>12.43</v>
          </cell>
        </row>
        <row r="1847">
          <cell r="A1847">
            <v>92534</v>
          </cell>
          <cell r="B1847" t="str">
            <v>MONTAGEM E DESMONTAGEM DE FÔRMA DE LAJE MACIÇA COM ÁREA MÉDIA MAIOR QU E 20 M², PÉ-DIREITO SIMPLES, EM CHAPA DE MADEIRA COMPENSADA PLASTIFICA DA, 14 UTILIZAÇÕES. AF_12/2015</v>
          </cell>
          <cell r="C1847" t="str">
            <v>M2</v>
          </cell>
          <cell r="D1847">
            <v>11.64</v>
          </cell>
        </row>
        <row r="1848">
          <cell r="A1848">
            <v>92535</v>
          </cell>
          <cell r="B1848" t="str">
            <v>MONTAGEM E DESMONTAGEM DE FÔRMA DE LAJE MACIÇA COM ÁREA MÉDIA MENOR OU IGUAL A 20 M², PÉ-DIREITO DUPLO, EM CHAPA DE MADEIRA COMPENSADA PLAST IFICADA, 18 UTILIZAÇÕES. AF_12/2015</v>
          </cell>
          <cell r="C1848" t="str">
            <v>M2</v>
          </cell>
          <cell r="D1848">
            <v>16.329999999999998</v>
          </cell>
        </row>
        <row r="1849">
          <cell r="A1849">
            <v>92536</v>
          </cell>
          <cell r="B1849" t="str">
            <v>MONTAGEM E DESMONTAGEM DE FÔRMA DE LAJE MACIÇA COM ÁREA MÉDIA MAIOR QU E 20 M², PÉ-DIREITO DUPLO, EM CHAPA DE MADEIRA COMPENSADA PLASTIFICADA , 18 UTILIZAÇÕES. AF_12/2015</v>
          </cell>
          <cell r="C1849" t="str">
            <v>M2</v>
          </cell>
          <cell r="D1849">
            <v>15.49</v>
          </cell>
        </row>
        <row r="1850">
          <cell r="A1850">
            <v>92537</v>
          </cell>
          <cell r="B1850" t="str">
            <v>MONTAGEM E DESMONTAGEM DE FÔRMA DE LAJE MACIÇA COM ÁREA MÉDIA MENOR OU IGUAL A 20 M², PÉ-DIREITO SIMPLES, EM CHAPA DE MADEIRA COMPENSADA PLA STIFICADA, 18 UTILIZAÇÕES. AF_12/2015</v>
          </cell>
          <cell r="C1850" t="str">
            <v>M2</v>
          </cell>
          <cell r="D1850">
            <v>10.99</v>
          </cell>
        </row>
        <row r="1851">
          <cell r="A1851">
            <v>92538</v>
          </cell>
          <cell r="B1851" t="str">
            <v>MONTAGEM E DESMONTAGEM DE FÔRMA DE LAJE MACIÇA COM ÁREA MÉDIA MAIOR QU E 20 M², PÉ-DIREITO SIMPLES, EM CHAPA DE MADEIRA COMPENSADA PLASTIFICA DA, 18 UTILIZAÇÕES. AF_12/2015</v>
          </cell>
          <cell r="C1851" t="str">
            <v>M2</v>
          </cell>
          <cell r="D1851">
            <v>10.210000000000001</v>
          </cell>
        </row>
        <row r="1852">
          <cell r="A1852" t="str">
            <v>73771/001</v>
          </cell>
          <cell r="B1852" t="str">
            <v>PROTENSAO DE TIRANTES DE BARRA DE ACO CA-50 EXCL MATERIAIS</v>
          </cell>
          <cell r="C1852" t="str">
            <v>UN</v>
          </cell>
          <cell r="D1852">
            <v>17.39</v>
          </cell>
        </row>
        <row r="1853">
          <cell r="A1853" t="str">
            <v>73990/001</v>
          </cell>
          <cell r="B1853" t="str">
            <v>ARMACAO ACO CA-50 P/1,0M3 DE CONCRETO</v>
          </cell>
          <cell r="C1853" t="str">
            <v>UN</v>
          </cell>
          <cell r="D1853">
            <v>541.13</v>
          </cell>
        </row>
        <row r="1854">
          <cell r="A1854" t="str">
            <v>73994/001</v>
          </cell>
          <cell r="B1854" t="str">
            <v>ARMACAO EM TELA DE ACO SOLDADA NERVURADA Q-138, ACO CA-60, 4,2MM, MALH A 10X10CM</v>
          </cell>
          <cell r="C1854" t="str">
            <v>KG</v>
          </cell>
          <cell r="D1854">
            <v>6.05</v>
          </cell>
        </row>
        <row r="1855">
          <cell r="A1855" t="str">
            <v>79504/001</v>
          </cell>
          <cell r="B1855" t="str">
            <v>TIRANTES P/PROTENSAO E ANCORAGEM EM ROCHA C/ 6 FIOS ACO DURO 8MM .</v>
          </cell>
          <cell r="C1855" t="str">
            <v>M</v>
          </cell>
          <cell r="D1855">
            <v>38.9</v>
          </cell>
        </row>
        <row r="1856">
          <cell r="A1856" t="str">
            <v>79504/002</v>
          </cell>
          <cell r="B1856" t="str">
            <v>TIRANTES P/PROTENSAO E ANCORAGEM EM ROCHA C/ 8 FIOS ACO DURO 8MM .</v>
          </cell>
          <cell r="C1856" t="str">
            <v>M</v>
          </cell>
          <cell r="D1856">
            <v>45.34</v>
          </cell>
        </row>
        <row r="1857">
          <cell r="A1857" t="str">
            <v>79504/003</v>
          </cell>
          <cell r="B1857" t="str">
            <v>TIRANTES P/PROTENSAO E ANCORAGEM EM ROCHA C/10 FIOS ACO DURO 8MM .</v>
          </cell>
          <cell r="C1857" t="str">
            <v>M</v>
          </cell>
          <cell r="D1857">
            <v>51.77</v>
          </cell>
        </row>
        <row r="1858">
          <cell r="A1858" t="str">
            <v>79504/004</v>
          </cell>
          <cell r="B1858" t="str">
            <v>TIRANTES P/PROTENSAO E ANCORAGEM EM ROCHA C/12 FIOS ACO DURO 8MM .</v>
          </cell>
          <cell r="C1858" t="str">
            <v>M</v>
          </cell>
          <cell r="D1858">
            <v>58.21</v>
          </cell>
        </row>
        <row r="1859">
          <cell r="A1859" t="str">
            <v>79504/005</v>
          </cell>
          <cell r="B1859" t="str">
            <v>TIRANTE PROTENDIDO P/  ANCORAGEM EM SOLO  C/ 6 FIOS ACO DURO 8MM, INCL USIVE PROTEÇÃO ANTICORR0SIVA.</v>
          </cell>
          <cell r="C1859" t="str">
            <v>M</v>
          </cell>
          <cell r="D1859">
            <v>47.26</v>
          </cell>
        </row>
        <row r="1860">
          <cell r="A1860" t="str">
            <v>79504/006</v>
          </cell>
          <cell r="B1860" t="str">
            <v>TIRANTES P/PROTENSAO E ANCORAGEM EM SOLO TRECHO LIVRE C/ 8 FIOS ACO DU RO 8MM INCLUSIVE PROTECAO ANTICORROSIVA.</v>
          </cell>
          <cell r="C1860" t="str">
            <v>M</v>
          </cell>
          <cell r="D1860">
            <v>53.69</v>
          </cell>
        </row>
        <row r="1861">
          <cell r="A1861" t="str">
            <v>79504/007</v>
          </cell>
          <cell r="B1861" t="str">
            <v>TIRANTES P/PROTENSAO E ANCORAGEM EM SOLO TRECHO LIVRE C/10 FIOS ACO DU RO 8MM INCLUSIVE PROTECAO ANTICORROSIVA.</v>
          </cell>
          <cell r="C1861" t="str">
            <v>M</v>
          </cell>
          <cell r="D1861">
            <v>60.13</v>
          </cell>
        </row>
        <row r="1862">
          <cell r="A1862" t="str">
            <v>79504/008</v>
          </cell>
          <cell r="B1862" t="str">
            <v>TIRANTES P/PROTENSAO E ANCORAGEM EM SOLO TRECHO LIVRE C/16 FIOS ACO DU RO 8MM INCLUSIVE PROTECAO ANTICORROSIVA.</v>
          </cell>
          <cell r="C1862" t="str">
            <v>M</v>
          </cell>
          <cell r="D1862">
            <v>80.239999999999995</v>
          </cell>
        </row>
        <row r="1863">
          <cell r="A1863" t="str">
            <v>79504/009</v>
          </cell>
          <cell r="B1863" t="str">
            <v>TIRANTES P/PROTENSAO E ANCORAGEM EM SOLO TRECHO ANCOR C/ 6 FIOS ACO DU RO 8MM , INCLUSIVE PROTECAO ANTICORROSIVA.</v>
          </cell>
          <cell r="C1863" t="str">
            <v>M</v>
          </cell>
          <cell r="D1863">
            <v>90.2</v>
          </cell>
        </row>
        <row r="1864">
          <cell r="A1864" t="str">
            <v>79504/010</v>
          </cell>
          <cell r="B1864" t="str">
            <v>TIRANTES P/PROTENSAO E ANCORAGEM EM SOLO TRECHO ANCOR C/ 8 FIOS ACO DU RO 8MM , INCLUSIVE PROTECAO ANTICORROSIVA.</v>
          </cell>
          <cell r="C1864" t="str">
            <v>M</v>
          </cell>
          <cell r="D1864">
            <v>96.64</v>
          </cell>
        </row>
        <row r="1865">
          <cell r="A1865" t="str">
            <v>79504/011</v>
          </cell>
          <cell r="B1865" t="str">
            <v>TIRANTES P/PROTENSAO E ANCORAGEM EM SOLO TRECHO ANCOR C/10 FIOS ACO DU RO 8MM .</v>
          </cell>
          <cell r="C1865" t="str">
            <v>M</v>
          </cell>
          <cell r="D1865">
            <v>103.08</v>
          </cell>
        </row>
        <row r="1866">
          <cell r="A1866" t="str">
            <v>79504/012</v>
          </cell>
          <cell r="B1866" t="str">
            <v>TIRANTES P/PROTENSAO E ANCORAGEM EM SOLO TRECHO ANCOR C/16 FIOS ACO DU RO 8MM .</v>
          </cell>
          <cell r="C1866" t="str">
            <v>M</v>
          </cell>
          <cell r="D1866">
            <v>123.19</v>
          </cell>
        </row>
        <row r="1867">
          <cell r="A1867">
            <v>85662</v>
          </cell>
          <cell r="B1867" t="str">
            <v>ARMACAO EM TELA DE ACO SOLDADA NERVURADA Q-92, ACO CA-60, 4,2MM, MALHA 15X15CM</v>
          </cell>
          <cell r="C1867" t="str">
            <v>M2</v>
          </cell>
          <cell r="D1867">
            <v>9.0399999999999991</v>
          </cell>
        </row>
        <row r="1868">
          <cell r="A1868">
            <v>89996</v>
          </cell>
          <cell r="B1868" t="str">
            <v>ARMAÇÃO VERTICAL DE ALVENARIA ESTRUTURAL; DIÂMETRO DE 10,0 MM. AF_01/2 015</v>
          </cell>
          <cell r="C1868" t="str">
            <v>KG</v>
          </cell>
          <cell r="D1868">
            <v>5.93</v>
          </cell>
        </row>
        <row r="1869">
          <cell r="A1869">
            <v>89997</v>
          </cell>
          <cell r="B1869" t="str">
            <v>ARMAÇÃO VERTICAL DE ALVENARIA ESTRUTURAL; DIÂMETRO DE 12,5 MM. AF_01/2 015</v>
          </cell>
          <cell r="C1869" t="str">
            <v>KG</v>
          </cell>
          <cell r="D1869">
            <v>5.17</v>
          </cell>
        </row>
        <row r="1870">
          <cell r="A1870">
            <v>89998</v>
          </cell>
          <cell r="B1870" t="str">
            <v>ARMAÇÃO DE CINTA DE ALVENARIA ESTRUTURAL; DIÂMETRO DE 10,0 MM. AF_01/2 015</v>
          </cell>
          <cell r="C1870" t="str">
            <v>KG</v>
          </cell>
          <cell r="D1870">
            <v>5.6</v>
          </cell>
        </row>
        <row r="1871">
          <cell r="A1871">
            <v>89999</v>
          </cell>
          <cell r="B1871" t="str">
            <v>ARMAÇÃO DE VERGA E CONTRAVERGA DE ALVENARIA ESTRUTURAL; DIÂMETRO DE 8, 0 MM. AF_01/2015</v>
          </cell>
          <cell r="C1871" t="str">
            <v>KG</v>
          </cell>
          <cell r="D1871">
            <v>8.91</v>
          </cell>
        </row>
        <row r="1872">
          <cell r="A1872">
            <v>90000</v>
          </cell>
          <cell r="B1872" t="str">
            <v>ARMAÇÃO DE VERGA E CONTRAVERGA DE ALVENARIA ESTRUTURAL; DIÂMETRO DE 10 ,0 MM. AF_01/2015</v>
          </cell>
          <cell r="C1872" t="str">
            <v>KG</v>
          </cell>
          <cell r="D1872">
            <v>6.79</v>
          </cell>
        </row>
        <row r="1873">
          <cell r="A1873">
            <v>91593</v>
          </cell>
          <cell r="B1873" t="str">
            <v>ARMAÇÃO DO SISTEMA DE PAREDES DE CONCRETO, EXECUTADA EM PAREDES DE EDI FICAÇÕES DE MÚLTIPLOS PAVIMENTOS, TELA Q-138. AF_06/2015</v>
          </cell>
          <cell r="C1873" t="str">
            <v>KG</v>
          </cell>
          <cell r="D1873">
            <v>6.1</v>
          </cell>
        </row>
        <row r="1874">
          <cell r="A1874">
            <v>91594</v>
          </cell>
          <cell r="B1874" t="str">
            <v>ARMAÇÃO DO SISTEMA DE PAREDES DE CONCRETO, EXECUTADA EM PAREDES DE EDI FICAÇÕES TÉRREAS OU DE MÚLTIPLOS PAVIMENTOS, TELA Q-92. AF_06/2015</v>
          </cell>
          <cell r="C1874" t="str">
            <v>KG</v>
          </cell>
          <cell r="D1874">
            <v>6.46</v>
          </cell>
        </row>
        <row r="1875">
          <cell r="A1875">
            <v>91595</v>
          </cell>
          <cell r="B1875" t="str">
            <v>ARMAÇÃO DO SISTEMA DE PAREDES DE CONCRETO, EXECUTADA EM PAREDES DE EDI FICAÇÕES TÉRREAS, TELA Q-61. AF_06/2015</v>
          </cell>
          <cell r="C1875" t="str">
            <v>KG</v>
          </cell>
          <cell r="D1875">
            <v>7.16</v>
          </cell>
        </row>
        <row r="1876">
          <cell r="A1876">
            <v>91596</v>
          </cell>
          <cell r="B1876" t="str">
            <v>ARMAÇÃO DO SISTEMA DE PAREDES DE CONCRETO, EXECUTADA COMO ARMADURA POS ITIVA DE LAJES, TELA Q-138. AF_06/2015</v>
          </cell>
          <cell r="C1876" t="str">
            <v>KG</v>
          </cell>
          <cell r="D1876">
            <v>6.23</v>
          </cell>
        </row>
        <row r="1877">
          <cell r="A1877">
            <v>91597</v>
          </cell>
          <cell r="B1877" t="str">
            <v>ARMAÇÃO DO SISTEMA DE PAREDES DE CONCRETO, EXECUTADA COMO ARMADURA NEG ATIVA DE LAJES, TELA T-196. AF_06/2015</v>
          </cell>
          <cell r="C1877" t="str">
            <v>KG</v>
          </cell>
          <cell r="D1877">
            <v>4.3600000000000003</v>
          </cell>
        </row>
        <row r="1878">
          <cell r="A1878">
            <v>91598</v>
          </cell>
          <cell r="B1878" t="str">
            <v>ARMAÇÃO DO SISTEMA DE PAREDES DE CONCRETO, EXECUTADA COMO ARMADURA POS ITIVA DE LAJES, TELA Q-113. AF_06/2015</v>
          </cell>
          <cell r="C1878" t="str">
            <v>KG</v>
          </cell>
          <cell r="D1878">
            <v>6.19</v>
          </cell>
        </row>
        <row r="1879">
          <cell r="A1879">
            <v>91599</v>
          </cell>
          <cell r="B1879" t="str">
            <v>ARMAÇÃO DO SISTEMA DE PAREDES DE CONCRETO, EXECUTADA COMO ARMADURA NEG ATIVA DE LAJES, TELA L-159. AF_06/2015</v>
          </cell>
          <cell r="C1879" t="str">
            <v>KG</v>
          </cell>
          <cell r="D1879">
            <v>6.61</v>
          </cell>
        </row>
        <row r="1880">
          <cell r="A1880">
            <v>91600</v>
          </cell>
          <cell r="B1880" t="str">
            <v>ARMAÇÃO DO SISTEMA DE PAREDES DE CONCRETO, EXECUTADA EM PLATIBANDAS, T ELA Q-92. AF_06/2015</v>
          </cell>
          <cell r="C1880" t="str">
            <v>KG</v>
          </cell>
          <cell r="D1880">
            <v>7.04</v>
          </cell>
        </row>
        <row r="1881">
          <cell r="A1881">
            <v>91601</v>
          </cell>
          <cell r="B1881" t="str">
            <v>ARMAÇÃO DO SISTEMA DE PAREDES DE CONCRETO, EXECUTADA COMO REFORÇO, VER GALHÃO DE 6,3 MM DE DIÂMETRO. AF_06/2015</v>
          </cell>
          <cell r="C1881" t="str">
            <v>KG</v>
          </cell>
          <cell r="D1881">
            <v>7.64</v>
          </cell>
        </row>
        <row r="1882">
          <cell r="A1882">
            <v>91602</v>
          </cell>
          <cell r="B1882" t="str">
            <v>ARMAÇÃO DO SISTEMA DE PAREDES DE CONCRETO, EXECUTADA COMO REFORÇO, VER GALHÃO DE 8,0 MM DE DIÂMETRO. AF_06/2015</v>
          </cell>
          <cell r="C1882" t="str">
            <v>KG</v>
          </cell>
          <cell r="D1882">
            <v>7.3</v>
          </cell>
        </row>
        <row r="1883">
          <cell r="A1883">
            <v>91603</v>
          </cell>
          <cell r="B1883" t="str">
            <v>ARMAÇÃO DO SISTEMA DE PAREDES DE CONCRETO, EXECUTADA COMO REFORÇO, VER GALHÃO DE 10,0 MM DE DIÂMETRO. AF_06/2015</v>
          </cell>
          <cell r="C1883" t="str">
            <v>KG</v>
          </cell>
          <cell r="D1883">
            <v>5.9</v>
          </cell>
        </row>
        <row r="1884">
          <cell r="A1884">
            <v>92759</v>
          </cell>
          <cell r="B1884" t="str">
            <v>ARMAÇÃO DE PILAR OU VIGA DE UMA ESTRUTURA CONVENCIONAL DE CONCRETO ARM ADO EM UM EDIFÍCIO DE MÚLTIPLOS PAVIMENTOS UTILIZANDO AÇO CA-60 DE 5.0 MM - MONTAGEM. AF_12/2015</v>
          </cell>
          <cell r="C1884" t="str">
            <v>KG</v>
          </cell>
          <cell r="D1884">
            <v>10.53</v>
          </cell>
        </row>
        <row r="1885">
          <cell r="A1885">
            <v>92760</v>
          </cell>
          <cell r="B1885" t="str">
            <v>ARMAÇÃO DE PILAR OU VIGA DE UMA ESTRUTURA CONVENCIONAL DE CONCRETO ARM ADO EM UM EDIFÍCIO DE MÚLTIPLOS PAVIMENTOS UTILIZANDO AÇO CA-50 DE 6.3 MM - MONTAGEM. AF_12/2015</v>
          </cell>
          <cell r="C1885" t="str">
            <v>KG</v>
          </cell>
          <cell r="D1885">
            <v>9.8699999999999992</v>
          </cell>
        </row>
        <row r="1886">
          <cell r="A1886">
            <v>92761</v>
          </cell>
          <cell r="B1886" t="str">
            <v>ARMAÇÃO DE PILAR OU VIGA DE UMA ESTRUTURA CONVENCIONAL DE CONCRETO ARM ADO EM UM EDIFÍCIO DE MÚLTIPLOS PAVIMENTOS UTILIZANDO AÇO CA-50 DE 8.0 MM - MONTAGEM. AF_12/2015</v>
          </cell>
          <cell r="C1886" t="str">
            <v>KG</v>
          </cell>
          <cell r="D1886">
            <v>9.75</v>
          </cell>
        </row>
        <row r="1887">
          <cell r="A1887">
            <v>92762</v>
          </cell>
          <cell r="B1887" t="str">
            <v>ARMAÇÃO DE PILAR OU VIGA DE UMA ESTRUTURA CONVENCIONAL DE CONCRETO ARM ADO EM UM EDIFÍCIO DE MÚLTIPLOS PAVIMENTOS UTILIZANDO AÇO CA-50 DE 10. 0 MM - MONTAGEM. AF_12/2015</v>
          </cell>
          <cell r="C1887" t="str">
            <v>KG</v>
          </cell>
          <cell r="D1887">
            <v>7.99</v>
          </cell>
        </row>
        <row r="1888">
          <cell r="A1888">
            <v>92763</v>
          </cell>
          <cell r="B1888" t="str">
            <v>ARMAÇÃO DE PILAR OU VIGA DE UMA ESTRUTURA CONVENCIONAL DE CONCRETO ARM ADO EM UM EDIFÍCIO DE MÚLTIPLOS PAVIMENTOS UTILIZANDO AÇO CA-50 DE 12. 5 MM - MONTAGEM. AF_12/2015</v>
          </cell>
          <cell r="C1888" t="str">
            <v>KG</v>
          </cell>
          <cell r="D1888">
            <v>6.77</v>
          </cell>
        </row>
        <row r="1889">
          <cell r="A1889">
            <v>92764</v>
          </cell>
          <cell r="B1889" t="str">
            <v>ARMAÇÃO DE PILAR OU VIGA DE UMA ESTRUTURA CONVENCIONAL DE CONCRETO ARM ADO EM UM EDIFÍCIO DE MÚLTIPLOS PAVIMENTOS UTILIZANDO AÇO CA-50 DE 16. 0 MM - MONTAGEM. AF_12/2015</v>
          </cell>
          <cell r="C1889" t="str">
            <v>KG</v>
          </cell>
          <cell r="D1889">
            <v>5.54</v>
          </cell>
        </row>
        <row r="1890">
          <cell r="A1890">
            <v>92765</v>
          </cell>
          <cell r="B1890" t="str">
            <v>ARMAÇÃO DE PILAR OU VIGA DE UMA ESTRUTURA CONVENCIONAL DE CONCRETO ARM ADO EM UM EDIFÍCIO DE MÚLTIPLOS PAVIMENTOS UTILIZANDO AÇO CA-50 DE 20. 0 MM - MONTAGEM. AF_12/2015</v>
          </cell>
          <cell r="C1890" t="str">
            <v>KG</v>
          </cell>
          <cell r="D1890">
            <v>5.07</v>
          </cell>
        </row>
        <row r="1891">
          <cell r="A1891">
            <v>92766</v>
          </cell>
          <cell r="B1891" t="str">
            <v>ARMAÇÃO DE PILAR OU VIGA DE UMA ESTRUTURA CONVENCIONAL DE CONCRETO ARM ADO EM UM EDIFÍCIO DE MÚLTIPLOS PAVIMENTOS UTILIZANDO AÇO CA-50 DE 25. 0 MM - MONTAGEM. AF_12/2015</v>
          </cell>
          <cell r="C1891" t="str">
            <v>KG</v>
          </cell>
          <cell r="D1891">
            <v>5.58</v>
          </cell>
        </row>
        <row r="1892">
          <cell r="A1892">
            <v>92767</v>
          </cell>
          <cell r="B1892" t="str">
            <v>ARMAÇÃO DE LAJE DE UMA ESTRUTURA CONVENCIONAL DE CONCRETO ARMADO EM UM EDIFÍCIO DE MÚLTIPLOS PAVIMENTOS UTILIZANDO AÇO CA-60 DE 4.2 MM - MON TAGEM. AF_12/2015_P</v>
          </cell>
          <cell r="C1892" t="str">
            <v>KG</v>
          </cell>
          <cell r="D1892">
            <v>9.0399999999999991</v>
          </cell>
        </row>
        <row r="1893">
          <cell r="A1893">
            <v>92768</v>
          </cell>
          <cell r="B1893" t="str">
            <v>ARMAÇÃO DE LAJE DE UMA ESTRUTURA CONVENCIONAL DE CONCRETO ARMADO EM UM EDIFÍCIO DE MÚLTIPLOS PAVIMENTOS UTILIZANDO AÇO CA-60 DE 5.0 MM - MON TAGEM. AF_12/2015_P</v>
          </cell>
          <cell r="C1893" t="str">
            <v>KG</v>
          </cell>
          <cell r="D1893">
            <v>8.17</v>
          </cell>
        </row>
        <row r="1894">
          <cell r="A1894">
            <v>92769</v>
          </cell>
          <cell r="B1894" t="str">
            <v>ARMAÇÃO DE LAJE DE UMA ESTRUTURA CONVENCIONAL DE CONCRETO ARMADO EM UM EDIFÍCIO DE MÚLTIPLOS PAVIMENTOS UTILIZANDO AÇO CA-50 DE 6.3 MM - MON TAGEM. AF_12/2015_P</v>
          </cell>
          <cell r="C1894" t="str">
            <v>KG</v>
          </cell>
          <cell r="D1894">
            <v>7.49</v>
          </cell>
        </row>
        <row r="1895">
          <cell r="A1895">
            <v>92770</v>
          </cell>
          <cell r="B1895" t="str">
            <v>ARMAÇÃO DE LAJE DE UMA ESTRUTURA CONVENCIONAL DE CONCRETO ARMADO EM UM EDIFÍCIO DE MÚLTIPLOS PAVIMENTOS UTILIZANDO AÇO CA-50 DE 8.0 MM - MON TAGEM. AF_12/2015_P</v>
          </cell>
          <cell r="C1895" t="str">
            <v>KG</v>
          </cell>
          <cell r="D1895">
            <v>7.54</v>
          </cell>
        </row>
        <row r="1896">
          <cell r="A1896">
            <v>92771</v>
          </cell>
          <cell r="B1896" t="str">
            <v>ARMAÇÃO DE LAJE DE UMA ESTRUTURA CONVENCIONAL DE CONCRETO ARMADO EM UM EDIFÍCIO DE MÚLTIPLOS PAVIMENTOS UTILIZANDO AÇO CA-50 DE 10.0 MM - MO NTAGEM. AF_12/2015_P</v>
          </cell>
          <cell r="C1896" t="str">
            <v>KG</v>
          </cell>
          <cell r="D1896">
            <v>6.14</v>
          </cell>
        </row>
        <row r="1897">
          <cell r="A1897">
            <v>92772</v>
          </cell>
          <cell r="B1897" t="str">
            <v>ARMAÇÃO DE LAJE DE UMA ESTRUTURA CONVENCIONAL DE CONCRETO ARMADO EM UM EDIFÍCIO DE MÚLTIPLOS PAVIMENTOS UTILIZANDO AÇO CA-50 DE 12.5 MM - MO NTAGEM. AF_12/2015_P</v>
          </cell>
          <cell r="C1897" t="str">
            <v>KG</v>
          </cell>
          <cell r="D1897">
            <v>5.46</v>
          </cell>
        </row>
        <row r="1898">
          <cell r="A1898">
            <v>92773</v>
          </cell>
          <cell r="B1898" t="str">
            <v>ARMAÇÃO DE LAJE DE UMA ESTRUTURA CONVENCIONAL DE CONCRETO ARMADO EM UM EDIFÍCIO DE MÚLTIPLOS PAVIMENTOS UTILIZANDO AÇO CA-50 DE 16.0 MM - MO NTAGEM. AF_12/2015_P</v>
          </cell>
          <cell r="C1898" t="str">
            <v>KG</v>
          </cell>
          <cell r="D1898">
            <v>5.23</v>
          </cell>
        </row>
        <row r="1899">
          <cell r="A1899">
            <v>92774</v>
          </cell>
          <cell r="B1899" t="str">
            <v>ARMAÇÃO DE LAJE DE UMA ESTRUTURA CONVENCIONAL DE CONCRETO ARMADO EM UM EDIFÍCIO DE MÚLTIPLOS PAVIMENTOS UTILIZANDO AÇO CA-50 DE 20.0 MM - MO NTAGEM. AF_12/2015_P</v>
          </cell>
          <cell r="C1899" t="str">
            <v>KG</v>
          </cell>
          <cell r="D1899">
            <v>4.87</v>
          </cell>
        </row>
        <row r="1900">
          <cell r="A1900">
            <v>92775</v>
          </cell>
          <cell r="B1900" t="str">
            <v>ARMAÇÃO DE PILAR OU VIGA DE UMA ESTRUTURA CONVENCIONAL DE CONCRETO ARM ADO EM UMA EDIFÍCAÇÃO TÉRREA OU SOBRADO UTILIZANDO AÇO CA-60 DE 5.0 MM - MONTAGEM. AF_12/2015</v>
          </cell>
          <cell r="C1900" t="str">
            <v>KG</v>
          </cell>
          <cell r="D1900">
            <v>12.32</v>
          </cell>
        </row>
        <row r="1901">
          <cell r="A1901">
            <v>92776</v>
          </cell>
          <cell r="B1901" t="str">
            <v>ARMAÇÃO DE PILAR OU VIGA DE UMA ESTRUTURA CONVENCIONAL DE CONCRETO ARM ADO EM UMA EDIFÍCAÇÃO TÉRREA OU SOBRADO UTILIZANDO AÇO CA-50 DE 6.3 MM - MONTAGEM. AF_12/2015</v>
          </cell>
          <cell r="C1901" t="str">
            <v>KG</v>
          </cell>
          <cell r="D1901">
            <v>11.24</v>
          </cell>
        </row>
        <row r="1902">
          <cell r="A1902">
            <v>92777</v>
          </cell>
          <cell r="B1902" t="str">
            <v>ARMAÇÃO DE PILAR OU VIGA DE UMA ESTRUTURA CONVENCIONAL DE CONCRETO ARM ADO EM UMA EDIFÍCAÇÃO TÉRREA OU SOBRADO UTILIZANDO AÇO CA-50 DE 8.0 MM - MONTAGEM. AF_12/2015</v>
          </cell>
          <cell r="C1902" t="str">
            <v>KG</v>
          </cell>
          <cell r="D1902">
            <v>10.76</v>
          </cell>
        </row>
        <row r="1903">
          <cell r="A1903">
            <v>92778</v>
          </cell>
          <cell r="B1903" t="str">
            <v>ARMAÇÃO DE PILAR OU VIGA DE UMA ESTRUTURA CONVENCIONAL DE CONCRETO ARM ADO EM UMA EDIFÍCAÇÃO TÉRREA OU SOBRADO UTILIZANDO AÇO CA-50 DE 10.0 M M - MONTAGEM. AF_12/2015</v>
          </cell>
          <cell r="C1903" t="str">
            <v>KG</v>
          </cell>
          <cell r="D1903">
            <v>8.75</v>
          </cell>
        </row>
        <row r="1904">
          <cell r="A1904">
            <v>92779</v>
          </cell>
          <cell r="B1904" t="str">
            <v>ARMAÇÃO DE PILAR OU VIGA DE UMA ESTRUTURA CONVENCIONAL DE CONCRETO ARM ADO EM UMA EDIFÍCAÇÃO TÉRREA OU SOBRADO UTILIZANDO AÇO CA-50 DE 12.5 M M - MONTAGEM. AF_12/2015</v>
          </cell>
          <cell r="C1904" t="str">
            <v>KG</v>
          </cell>
          <cell r="D1904">
            <v>7.32</v>
          </cell>
        </row>
        <row r="1905">
          <cell r="A1905">
            <v>92780</v>
          </cell>
          <cell r="B1905" t="str">
            <v>ARMAÇÃO DE PILAR OU VIGA DE UMA ESTRUTURA CONVENCIONAL DE CONCRETO ARM ADO EM UMA EDIFÍCAÇÃO TÉRREA OU SOBRADO UTILIZANDO AÇO CA-50 DE 16.0 M M - MONTAGEM. AF_12/2015</v>
          </cell>
          <cell r="C1905" t="str">
            <v>KG</v>
          </cell>
          <cell r="D1905">
            <v>5.92</v>
          </cell>
        </row>
        <row r="1906">
          <cell r="A1906">
            <v>92781</v>
          </cell>
          <cell r="B1906" t="str">
            <v>ARMAÇÃO DE PILAR OU VIGA DE UMA ESTRUTURA CONVENCIONAL DE CONCRETO ARM ADO EM UMA EDIFÍCAÇÃO TÉRREA OU SOBRADO UTILIZANDO AÇO CA-50 DE 20.0 M M - MONTAGEM. AF_12/2015</v>
          </cell>
          <cell r="C1906" t="str">
            <v>KG</v>
          </cell>
          <cell r="D1906">
            <v>5.32</v>
          </cell>
        </row>
        <row r="1907">
          <cell r="A1907">
            <v>92782</v>
          </cell>
          <cell r="B1907" t="str">
            <v>ARMAÇÃO DE PILAR OU VIGA DE UMA ESTRUTURA CONVENCIONAL DE CONCRETO ARM ADO EM UMA EDIFÍCAÇÃO TÉRREA OU SOBRADO UTILIZANDO AÇO CA-50 DE 25.0 M M - MONTAGEM. AF_12/2015</v>
          </cell>
          <cell r="C1907" t="str">
            <v>KG</v>
          </cell>
          <cell r="D1907">
            <v>5.72</v>
          </cell>
        </row>
        <row r="1908">
          <cell r="A1908">
            <v>92783</v>
          </cell>
          <cell r="B1908" t="str">
            <v>ARMAÇÃO DE LAJE DE UMA ESTRUTURA CONVENCIONAL DE CONCRETO ARMADO EM UM A EDIFÍCAÇÃO TÉRREA OU SOBRADO UTILIZANDO AÇO CA-60 DE 4.2 MM - MONTAG EM. AF_12/2015_P</v>
          </cell>
          <cell r="C1908" t="str">
            <v>KG</v>
          </cell>
          <cell r="D1908">
            <v>10.55</v>
          </cell>
        </row>
        <row r="1909">
          <cell r="A1909">
            <v>92784</v>
          </cell>
          <cell r="B1909" t="str">
            <v>ARMAÇÃO DE LAJE DE UMA ESTRUTURA CONVENCIONAL DE CONCRETO ARMADO EM UM A EDIFÍCAÇÃO TÉRREA OU SOBRADO UTILIZANDO AÇO CA-60 DE 5.0 MM - MONTAG EM. AF_12/2015_P</v>
          </cell>
          <cell r="C1909" t="str">
            <v>KG</v>
          </cell>
          <cell r="D1909">
            <v>9.41</v>
          </cell>
        </row>
        <row r="1910">
          <cell r="A1910">
            <v>92785</v>
          </cell>
          <cell r="B1910" t="str">
            <v>ARMAÇÃO DE LAJE DE UMA ESTRUTURA CONVENCIONAL DE CONCRETO ARMADO EM UM A EDIFÍCAÇÃO TÉRREA OU SOBRADO UTILIZANDO AÇO CA-50 DE 6.3 MM - MONTAG EM. AF_12/2015_P</v>
          </cell>
          <cell r="C1910" t="str">
            <v>KG</v>
          </cell>
          <cell r="D1910">
            <v>8.42</v>
          </cell>
        </row>
        <row r="1911">
          <cell r="A1911">
            <v>92786</v>
          </cell>
          <cell r="B1911" t="str">
            <v>ARMAÇÃO DE LAJE DE UMA ESTRUTURA CONVENCIONAL DE CONCRETO ARMADO EM UM A EDIFÍCAÇÃO TÉRREA OU SOBRADO UTILIZANDO AÇO CA-50 DE 8.0 MM - MONTAG EM. AF_12/2015_P</v>
          </cell>
          <cell r="C1911" t="str">
            <v>KG</v>
          </cell>
          <cell r="D1911">
            <v>8.23</v>
          </cell>
        </row>
        <row r="1912">
          <cell r="A1912">
            <v>92787</v>
          </cell>
          <cell r="B1912" t="str">
            <v>ARMAÇÃO DE LAJE DE UMA ESTRUTURA CONVENCIONAL DE CONCRETO ARMADO EM UM A EDIFÍCAÇÃO TÉRREA OU SOBRADO UTILIZANDO AÇO CA-50 DE 10.0 MM - MONTA GEM. AF_12/2015_P</v>
          </cell>
          <cell r="C1912" t="str">
            <v>KG</v>
          </cell>
          <cell r="D1912">
            <v>6.64</v>
          </cell>
        </row>
        <row r="1913">
          <cell r="A1913">
            <v>92788</v>
          </cell>
          <cell r="B1913" t="str">
            <v>ARMAÇÃO DE LAJE DE UMA ESTRUTURA CONVENCIONAL DE CONCRETO ARMADO EM UM A EDIFÍCAÇÃO TÉRREA OU SOBRADO UTILIZANDO AÇO CA-50 DE 12.5 MM - MONTA GEM. AF_12/2015_P</v>
          </cell>
          <cell r="C1913" t="str">
            <v>KG</v>
          </cell>
          <cell r="D1913">
            <v>5.82</v>
          </cell>
        </row>
        <row r="1914">
          <cell r="A1914">
            <v>92789</v>
          </cell>
          <cell r="B1914" t="str">
            <v>ARMAÇÃO DE LAJE DE UMA ESTRUTURA CONVENCIONAL DE CONCRETO ARMADO EM UM A EDIFÍCAÇÃO TÉRREA OU SOBRADO UTILIZANDO AÇO CA-50 DE 16.0 MM - MONTA GEM. AF_12/2015_P</v>
          </cell>
          <cell r="C1914" t="str">
            <v>KG</v>
          </cell>
          <cell r="D1914">
            <v>5.46</v>
          </cell>
        </row>
        <row r="1915">
          <cell r="A1915">
            <v>92790</v>
          </cell>
          <cell r="B1915" t="str">
            <v>ARMAÇÃO DE LAJE DE UMA ESTRUTURA CONVENCIONAL DE CONCRETO ARMADO EM UM A EDIFÍCAÇÃO TÉRREA OU SOBRADO UTILIZANDO AÇO CA-50 DE 20.0 MM - MONTA GEM. AF_12/2015_P</v>
          </cell>
          <cell r="C1915" t="str">
            <v>KG</v>
          </cell>
          <cell r="D1915">
            <v>5</v>
          </cell>
        </row>
        <row r="1916">
          <cell r="A1916">
            <v>92791</v>
          </cell>
          <cell r="B1916" t="str">
            <v>CORTE E DOBRA DE AÇO CA-60, DIÂMETRO DE 5.0 MM, UTILIZADO EM ESTRUTURA S DIVERSAS, EXCETO LAJES. AF_12/2015</v>
          </cell>
          <cell r="C1916" t="str">
            <v>KG</v>
          </cell>
          <cell r="D1916">
            <v>7.93</v>
          </cell>
        </row>
        <row r="1917">
          <cell r="A1917">
            <v>92792</v>
          </cell>
          <cell r="B1917" t="str">
            <v>CORTE E DOBRA DE AÇO CA-50, DIÂMETRO DE 6.3 MM, UTILIZADO EM ESTRUTURA S DIVERSAS, EXCETO LAJES. AF_12/2015</v>
          </cell>
          <cell r="C1917" t="str">
            <v>KG</v>
          </cell>
          <cell r="D1917">
            <v>7.83</v>
          </cell>
        </row>
        <row r="1918">
          <cell r="A1918">
            <v>92793</v>
          </cell>
          <cell r="B1918" t="str">
            <v>CORTE E DOBRA DE AÇO CA-50, DIÂMETRO DE 8.0 MM, UTILIZADO EM ESTRUTURA S DIVERSAS, EXCETO LAJES. AF_12/2015</v>
          </cell>
          <cell r="C1918" t="str">
            <v>KG</v>
          </cell>
          <cell r="D1918">
            <v>8.16</v>
          </cell>
        </row>
        <row r="1919">
          <cell r="A1919">
            <v>92794</v>
          </cell>
          <cell r="B1919" t="str">
            <v>CORTE E DOBRA DE AÇO CA-50, DIÂMETRO DE 10.0 MM, UTILIZADO EM ESTRUTUR AS DIVERSAS, EXCETO LAJES. AF_12/2015</v>
          </cell>
          <cell r="C1919" t="str">
            <v>KG</v>
          </cell>
          <cell r="D1919">
            <v>6.75</v>
          </cell>
        </row>
        <row r="1920">
          <cell r="A1920">
            <v>92795</v>
          </cell>
          <cell r="B1920" t="str">
            <v>CORTE E DOBRA DE AÇO CA-50, DIÂMETRO DE 12.5 MM, UTILIZADO EM ESTRUTUR AS DIVERSAS, EXCETO LAJES. AF_12/2015</v>
          </cell>
          <cell r="C1920" t="str">
            <v>KG</v>
          </cell>
          <cell r="D1920">
            <v>5.8</v>
          </cell>
        </row>
        <row r="1921">
          <cell r="A1921">
            <v>92796</v>
          </cell>
          <cell r="B1921" t="str">
            <v>CORTE E DOBRA DE AÇO CA-50, DIÂMETRO DE 16.0 MM, UTILIZADO EM ESTRUTUR AS DIVERSAS, EXCETO LAJES. AF_12/2015</v>
          </cell>
          <cell r="C1921" t="str">
            <v>KG</v>
          </cell>
          <cell r="D1921">
            <v>4.82</v>
          </cell>
        </row>
        <row r="1922">
          <cell r="A1922">
            <v>92797</v>
          </cell>
          <cell r="B1922" t="str">
            <v>CORTE E DOBRA DE AÇO CA-50, DIÂMETRO DE 20.0 MM, UTILIZADO EM ESTRUTUR AS DIVERSAS, EXCETO LAJES. AF_12/2015</v>
          </cell>
          <cell r="C1922" t="str">
            <v>KG</v>
          </cell>
          <cell r="D1922">
            <v>4.53</v>
          </cell>
        </row>
        <row r="1923">
          <cell r="A1923">
            <v>92798</v>
          </cell>
          <cell r="B1923" t="str">
            <v>CORTE E DOBRA DE AÇO CA-50, DIÂMETRO DE 25.0 MM, UTILIZADO EM ESTRUTUR AS DIVERSAS, EXCETO LAJES. AF_12/2015</v>
          </cell>
          <cell r="C1923" t="str">
            <v>KG</v>
          </cell>
          <cell r="D1923">
            <v>5.17</v>
          </cell>
        </row>
        <row r="1924">
          <cell r="A1924">
            <v>92799</v>
          </cell>
          <cell r="B1924" t="str">
            <v>CORTE E DOBRA DE AÇO CA-60, DIÂMETRO DE 4.2 MM, UTILIZADO EM LAJE. AF_ 12/2015</v>
          </cell>
          <cell r="C1924" t="str">
            <v>KG</v>
          </cell>
          <cell r="D1924">
            <v>6.55</v>
          </cell>
        </row>
        <row r="1925">
          <cell r="A1925">
            <v>92800</v>
          </cell>
          <cell r="B1925" t="str">
            <v>CORTE E DOBRA DE AÇO CA-60, DIÂMETRO DE 5.0 MM, UTILIZADO EM LAJE. AF_ 12/2015</v>
          </cell>
          <cell r="C1925" t="str">
            <v>KG</v>
          </cell>
          <cell r="D1925">
            <v>6.13</v>
          </cell>
        </row>
        <row r="1926">
          <cell r="A1926">
            <v>92801</v>
          </cell>
          <cell r="B1926" t="str">
            <v>CORTE E DOBRA DE AÇO CA-50, DIÂMETRO DE 6.3 MM, UTILIZADO EM LAJE. AF_ 12/2015</v>
          </cell>
          <cell r="C1926" t="str">
            <v>KG</v>
          </cell>
          <cell r="D1926">
            <v>5.93</v>
          </cell>
        </row>
        <row r="1927">
          <cell r="A1927">
            <v>92802</v>
          </cell>
          <cell r="B1927" t="str">
            <v>CORTE E DOBRA DE AÇO CA-50, DIÂMETRO DE 8.0 MM, UTILIZADO EM LAJE. AF_ 12/2015</v>
          </cell>
          <cell r="C1927" t="str">
            <v>KG</v>
          </cell>
          <cell r="D1927">
            <v>6.37</v>
          </cell>
        </row>
        <row r="1928">
          <cell r="A1928">
            <v>92803</v>
          </cell>
          <cell r="B1928" t="str">
            <v>CORTE E DOBRA DE AÇO CA-50, DIÂMETRO DE 10.0 MM, UTILIZADO EM LAJE. AF _12/2015</v>
          </cell>
          <cell r="C1928" t="str">
            <v>KG</v>
          </cell>
          <cell r="D1928">
            <v>5.24</v>
          </cell>
        </row>
        <row r="1929">
          <cell r="A1929">
            <v>92804</v>
          </cell>
          <cell r="B1929" t="str">
            <v>CORTE E DOBRA DE AÇO CA-50, DIÂMETRO DE 12.5 MM, UTILIZADO EM LAJE. AF _12/2015</v>
          </cell>
          <cell r="C1929" t="str">
            <v>KG</v>
          </cell>
          <cell r="D1929">
            <v>4.78</v>
          </cell>
        </row>
        <row r="1930">
          <cell r="A1930">
            <v>92805</v>
          </cell>
          <cell r="B1930" t="str">
            <v>CORTE E DOBRA DE AÇO CA-50, DIÂMETRO DE 16.0 MM, UTILIZADO EM LAJE. AF _12/2015</v>
          </cell>
          <cell r="C1930" t="str">
            <v>KG</v>
          </cell>
          <cell r="D1930">
            <v>4.72</v>
          </cell>
        </row>
        <row r="1931">
          <cell r="A1931">
            <v>92806</v>
          </cell>
          <cell r="B1931" t="str">
            <v>CORTE E DOBRA DE AÇO CA-50, DIÂMETRO DE 20.0 MM, UTILIZADO EM LAJE. AF _12/2015</v>
          </cell>
          <cell r="C1931" t="str">
            <v>KG</v>
          </cell>
          <cell r="D1931">
            <v>4.47</v>
          </cell>
        </row>
        <row r="1932">
          <cell r="A1932">
            <v>92875</v>
          </cell>
          <cell r="B1932" t="str">
            <v>CORTE E DOBRA DE AÇO CA-25, DIÂMETRO DE 6.3 MM. AF_12/2015</v>
          </cell>
          <cell r="C1932" t="str">
            <v>KG</v>
          </cell>
          <cell r="D1932">
            <v>7.99</v>
          </cell>
        </row>
        <row r="1933">
          <cell r="A1933">
            <v>92876</v>
          </cell>
          <cell r="B1933" t="str">
            <v>CORTE E DOBRA DE AÇO CA-25, DIÂMETRO DE 8.0 MM. AF_12/2015</v>
          </cell>
          <cell r="C1933" t="str">
            <v>KG</v>
          </cell>
          <cell r="D1933">
            <v>7.66</v>
          </cell>
        </row>
        <row r="1934">
          <cell r="A1934">
            <v>92877</v>
          </cell>
          <cell r="B1934" t="str">
            <v>CORTE E DOBRA DE AÇO CA-25, DIÂMETRO DE 10.0 MM. AF_12/2015</v>
          </cell>
          <cell r="C1934" t="str">
            <v>KG</v>
          </cell>
          <cell r="D1934">
            <v>6.77</v>
          </cell>
        </row>
        <row r="1935">
          <cell r="A1935">
            <v>92878</v>
          </cell>
          <cell r="B1935" t="str">
            <v>CORTE E DOBRA DE AÇO CA-25, DIÂMETRO DE 12.5 MM. AF_12/2015</v>
          </cell>
          <cell r="C1935" t="str">
            <v>KG</v>
          </cell>
          <cell r="D1935">
            <v>6.09</v>
          </cell>
        </row>
        <row r="1936">
          <cell r="A1936">
            <v>92879</v>
          </cell>
          <cell r="B1936" t="str">
            <v>CORTE E DOBRA DE AÇO CA-25, DIÂMETRO DE 16.0 MM. AF_12/2015</v>
          </cell>
          <cell r="C1936" t="str">
            <v>KG</v>
          </cell>
          <cell r="D1936">
            <v>5.1100000000000003</v>
          </cell>
        </row>
        <row r="1937">
          <cell r="A1937">
            <v>92880</v>
          </cell>
          <cell r="B1937" t="str">
            <v>CORTE E DOBRA DE AÇO CA-25, DIÂMETRO DE 20.0 MM. AF_12/2015</v>
          </cell>
          <cell r="C1937" t="str">
            <v>KG</v>
          </cell>
          <cell r="D1937">
            <v>5.13</v>
          </cell>
        </row>
        <row r="1938">
          <cell r="A1938">
            <v>92881</v>
          </cell>
          <cell r="B1938" t="str">
            <v>CORTE E DOBRA DE AÇO CA-25, DIÂMETRO DE 25.0 MM. AF_12/2015</v>
          </cell>
          <cell r="C1938" t="str">
            <v>KG</v>
          </cell>
          <cell r="D1938">
            <v>5.07</v>
          </cell>
        </row>
        <row r="1939">
          <cell r="A1939">
            <v>92882</v>
          </cell>
          <cell r="B1939" t="str">
            <v>ARMAÇÃO UTILIZANDO AÇO CA-25 DE 6.3 MM - MONTAGEM. AF_12/2015</v>
          </cell>
          <cell r="C1939" t="str">
            <v>KG</v>
          </cell>
          <cell r="D1939">
            <v>10.039999999999999</v>
          </cell>
        </row>
        <row r="1940">
          <cell r="A1940">
            <v>92883</v>
          </cell>
          <cell r="B1940" t="str">
            <v>ARMAÇÃO UTILIZANDO AÇO CA-25 DE 8.0 MM - MONTAGEM. AF_12/2015</v>
          </cell>
          <cell r="C1940" t="str">
            <v>KG</v>
          </cell>
          <cell r="D1940">
            <v>9.24</v>
          </cell>
        </row>
        <row r="1941">
          <cell r="A1941">
            <v>92884</v>
          </cell>
          <cell r="B1941" t="str">
            <v>ARMAÇÃO UTILIZANDO AÇO CA-25 DE 10.0 MM - MONTAGEM. AF_12/2015</v>
          </cell>
          <cell r="C1941" t="str">
            <v>KG</v>
          </cell>
          <cell r="D1941">
            <v>8.01</v>
          </cell>
        </row>
        <row r="1942">
          <cell r="A1942">
            <v>92885</v>
          </cell>
          <cell r="B1942" t="str">
            <v>ARMAÇÃO UTILIZANDO AÇO CA-25 DE 12.5 MM - MONTAGEM. AF_12/2015</v>
          </cell>
          <cell r="C1942" t="str">
            <v>KG</v>
          </cell>
          <cell r="D1942">
            <v>7.05</v>
          </cell>
        </row>
        <row r="1943">
          <cell r="A1943">
            <v>92886</v>
          </cell>
          <cell r="B1943" t="str">
            <v>ARMAÇÃO UTILIZANDO AÇO CA-25 DE 16.0 MM - MONTAGEM. AF_12/2015</v>
          </cell>
          <cell r="C1943" t="str">
            <v>KG</v>
          </cell>
          <cell r="D1943">
            <v>5.83</v>
          </cell>
        </row>
        <row r="1944">
          <cell r="A1944">
            <v>92887</v>
          </cell>
          <cell r="B1944" t="str">
            <v>ARMAÇÃO UTILIZANDO AÇO CA-25 DE 20.0 MM - MONTAGEM. AF_12/2015</v>
          </cell>
          <cell r="C1944" t="str">
            <v>KG</v>
          </cell>
          <cell r="D1944">
            <v>5.68</v>
          </cell>
        </row>
        <row r="1945">
          <cell r="A1945">
            <v>92888</v>
          </cell>
          <cell r="B1945" t="str">
            <v>ARMAÇÃO UTILIZANDO AÇO CA-25 DE 25.0 MM - MONTAGEM. AF_12/2015</v>
          </cell>
          <cell r="C1945" t="str">
            <v>KG</v>
          </cell>
          <cell r="D1945">
            <v>5.49</v>
          </cell>
        </row>
        <row r="1946">
          <cell r="A1946">
            <v>92915</v>
          </cell>
          <cell r="B1946" t="str">
            <v>ARMAÇÃO DE FUNDAÇÕES E ESTRUTURAS DE CONCRETO ARMADO, EXCETO VIGAS, PI LARES E LAJES (DE EDIFÍCIOS DE MÚLTIPLOS PAVIMENTOS, EDIFICAÇÃO TÉRREA OU SOBRADO), UTILIZANDO AÇO CA-60 DE 5.0 MM - MONTAGEM. AF_12/2015</v>
          </cell>
          <cell r="C1946" t="str">
            <v>KG</v>
          </cell>
          <cell r="D1946">
            <v>11.43</v>
          </cell>
        </row>
        <row r="1947">
          <cell r="A1947">
            <v>92916</v>
          </cell>
          <cell r="B1947" t="str">
            <v>ARMAÇÃO DE FUNDAÇÕES E ESTRUTURAS DE CONCRETO ARMADO, EXCETO VIGAS, PI LARES E LAJES (DE EDIFÍCIOS DE MÚLTIPLOS PAVIMENTOS, EDIFICAÇÃO TÉRREA OU SOBRADO), UTILIZANDO AÇO CA-50 DE 6.3 MM - MONTAGEM. AF_12/2015</v>
          </cell>
          <cell r="C1947" t="str">
            <v>KG</v>
          </cell>
          <cell r="D1947">
            <v>10.56</v>
          </cell>
        </row>
        <row r="1948">
          <cell r="A1948">
            <v>92917</v>
          </cell>
          <cell r="B1948" t="str">
            <v>ARMAÇÃO DE FUNDAÇÕES E ESTRUTURAS DE CONCRETO ARMADO, EXCETO VIGAS, PI LARES E LAJES (DE EDIFÍCIOS DE MÚLTIPLOS PAVIMENTOS, EDIFICAÇÃO TÉRREA OU SOBRADO), UTILIZANDO AÇO CA-50 DE 8.0 MM - MONTAGEM. AF_12/2015</v>
          </cell>
          <cell r="C1948" t="str">
            <v>KG</v>
          </cell>
          <cell r="D1948">
            <v>10.26</v>
          </cell>
        </row>
        <row r="1949">
          <cell r="A1949">
            <v>92919</v>
          </cell>
          <cell r="B1949" t="str">
            <v>ARMAÇÃO DE FUNDAÇÕES E ESTRUTURAS DE CONCRETO ARMADO, EXCETO VIGAS, PI LARES E LAJES (DE EDIFÍCIOS DE MÚLTIPLOS PAVIMENTOS, EDIFICAÇÃO TÉRREA OU SOBRADO), UTILIZANDO AÇO CA-50 DE 10.0 MM - MONTAGEM. AF_12/2015</v>
          </cell>
          <cell r="C1949" t="str">
            <v>KG</v>
          </cell>
          <cell r="D1949">
            <v>8.3699999999999992</v>
          </cell>
        </row>
        <row r="1950">
          <cell r="A1950">
            <v>92921</v>
          </cell>
          <cell r="B1950" t="str">
            <v>ARMAÇÃO DE FUNDAÇÕES E ESTRUTURAS DE CONCRETO ARMADO, EXCETO VIGAS, PI LARES E LAJES (DE EDIFÍCIOS DE MÚLTIPLOS PAVIMENTOS, EDIFICAÇÃO TÉRREA OU SOBRADO), UTILIZANDO AÇO CA-50 DE 12.5 MM - MONTAGEM. AF_12/2015</v>
          </cell>
          <cell r="C1950" t="str">
            <v>KG</v>
          </cell>
          <cell r="D1950">
            <v>7.04</v>
          </cell>
        </row>
        <row r="1951">
          <cell r="A1951">
            <v>92922</v>
          </cell>
          <cell r="B1951" t="str">
            <v>ARMAÇÃO DE FUNDAÇÕES E ESTRUTURAS DE CONCRETO ARMADO, EXCETO VIGAS, PI LARES E LAJES (DE EDIFÍCIOS DE MÚLTIPLOS PAVIMENTOS, EDIFICAÇÃO TÉRREA OU SOBRADO), UTILIZANDO AÇO CA-50 DE 16.0 MM - MONTAGEM. AF_12/2015</v>
          </cell>
          <cell r="C1951" t="str">
            <v>KG</v>
          </cell>
          <cell r="D1951">
            <v>5.73</v>
          </cell>
        </row>
        <row r="1952">
          <cell r="A1952">
            <v>92923</v>
          </cell>
          <cell r="B1952" t="str">
            <v>ARMAÇÃO DE FUNDAÇÕES E ESTRUTURAS DE CONCRETO ARMADO, EXCETO VIGAS, PI LARES E LAJES (DE EDIFÍCIOS DE MÚLTIPLOS PAVIMENTOS, EDIFICAÇÃO TÉRREA OU SOBRADO), UTILIZANDO AÇO CA-50 DE 20.0 MM - MONTAGEM. AF_12/2015</v>
          </cell>
          <cell r="C1952" t="str">
            <v>KG</v>
          </cell>
          <cell r="D1952">
            <v>5.2</v>
          </cell>
        </row>
        <row r="1953">
          <cell r="A1953">
            <v>92924</v>
          </cell>
          <cell r="B1953" t="str">
            <v>ARMAÇÃO DE FUNDAÇÕES E ESTRUTURAS DE CONCRETO ARMADO, EXCETO VIGAS, PI LARES E LAJES (DE EDIFÍCIOS DE MÚLTIPLOS PAVIMENTOS, EDIFICAÇÃO TÉRREA OU SOBRADO), UTILIZANDO AÇO CA-50 DE 25.0 MM - MONTAGEM. AF_12/2015</v>
          </cell>
          <cell r="C1953" t="str">
            <v>KG</v>
          </cell>
          <cell r="D1953">
            <v>5.65</v>
          </cell>
        </row>
        <row r="1954">
          <cell r="A1954">
            <v>5652</v>
          </cell>
          <cell r="B1954" t="str">
            <v>CONCRETO NAO ESTRUTURAL, CONSUMO 150KG/M3, PREPARO COM BETONEIRA, SEM LANCAMENTO</v>
          </cell>
          <cell r="C1954" t="str">
            <v>M3</v>
          </cell>
          <cell r="D1954">
            <v>226.35</v>
          </cell>
        </row>
        <row r="1955">
          <cell r="A1955">
            <v>6042</v>
          </cell>
          <cell r="B1955" t="str">
            <v>CONCRETO NAO ESTRUTURAL, CONSUMO 210KG/M3, PREPARO COM BETONEIRA, SEM LANCAMENTO</v>
          </cell>
          <cell r="C1955" t="str">
            <v>M3</v>
          </cell>
          <cell r="D1955">
            <v>252.56</v>
          </cell>
        </row>
        <row r="1956">
          <cell r="A1956">
            <v>6045</v>
          </cell>
          <cell r="B1956" t="str">
            <v>CONCRETO FCK=15MPA, PREPARO COM BETONEIRA, SEM LANCAMENTO</v>
          </cell>
          <cell r="C1956" t="str">
            <v>M3</v>
          </cell>
          <cell r="D1956">
            <v>299.07</v>
          </cell>
        </row>
        <row r="1957">
          <cell r="A1957">
            <v>40780</v>
          </cell>
          <cell r="B1957" t="str">
            <v>REGULARIZACAO DE SUPERFICIE DE CONC. APARENTE</v>
          </cell>
          <cell r="C1957" t="str">
            <v>M2</v>
          </cell>
          <cell r="D1957">
            <v>7.56</v>
          </cell>
        </row>
        <row r="1958">
          <cell r="A1958" t="str">
            <v>73972/001</v>
          </cell>
          <cell r="B1958" t="str">
            <v>CONCRETO FCK=25MPA, VIRADO EM BETONEIRA, SEM LANCAMENTO</v>
          </cell>
          <cell r="C1958" t="str">
            <v>M3</v>
          </cell>
          <cell r="D1958">
            <v>347.8</v>
          </cell>
        </row>
        <row r="1959">
          <cell r="A1959" t="str">
            <v>73972/002</v>
          </cell>
          <cell r="B1959" t="str">
            <v>CONCRETO FCK=20MPA, VIRADO EM BETONEIRA, SEM LANCAMENTO</v>
          </cell>
          <cell r="C1959" t="str">
            <v>M3</v>
          </cell>
          <cell r="D1959">
            <v>322.19</v>
          </cell>
        </row>
        <row r="1960">
          <cell r="A1960" t="str">
            <v>73983/001</v>
          </cell>
          <cell r="B1960" t="str">
            <v>CONCRETO FCK=15MPA, VIRADO EM BETONEIRA, SEM LANCAMENTO, COM IMPERMEAB ILIZANTE</v>
          </cell>
          <cell r="C1960" t="str">
            <v>M3</v>
          </cell>
          <cell r="D1960">
            <v>335.31</v>
          </cell>
        </row>
        <row r="1961">
          <cell r="A1961" t="str">
            <v>74004/003</v>
          </cell>
          <cell r="B1961" t="str">
            <v>CONCRETO GROUT, PREPARADO NO LOCAL, LANCADO E ADENSADO</v>
          </cell>
          <cell r="C1961" t="str">
            <v>M3</v>
          </cell>
          <cell r="D1961">
            <v>429.16</v>
          </cell>
        </row>
        <row r="1962">
          <cell r="A1962" t="str">
            <v>74115/001</v>
          </cell>
          <cell r="B1962" t="str">
            <v>EXECUÇÃO DE LASTRO EM CONCRETO (1:2,5:6), PREPARO MANUAL</v>
          </cell>
          <cell r="C1962" t="str">
            <v>M3</v>
          </cell>
          <cell r="D1962">
            <v>322.14</v>
          </cell>
        </row>
        <row r="1963">
          <cell r="A1963" t="str">
            <v>74138/001</v>
          </cell>
          <cell r="B1963" t="str">
            <v>CONCRETO USINADO NÃO BOMBEÁVEL FCK=15MPA, INCLUSIVE LANCAMENTO E ADENS AMENTO</v>
          </cell>
          <cell r="C1963" t="str">
            <v>M3</v>
          </cell>
          <cell r="D1963">
            <v>321.92</v>
          </cell>
        </row>
        <row r="1964">
          <cell r="A1964">
            <v>89993</v>
          </cell>
          <cell r="B1964" t="str">
            <v>GRAUTEAMENTO VERTICAL EM ALVENARIA ESTRUTURAL. AF_01/2015</v>
          </cell>
          <cell r="C1964" t="str">
            <v>M3</v>
          </cell>
          <cell r="D1964">
            <v>538.73</v>
          </cell>
        </row>
        <row r="1965">
          <cell r="A1965">
            <v>89994</v>
          </cell>
          <cell r="B1965" t="str">
            <v>GRAUTEAMENTO DE CINTA INTERMEDIÁRIA OU DE CONTRAVERGA EM ALVENARIA EST RUTURAL. AF_01/2015</v>
          </cell>
          <cell r="C1965" t="str">
            <v>M3</v>
          </cell>
          <cell r="D1965">
            <v>455.33</v>
          </cell>
        </row>
        <row r="1966">
          <cell r="A1966">
            <v>89995</v>
          </cell>
          <cell r="B1966" t="str">
            <v>GRAUTEAMENTO DE CINTA SUPERIOR OU DE VERGA EM ALVENARIA ESTRUTURAL. AF _01/2015</v>
          </cell>
          <cell r="C1966" t="str">
            <v>M3</v>
          </cell>
          <cell r="D1966">
            <v>517.4</v>
          </cell>
        </row>
        <row r="1967">
          <cell r="A1967">
            <v>90278</v>
          </cell>
          <cell r="B1967" t="str">
            <v>GRAUTE FGK=15 MPA; TRAÇO 1:0,04:2,0:2,4 (CIMENTO/ CAL/ AREIA GROSSA/ B RITA 0) - PREPARO MECÂNICO COM BETONEIRA 400 L. AF_02/2015</v>
          </cell>
          <cell r="C1967" t="str">
            <v>M3</v>
          </cell>
          <cell r="D1967">
            <v>260.76</v>
          </cell>
        </row>
        <row r="1968">
          <cell r="A1968">
            <v>90279</v>
          </cell>
          <cell r="B1968" t="str">
            <v>GRAUTE FGK=20 MPA; TRAÇO 1:0,04:1,6:1,9 (CIMENTO/ CAL/ AREIA GROSSA/ B RITA 0) - PREPARO MECÂNICO COM BETONEIRA 400 L. AF_02/2015</v>
          </cell>
          <cell r="C1968" t="str">
            <v>M3</v>
          </cell>
          <cell r="D1968">
            <v>281.11</v>
          </cell>
        </row>
        <row r="1969">
          <cell r="A1969">
            <v>90280</v>
          </cell>
          <cell r="B1969" t="str">
            <v>GRAUTE FGK=25 MPA; TRAÇO 1:0,02:1,2:1,5 (CIMENTO/ CAL/ AREIA GROSSA/ B RITA 0) - PREPARO MECÂNICO COM BETONEIRA 400 L. AF_02/2015</v>
          </cell>
          <cell r="C1969" t="str">
            <v>M3</v>
          </cell>
          <cell r="D1969">
            <v>317.67</v>
          </cell>
        </row>
        <row r="1970">
          <cell r="A1970">
            <v>90281</v>
          </cell>
          <cell r="B1970" t="str">
            <v>GRAUTE FGK=30 MPA; TRAÇO 1:0,02:0,8:1,1 (CIMENTO/ CAL/ AREIA GROSSA/ B RITA 0) - PREPARO MECÂNICO COM BETONEIRA 400 L. AF_02/2015</v>
          </cell>
          <cell r="C1970" t="str">
            <v>M3</v>
          </cell>
          <cell r="D1970">
            <v>369.58</v>
          </cell>
        </row>
        <row r="1971">
          <cell r="A1971">
            <v>90282</v>
          </cell>
          <cell r="B1971" t="str">
            <v>GRAUTE FGK=15 MPA; TRAÇO 1:2,0:2,4 (CIMENTO/ AREIA GROSSA/ BRITA 0/ AD ITIVO) - PREPARO MECÂNICO COM BETONEIRA 400 L. AF_02/2015</v>
          </cell>
          <cell r="C1971" t="str">
            <v>M3</v>
          </cell>
          <cell r="D1971">
            <v>264.69</v>
          </cell>
        </row>
        <row r="1972">
          <cell r="A1972">
            <v>90283</v>
          </cell>
          <cell r="B1972" t="str">
            <v>GRAUTE FGK=20 MPA; TRAÇO 1:1,6:1,9 (CIMENTO/ AREIA GROSSA/ BRITA 0/ AD ITIVO) - PREPARO MECÂNICO COM BETONEIRA 400 L. AF_02/2015</v>
          </cell>
          <cell r="C1972" t="str">
            <v>M3</v>
          </cell>
          <cell r="D1972">
            <v>285.95999999999998</v>
          </cell>
        </row>
        <row r="1973">
          <cell r="A1973">
            <v>90284</v>
          </cell>
          <cell r="B1973" t="str">
            <v>GRAUTE FGK=25 MPA; TRAÇO 1:1,2:1,5 (CIMENTO/ AREIA GROSSA/ BRITA 0/ AD ITIVO) - PREPARO MECÂNICO COM BETONEIRA 400 L. AF_02/2015</v>
          </cell>
          <cell r="C1973" t="str">
            <v>M3</v>
          </cell>
          <cell r="D1973">
            <v>323.83</v>
          </cell>
        </row>
        <row r="1974">
          <cell r="A1974">
            <v>90285</v>
          </cell>
          <cell r="B1974" t="str">
            <v>GRAUTE FGK=30 MPA; TRAÇO 1:0,8:1,1 (CIMENTO/ AREIA GROSSA/ BRITA 0/ AD ITIVO) - PREPARO MECÂNICO COM BETONEIRA 400 L. AF_02/2015</v>
          </cell>
          <cell r="C1974" t="str">
            <v>M3</v>
          </cell>
          <cell r="D1974">
            <v>378.14</v>
          </cell>
        </row>
        <row r="1975">
          <cell r="A1975">
            <v>90853</v>
          </cell>
          <cell r="B1975" t="str">
            <v>CONCRETAGEM DE LAJES EM EDIFICAÇÕES UNIFAMILIARES FEITAS COM SISTEMA D E FÔRMAS MANUSEÁVEIS COM CONCRETO USINADO BOMBEÁVEL, FCK 20 MPA, LANÇA DO COM BOMBA LANÇA - LANÇAMENTO, ADENSAMENTO E ACABAMENTO. AF_06/2015</v>
          </cell>
          <cell r="C1975" t="str">
            <v>M3</v>
          </cell>
          <cell r="D1975">
            <v>372.73</v>
          </cell>
        </row>
        <row r="1976">
          <cell r="A1976">
            <v>90854</v>
          </cell>
          <cell r="B1976" t="str">
            <v>CONCRETAGEM DE PAREDES EM EDIFICAÇÕES UNIFAMILIARES FEITAS COM SISTEMA DE FÔRMAS MANUSEÁVEIS COM CONCRETO USINADO BOMBEÁVEL, FCK 20 MPA, LAN ÇADO COM BOMBA LANÇA - LANÇAMENTO, ADENSAMENTO E ACABAMENTO. AF_06/201 5</v>
          </cell>
          <cell r="C1976" t="str">
            <v>M3</v>
          </cell>
          <cell r="D1976">
            <v>361.43</v>
          </cell>
        </row>
        <row r="1977">
          <cell r="A1977">
            <v>90855</v>
          </cell>
          <cell r="B1977" t="str">
            <v>CONCRETAGEM DE PLATIBANDA EM EDIFICAÇÕES UNIFAMILIARES FEITAS COM SIST EMA DE FÔRMAS MANUSEÁVEIS COM CONCRETO USINADO BOMBEÁVEL, FCK 20 MPA, LANÇADO COM BOMBA LANÇA - LANÇAMENTO, ADENSAMENTO E ACABAMENTO. AF_06/ 2015</v>
          </cell>
          <cell r="C1977" t="str">
            <v>M3</v>
          </cell>
          <cell r="D1977">
            <v>394.79</v>
          </cell>
        </row>
        <row r="1978">
          <cell r="A1978">
            <v>90856</v>
          </cell>
          <cell r="B1978" t="str">
            <v>CONCRETAGEM DE LAJES EM EDIFICAÇÕES MULTIFAMILIARES FEITAS COM SISTEMA DE FÔRMAS MANUSEÁVEIS COM CONCRETO USINADO BOMBEÁVEL, FCK 20 MPA, LAN ÇADO COM BOMBA LANÇA - LANÇAMENTO, ADENSAMENTO E ACABAMENTO. AF_06/201 5</v>
          </cell>
          <cell r="C1978" t="str">
            <v>M3</v>
          </cell>
          <cell r="D1978">
            <v>375.6</v>
          </cell>
        </row>
        <row r="1979">
          <cell r="A1979">
            <v>90857</v>
          </cell>
          <cell r="B1979" t="str">
            <v>CONCRETAGEM DE PAREDES EM EDIFICAÇÕES MULTIFAMILIARES FEITAS COM SISTE MA DE FÔRMAS MANUSEÁVEIS COM CONCRETO USINADO BOMBEÁVEL, FCK 20 MPA, L ANÇADO COM BOMBA LANÇA - LANÇAMENTO, ADENSAMENTO E ACABAMENTO. AF_06/2 015</v>
          </cell>
          <cell r="C1979" t="str">
            <v>M3</v>
          </cell>
          <cell r="D1979">
            <v>363.34</v>
          </cell>
        </row>
        <row r="1980">
          <cell r="A1980">
            <v>90858</v>
          </cell>
          <cell r="B1980" t="str">
            <v>CONCRETAGEM DE PLATIBANDA EM EDIFICAÇÕES MULTIFAMILIARES FEITAS COM SI STEMA DE FÔRMAS MANUSEÁVEIS COM CONCRETO USINADO BOMBEÁVEL, FCK 20 MPA , LANÇADO COM BOMBA LANÇA - LANÇAMENTO, ADENSAMENTO E ACABAMENTO. AF_0 6/2015</v>
          </cell>
          <cell r="C1980" t="str">
            <v>M3</v>
          </cell>
          <cell r="D1980">
            <v>407.99</v>
          </cell>
        </row>
        <row r="1981">
          <cell r="A1981">
            <v>90859</v>
          </cell>
          <cell r="B1981" t="str">
            <v>CONCRETAGEM DE PLATIBANDA EM EDIFICAÇÕES UNIFAMILIARES FEITAS COM SIST EMA DE FÔRMAS MANUSEÁVEIS COM CONCRETO USINADO AUTOADENSÁVEL, FCK 20 M PA, LANÇADO COM BOMBA LANÇA - LANÇAMENTO E ACABAMENTO. AF_06/2015</v>
          </cell>
          <cell r="C1981" t="str">
            <v>M3</v>
          </cell>
          <cell r="D1981">
            <v>355.37</v>
          </cell>
        </row>
        <row r="1982">
          <cell r="A1982">
            <v>90860</v>
          </cell>
          <cell r="B1982" t="str">
            <v>CONCRETAGEM DE PLATIBANDA EM EDIFICAÇÕES MULTIFAMILIARES FEITAS COM SI STEMA DE FÔRMAS MANUSEÁVEIS COM CONCRETO USINADO AUTOADENSÁVEL, FCK 20 MPA, LANÇADO COM BOMBA LANÇA - LANÇAMENTO E ACABAMENTO. AF_06/2015</v>
          </cell>
          <cell r="C1982" t="str">
            <v>M3</v>
          </cell>
          <cell r="D1982">
            <v>359.35</v>
          </cell>
        </row>
        <row r="1983">
          <cell r="A1983">
            <v>90861</v>
          </cell>
          <cell r="B1983" t="str">
            <v>CONCRETAGEM DE EDIFICAÇÕES (PAREDES E LAJES) FEITAS COM SISTEMA DE FÔR MAS MANUSEÁVEIS COM CONCRETO USINADO BOMBEÁVEL, FCK 20 MPA, LANÇADO CO M BOMBA LANÇA - LANÇAMENTO, ADENSAMENTO E ACABAMENTO. AF_06/2015</v>
          </cell>
          <cell r="C1983" t="str">
            <v>M3</v>
          </cell>
          <cell r="D1983">
            <v>366.8</v>
          </cell>
        </row>
        <row r="1984">
          <cell r="A1984">
            <v>90862</v>
          </cell>
          <cell r="B1984" t="str">
            <v>CONCRETAGEM DE EDIFICAÇÕES (PAREDES E LAJES) FEITAS COM SISTEMA DE FÔR MAS MANUSEÁVEIS COM CONCRETO USINADO AUTOADENSÁVEL, FCK 20 MPA, LANÇAD O COM BOMBA LANÇA - LANÇAMENTO E ACABAMENTO. AF_06/2015</v>
          </cell>
          <cell r="C1984" t="str">
            <v>M3</v>
          </cell>
          <cell r="D1984">
            <v>334.14</v>
          </cell>
        </row>
        <row r="1985">
          <cell r="A1985">
            <v>92718</v>
          </cell>
          <cell r="B1985" t="str">
            <v>CONCRETAGEM DE PILARES, FCK = 25 MPA,  COM USO DE BALDES EM EDIFICAÇÃO COM SEÇÃO MÉDIA DE PILARES MENOR OU IGUAL A 0,25 M² - LANÇAMENTO, ADE NSAMENTO E ACABAMENTO. AF_12/2015</v>
          </cell>
          <cell r="C1985" t="str">
            <v>M3</v>
          </cell>
          <cell r="D1985">
            <v>426.55</v>
          </cell>
        </row>
        <row r="1986">
          <cell r="A1986">
            <v>92719</v>
          </cell>
          <cell r="B1986" t="str">
            <v>CONCRETAGEM DE PILARES, FCK = 25 MPA, COM USO DE GRUA EM EDIFICAÇÃO CO M SEÇÃO MÉDIA DE PILARES MENOR OU IGUAL A 0,25 M² - LANÇAMENTO, ADENSA MENTO E ACABAMENTO. AF_12/2015</v>
          </cell>
          <cell r="C1986" t="str">
            <v>M3</v>
          </cell>
          <cell r="D1986">
            <v>320.56</v>
          </cell>
        </row>
        <row r="1987">
          <cell r="A1987">
            <v>92720</v>
          </cell>
          <cell r="B1987" t="str">
            <v>CONCRETAGEM DE PILARES, FCK = 25 MPA, COM USO DE BOMBA EM EDIFICAÇÃO C OM SEÇÃO MÉDIA DE PILARES MENOR OU IGUAL A 0,25 M² - LANÇAMENTO, ADENS AMENTO E ACABAMENTO. AF_12/2015</v>
          </cell>
          <cell r="C1987" t="str">
            <v>M3</v>
          </cell>
          <cell r="D1987">
            <v>366.56</v>
          </cell>
        </row>
        <row r="1988">
          <cell r="A1988">
            <v>92721</v>
          </cell>
          <cell r="B1988" t="str">
            <v>CONCRETAGEM DE PILARES, FCK = 25 MPA, COM USO DE GRUA EM EDIFICAÇÃO CO M SEÇÃO MÉDIA DE PILARES MAIOR QUE 0,25 M² - LANÇAMENTO, ADENSAMENTO E ACABAMENTO. AF_12/2015</v>
          </cell>
          <cell r="C1988" t="str">
            <v>M3</v>
          </cell>
          <cell r="D1988">
            <v>314.08</v>
          </cell>
        </row>
        <row r="1989">
          <cell r="A1989">
            <v>92722</v>
          </cell>
          <cell r="B1989" t="str">
            <v>CONCRETAGEM DE PILARES, FCK = 25 MPA, COM USO DE BOMBA EM EDIFICAÇÃO C OM SEÇÃO MÉDIA DE PILARES MAIOR QUE 0,25 M² - LANÇAMENTO, ADENSAMENTO E ACABAMENTO. AF_12/2015</v>
          </cell>
          <cell r="C1989" t="str">
            <v>M3</v>
          </cell>
          <cell r="D1989">
            <v>363.86</v>
          </cell>
        </row>
        <row r="1990">
          <cell r="A1990">
            <v>92723</v>
          </cell>
          <cell r="B1990" t="str">
            <v>CONCRETAGEM DE VIGAS E LAJES, FCK=20 MPA, PARA LAJES PREMOLDADAS COM U SO DE BOMBA EM EDIFICAÇÃO COM ÁREA MÉDIA DE LAJES MENOR OU IGUAL A 20 M² - LANÇAMENTO, ADENSAMENTO E ACABAMENTO. AF_12/2015</v>
          </cell>
          <cell r="C1990" t="str">
            <v>M3</v>
          </cell>
          <cell r="D1990">
            <v>352.97</v>
          </cell>
        </row>
        <row r="1991">
          <cell r="A1991">
            <v>92724</v>
          </cell>
          <cell r="B1991" t="str">
            <v>CONCRETAGEM DE VIGAS E LAJES, FCK=20 MPA, PARA LAJES PREMOLDADAS COM U SO DE BOMBA EM EDIFICAÇÃO COM ÁREA MÉDIA DE LAJES MAIOR QUE 20 M² - LA NÇAMENTO, ADENSAMENTO E ACABAMENTO. AF_12/2015</v>
          </cell>
          <cell r="C1991" t="str">
            <v>M3</v>
          </cell>
          <cell r="D1991">
            <v>350.62</v>
          </cell>
        </row>
        <row r="1992">
          <cell r="A1992">
            <v>92725</v>
          </cell>
          <cell r="B1992" t="str">
            <v>CONCRETAGEM DE VIGAS E LAJES, FCK=20 MPA, PARA LAJES MACIÇAS OU NERVUR ADAS COM USO DE BOMBA EM EDIFICAÇÃO COM ÁREA MÉDIA DE LAJES MENOR OU I GUAL A 20 M² - LANÇAMENTO, ADENSAMENTO E ACABAMENTO. AF_12/2015</v>
          </cell>
          <cell r="C1992" t="str">
            <v>M3</v>
          </cell>
          <cell r="D1992">
            <v>349.63</v>
          </cell>
        </row>
        <row r="1993">
          <cell r="A1993">
            <v>92726</v>
          </cell>
          <cell r="B1993" t="str">
            <v>CONCRETAGEM DE VIGAS E LAJES, FCK=20 MPA, PARA LAJES MACIÇAS OU NERVUR ADAS COM USO DE BOMBA EM EDIFICAÇÃO COM ÁREA MÉDIA DE LAJES MAIOR QUE 20 M² - LANÇAMENTO, ADENSAMENTO E ACABAMENTO. AF_12/2015</v>
          </cell>
          <cell r="C1993" t="str">
            <v>M3</v>
          </cell>
          <cell r="D1993">
            <v>347.96</v>
          </cell>
        </row>
        <row r="1994">
          <cell r="A1994">
            <v>92727</v>
          </cell>
          <cell r="B1994" t="str">
            <v>CONCRETAGEM DE VIGAS E LAJES, FCK=20 MPA, PARA LAJES PREMOLDADAS COM J ERICAS EM ELEVADOR DE CABO EM EDIFICAÇÃO DE MULTIPAVIMENTOS ATÉ 16 AND ARES, COM ÁREA MÉDIA DE LAJES MENOR OU IGUAL A 20 M² - LANÇAMENTO, ADE NSAMENTO E ACABAMENTO. AF_12/2015</v>
          </cell>
          <cell r="C1994" t="str">
            <v>M3</v>
          </cell>
          <cell r="D1994">
            <v>376.17</v>
          </cell>
        </row>
        <row r="1995">
          <cell r="A1995">
            <v>92728</v>
          </cell>
          <cell r="B1995" t="str">
            <v>CONCRETAGEM DE VIGAS E LAJES, FCK=20 MPA, PARA LAJES PREMOLDADAS COM J ERICAS EM ELEVADOR DE CABO EM EDIFICAÇÃO DE MULTIPAVIMENTOS ATÉ 16 AND ARES, COM ÁREA MÉDIA DE LAJES MAIOR QUE 20 M² - LANÇAMENTO, ADENSAMENT O E ACABAMENTO. AF_12/2015</v>
          </cell>
          <cell r="C1995" t="str">
            <v>M3</v>
          </cell>
          <cell r="D1995">
            <v>359.33</v>
          </cell>
        </row>
        <row r="1996">
          <cell r="A1996">
            <v>92729</v>
          </cell>
          <cell r="B1996" t="str">
            <v>CONCRETAGEM DE VIGAS E LAJES, FCK=20 MPA, PARA LAJES MACIÇAS OU NERVUR ADAS COM JERICAS EM ELEVADOR DE CABO EM EDIFICAÇÃO DE MULTIPAVIMENTOS ATÉ 16 ANDARES, COM ÁREA MÉDIA DE LAJES MENOR OU IGUAL A 20 M² - LANÇA MENTO, ADENSAMENTO E ACABAMENTO. AF_12/2015</v>
          </cell>
          <cell r="C1996" t="str">
            <v>M3</v>
          </cell>
          <cell r="D1996">
            <v>352.2</v>
          </cell>
        </row>
        <row r="1997">
          <cell r="A1997">
            <v>92730</v>
          </cell>
          <cell r="B1997" t="str">
            <v>CONCRETAGEM DE VIGAS E LAJES, FCK=20 MPA, PARA LAJES MACIÇAS OU NERVUR ADAS COM JERICAS EM ELEVADOR DE CABO EM EDIFICAÇÃO DE MULTIPAVIMENTOS ATÉ 16 ANDARES, COM ÁREA MÉDIA DE LAJES MAIOR QUE 20 M² - LANÇAMENTO, ADENSAMENTO E ACABAMENTO. AF_12/2015</v>
          </cell>
          <cell r="C1997" t="str">
            <v>M3</v>
          </cell>
          <cell r="D1997">
            <v>340.32</v>
          </cell>
        </row>
        <row r="1998">
          <cell r="A1998">
            <v>92731</v>
          </cell>
          <cell r="B1998" t="str">
            <v>CONCRETAGEM DE VIGAS E LAJES, FCK=20 MPA, PARA LAJES PREMOLDADAS COM J ERICAS EM CREMALHEIRA EM EDIFICAÇÃO DE MULTIPAVIMENTOS ATÉ 16 ANDARES, COM ÁREA MÉDIA DE LAJES MENOR OU IGUAL A 20 M² - LANÇAMENTO, ADENSAME NTO E ACABAMENTO. AF_12/2015</v>
          </cell>
          <cell r="C1998" t="str">
            <v>M3</v>
          </cell>
          <cell r="D1998">
            <v>354.09</v>
          </cell>
        </row>
        <row r="1999">
          <cell r="A1999">
            <v>92732</v>
          </cell>
          <cell r="B1999" t="str">
            <v>CONCRETAGEM DE VIGAS E LAJES, FCK=20 MPA, PARA LAJES PREMOLDADAS COM J ERICAS EM CREMALHEIRA EM EDIFICAÇÃO DE MULTIPAVIMENTOS ATÉ 16 ANDARES, COM ÁREA MÉDIA DE LAJES MAIOR QUE 20 M² - LANÇAMENTO, ADENSAMENTO E A CABAMENTO. AF_12/2015</v>
          </cell>
          <cell r="C1999" t="str">
            <v>M3</v>
          </cell>
          <cell r="D1999">
            <v>342.54</v>
          </cell>
        </row>
        <row r="2000">
          <cell r="A2000">
            <v>92733</v>
          </cell>
          <cell r="B2000" t="str">
            <v>CONCRETAGEM DE VIGAS E LAJES, FCK=20 MPA, PARA LAJES MACIÇAS OU NERVUR ADAS COM JERICAS EM CREMALHEIRA EM EDIFICAÇÃO DE MULTIPAVIMENTOS ATÉ 1 6 ANDARES, COM ÁREA MÉDIA DE LAJES MENOR OU IGUAL A 20 M² - LANÇAMENTO , ADENSAMENTO E ACABAMENTO. AF_12/2015</v>
          </cell>
          <cell r="C2000" t="str">
            <v>M3</v>
          </cell>
          <cell r="D2000">
            <v>337.63</v>
          </cell>
        </row>
        <row r="2001">
          <cell r="A2001">
            <v>92734</v>
          </cell>
          <cell r="B2001" t="str">
            <v>CONCRETAGEM DE VIGAS E LAJES, FCK=20 MPA, PARA LAJES MACIÇAS OU NERVUR ADAS COM JERICAS EM CREMALHEIRA EM EDIFICAÇÃO DE MULTIPAVIMENTOS ATÉ 1 6 ANDARES, COM ÁREA MÉDIA DE LAJES MAIOR QUE 20 M² - LANÇAMENTO, ADENS AMENTO E ACABAMENTO. AF_12/2015</v>
          </cell>
          <cell r="C2001" t="str">
            <v>M3</v>
          </cell>
          <cell r="D2001">
            <v>329.49</v>
          </cell>
        </row>
        <row r="2002">
          <cell r="A2002">
            <v>92735</v>
          </cell>
          <cell r="B2002" t="str">
            <v>CONCRETAGEM DE VIGAS E LAJES, FCK=20 MPA, PARA LAJES PREMOLDADAS COM G RUA DE CAÇAMBA DE 350 L EM EDIFICAÇÃO DE MULTIPAVIMENTOS ATÉ 16 ANDARE S, COM ÁREA MÉDIA DE LAJES MENOR OU IGUAL A 20 M² - LANÇAMENTO, ADENSA MENTO E ACABAMENTO. AF_12/2015</v>
          </cell>
          <cell r="C2002" t="str">
            <v>M3</v>
          </cell>
          <cell r="D2002">
            <v>333.89</v>
          </cell>
        </row>
        <row r="2003">
          <cell r="A2003">
            <v>92736</v>
          </cell>
          <cell r="B2003" t="str">
            <v>CONCRETAGEM DE VIGAS E LAJES, FCK=20 MPA, PARA LAJES PREMOLDADAS COM G RUA DE CAÇAMBA DE 350 L EM EDIFICAÇÃO DE MULTIPAVIMENTOS ATÉ 16 ANDARE S, COM ÁREA MÉDIA DE LAJES MAIOR QUE 20 M² - LANÇAMENTO, ADENSAMENTO E ACABAMENTO. AF_12/2015</v>
          </cell>
          <cell r="C2003" t="str">
            <v>M3</v>
          </cell>
          <cell r="D2003">
            <v>325.14999999999998</v>
          </cell>
        </row>
        <row r="2004">
          <cell r="A2004">
            <v>92739</v>
          </cell>
          <cell r="B2004" t="str">
            <v>CONCRETAGEM DE VIGAS E LAJES, FCK=20 MPA, PARA LAJES MACIÇAS OU NERVUR ADAS COM GRUA DE CAÇAMBA DE 500 L EM EDIFICAÇÃO DE MULTIPAVIMENTOS ATÉ 16 ANDARES, COM ÁREA MÉDIA DE LAJES MENOR OU IGUAL A 20 M² - LANÇAMEN TO, ADENSAMENTO E ACABAMENTO. AF_12/2015</v>
          </cell>
          <cell r="C2004" t="str">
            <v>M3</v>
          </cell>
          <cell r="D2004">
            <v>312.45</v>
          </cell>
        </row>
        <row r="2005">
          <cell r="A2005">
            <v>92740</v>
          </cell>
          <cell r="B2005" t="str">
            <v>CONCRETAGEM DE VIGAS E LAJES, FCK=20 MPA, PARA LAJES MACIÇAS OU NERVUR ADAS COM GRUA DE CAÇAMBA DE 500 L EM EDIFICAÇÃO DE MULTIPAVIMENTOS ATÉ 16 ANDARES, COM ÁREA MÉDIA DE LAJES MAIOR QUE 20 M² - LANÇAMENTO, ADE NSAMENTO E ACABAMENTO. AF_12/2015</v>
          </cell>
          <cell r="C2005" t="str">
            <v>M3</v>
          </cell>
          <cell r="D2005">
            <v>308.12</v>
          </cell>
        </row>
        <row r="2006">
          <cell r="A2006">
            <v>92741</v>
          </cell>
          <cell r="B2006" t="str">
            <v>CONCRETAGEM DE VIGAS E LAJES, FCK=20 MPA, PARA QUALQUER TIPO DE LAJE C OM BALDES EM EDIFICAÇÃO TÉRREA, COM ÁREA MÉDIA DE LAJES MENOR OU IGUAL A 20 M² - LANÇAMENTO, ADENSAMENTO E ACABAMENTO. AF_12/2015</v>
          </cell>
          <cell r="C2006" t="str">
            <v>M3</v>
          </cell>
          <cell r="D2006">
            <v>468.35</v>
          </cell>
        </row>
        <row r="2007">
          <cell r="A2007">
            <v>92742</v>
          </cell>
          <cell r="B2007" t="str">
            <v>CONCRETAGEM DE VIGAS E LAJES, FCK=20 MPA, PARA QUALQUER TIPO DE LAJE C OM BALDES EM EDIFICAÇÃO DE MULTIPAVIMENTOS ATÉ 04 ANDARES, COM ÁREA MÉ DIA DE LAJES MENOR OU IGUAL A 20 M² - LANÇAMENTO, ADENSAMENTO E ACABAM ENTO. AF_12/2015</v>
          </cell>
          <cell r="C2007" t="str">
            <v>M3</v>
          </cell>
          <cell r="D2007">
            <v>636.71</v>
          </cell>
        </row>
        <row r="2008">
          <cell r="A2008">
            <v>92873</v>
          </cell>
          <cell r="B2008" t="str">
            <v>LANÇAMENTO COM USO DE BALDES, ADENSAMENTO E ACABAMENTO DE CONCRETO EM ESTRUTURAS. AF_12/2015</v>
          </cell>
          <cell r="C2008" t="str">
            <v>M3</v>
          </cell>
          <cell r="D2008">
            <v>131.06</v>
          </cell>
        </row>
        <row r="2009">
          <cell r="A2009">
            <v>92874</v>
          </cell>
          <cell r="B2009" t="str">
            <v>LANÇAMENTO COM USO DE BOMBA, ADENSAMENTO E ACABAMENTO DE CONCRETO EM E STRUTURAS. AF_12/2015</v>
          </cell>
          <cell r="C2009" t="str">
            <v>M3</v>
          </cell>
          <cell r="D2009">
            <v>21.73</v>
          </cell>
        </row>
        <row r="2010">
          <cell r="A2010" t="str">
            <v>74141/001</v>
          </cell>
          <cell r="B2010" t="str">
            <v>LAJE PRE-MOLD BETA 11 P/1KN/M2 VAOS 4,40M/INCL VIGOTAS TIJOLOS ARMADUR A NEGATIVA CAPEAMENTO 3CM CONCRETO 20MPA ESCORAMENTO MATERIAL E MAO  D E OBRA.</v>
          </cell>
          <cell r="C2010" t="str">
            <v>M2</v>
          </cell>
          <cell r="D2010">
            <v>66.17</v>
          </cell>
        </row>
        <row r="2011">
          <cell r="A2011" t="str">
            <v>74141/002</v>
          </cell>
          <cell r="B2011" t="str">
            <v>LAJE PRE-MOLD BETA 12 P/3,5KN/M2 VAO 4,1M INCL VIGOTAS TIJOLOS ARMADU- RA NEGATIVA CAPEAMENTO 3CM CONCRETO 15MPA ESCORAMENTO MATERIAIS E MAO DE OBRA.</v>
          </cell>
          <cell r="C2011" t="str">
            <v>M2</v>
          </cell>
          <cell r="D2011">
            <v>74.55</v>
          </cell>
        </row>
        <row r="2012">
          <cell r="A2012" t="str">
            <v>74141/003</v>
          </cell>
          <cell r="B2012" t="str">
            <v>LAJE PRE-MOLD BETA 16 P/3,5KN/M2 VAO 5,2M INCL VIGOTAS TIJOLOS ARMADU- RA NEGATIVA CAPEAMENTO 3CM CONCRETO 15MPA ESCORAMENTO MATERIAL E MAO DE OBRA.</v>
          </cell>
          <cell r="C2012" t="str">
            <v>M2</v>
          </cell>
          <cell r="D2012">
            <v>83.1</v>
          </cell>
        </row>
        <row r="2013">
          <cell r="A2013" t="str">
            <v>74141/004</v>
          </cell>
          <cell r="B2013" t="str">
            <v>LAJE PRE-MOLD BETA 20 P/3,5KN/M2 VAO 6,2M INCL VIGOTAS TIJOLOS ARMADU- RA NEGATIVA CAPEAMENTO 3CM CONCRETO 15MPA ESCORAMENTO MATERIAL E MAO DE OBRA.</v>
          </cell>
          <cell r="C2013" t="str">
            <v>M2</v>
          </cell>
          <cell r="D2013">
            <v>107.34</v>
          </cell>
        </row>
        <row r="2014">
          <cell r="A2014" t="str">
            <v>74202/001</v>
          </cell>
          <cell r="B2014" t="str">
            <v>LAJE PRE-MOLDADA P/FORRO, SOBRECARGA 100KG/M2, VAOS ATE 3,50M/E=8CM, C /LAJOTAS E CAP.C/CONC FCK=20MPA, 3CM, INTER-EIXO 38CM, C/ESCORAMENTO ( REAPR.3X) E FERRAGEM NEGATIVA</v>
          </cell>
          <cell r="C2014" t="str">
            <v>M2</v>
          </cell>
          <cell r="D2014">
            <v>56.9</v>
          </cell>
        </row>
        <row r="2015">
          <cell r="A2015" t="str">
            <v>74202/002</v>
          </cell>
          <cell r="B2015" t="str">
            <v>LAJE PRE-MOLDADA P/PISO, SOBRECARGA 200KG/M2, VAOS ATE 3,50M/E=8CM, C/ LAJOTAS E CAP.C/CONC FCK=20MPA, 4CM, INTER-EIXO 38CM, C/ESCORAMENTO (R EAPR.3X) E FERRAGEM NEGATIVA</v>
          </cell>
          <cell r="C2015" t="str">
            <v>M2</v>
          </cell>
          <cell r="D2015">
            <v>64.010000000000005</v>
          </cell>
        </row>
        <row r="2016">
          <cell r="A2016">
            <v>6122</v>
          </cell>
          <cell r="B2016" t="str">
            <v>EMBASAMENTO C/PEDRA ARGAMASSADA UTILIZANDO ARG.CIM/AREIA 1:4</v>
          </cell>
          <cell r="C2016" t="str">
            <v>M3</v>
          </cell>
          <cell r="D2016">
            <v>311.27</v>
          </cell>
        </row>
        <row r="2017">
          <cell r="A2017" t="str">
            <v>73817/001</v>
          </cell>
          <cell r="B2017" t="str">
            <v>EMBASAMENTO DE MATERIAL GRANULAR - PO DE PEDRA</v>
          </cell>
          <cell r="C2017" t="str">
            <v>M3</v>
          </cell>
          <cell r="D2017">
            <v>75.349999999999994</v>
          </cell>
        </row>
        <row r="2018">
          <cell r="A2018" t="str">
            <v>73817/002</v>
          </cell>
          <cell r="B2018" t="str">
            <v>EMBASAMENTO DE MATERIAL GRANULAR - RACHAO</v>
          </cell>
          <cell r="C2018" t="str">
            <v>M3</v>
          </cell>
          <cell r="D2018">
            <v>99.09</v>
          </cell>
        </row>
        <row r="2019">
          <cell r="A2019" t="str">
            <v>74078/001</v>
          </cell>
          <cell r="B2019" t="str">
            <v>AGULHAMENTO FUNDO DE VALAS C/MACO 30KG PEDRA-DE-MAO H=10CM</v>
          </cell>
          <cell r="C2019" t="str">
            <v>M2</v>
          </cell>
          <cell r="D2019">
            <v>24.77</v>
          </cell>
        </row>
        <row r="2020">
          <cell r="A2020" t="str">
            <v>74078/002</v>
          </cell>
          <cell r="B2020" t="str">
            <v>AGULHAMENTO FUNDO DE VALAS C/MACO 30KG PEDRA-DE-MAO H=5CM</v>
          </cell>
          <cell r="C2020" t="str">
            <v>M2</v>
          </cell>
          <cell r="D2020">
            <v>12.38</v>
          </cell>
        </row>
        <row r="2021">
          <cell r="A2021">
            <v>83518</v>
          </cell>
          <cell r="B2021" t="str">
            <v>ALVENARIA EMBASAMENTO E=20 CM BLOCO CONCRETO</v>
          </cell>
          <cell r="C2021" t="str">
            <v>M3</v>
          </cell>
          <cell r="D2021">
            <v>294.48</v>
          </cell>
        </row>
        <row r="2022">
          <cell r="A2022">
            <v>83519</v>
          </cell>
          <cell r="B2022" t="str">
            <v>ALVENARIA EMBASAMENTO TIJOLO CERAMICO FURADO 10X20X20 CM</v>
          </cell>
          <cell r="C2022" t="str">
            <v>M3</v>
          </cell>
          <cell r="D2022">
            <v>416.43</v>
          </cell>
        </row>
        <row r="2023">
          <cell r="A2023">
            <v>68328</v>
          </cell>
          <cell r="B2023" t="str">
            <v>JUNTA DE DILATACAO COM ISOPOR 10 MM</v>
          </cell>
          <cell r="C2023" t="str">
            <v>M2</v>
          </cell>
          <cell r="D2023">
            <v>9.4</v>
          </cell>
        </row>
        <row r="2024">
          <cell r="A2024" t="str">
            <v>73898/001</v>
          </cell>
          <cell r="B2024" t="str">
            <v>JUNTA DE DILATACAO ELASTICA (PVC) O-220/6 PRESSAO ATE 30 MCA</v>
          </cell>
          <cell r="C2024" t="str">
            <v>M</v>
          </cell>
          <cell r="D2024">
            <v>212.02</v>
          </cell>
        </row>
        <row r="2025">
          <cell r="A2025" t="str">
            <v>74121/001</v>
          </cell>
          <cell r="B2025" t="str">
            <v>JUNTA DE DILATACAO PARA IMPERMEABILIZACAO, COM SELANTE ELASTICO MONOCO MPONENTE A BASE DE POLIURETANO, DIMENSOES 1X1CM.</v>
          </cell>
          <cell r="C2025" t="str">
            <v>M</v>
          </cell>
          <cell r="D2025">
            <v>17.12</v>
          </cell>
        </row>
        <row r="2026">
          <cell r="A2026">
            <v>79471</v>
          </cell>
          <cell r="B2026" t="str">
            <v>PINTURA ADESIVA P/ CONCRETO, A BASE DE RESINA EPOXI ( SIKADUR 32 )</v>
          </cell>
          <cell r="C2026" t="str">
            <v>KG</v>
          </cell>
          <cell r="D2026">
            <v>54.94</v>
          </cell>
        </row>
        <row r="2027">
          <cell r="A2027">
            <v>83499</v>
          </cell>
          <cell r="B2027" t="str">
            <v>JUNTA DE DILATACAO E VEDACAO TIPO JEENE, INCLUSO CORTE E REMOCAO DO PA VIMENTO</v>
          </cell>
          <cell r="C2027" t="str">
            <v>M</v>
          </cell>
          <cell r="D2027">
            <v>574.79</v>
          </cell>
        </row>
        <row r="2028">
          <cell r="A2028" t="str">
            <v>74200/001</v>
          </cell>
          <cell r="B2028" t="str">
            <v>VERGA 10X10CM EM CONCRETO PRÉ-MOLDADO FCK=20MPA (PREPARO COM BETONEIRA ) AÇO CA60, BITOLA FINA, INCLUSIVE FORMAS TABUA 3A.</v>
          </cell>
          <cell r="C2028" t="str">
            <v>M</v>
          </cell>
          <cell r="D2028">
            <v>17.309999999999999</v>
          </cell>
        </row>
        <row r="2029">
          <cell r="A2029">
            <v>83901</v>
          </cell>
          <cell r="B2029" t="str">
            <v>VERGAS 10X10 CM, PREMOLDADAS C/ CONCRETO FCK=15 MPA (PREPARO MECANICO) , ACO CA-50 COM FORMAS TABUA DE PINHO 3A</v>
          </cell>
          <cell r="C2029" t="str">
            <v>M</v>
          </cell>
          <cell r="D2029">
            <v>16.45</v>
          </cell>
        </row>
        <row r="2030">
          <cell r="A2030">
            <v>71623</v>
          </cell>
          <cell r="B2030" t="str">
            <v>CHAPIM DE CONCRETO APARENTE COM ACABAMENTO DESEMPENADO, FORMA DE COMPE NSADO PLASTIFICADO (MADEIRIT) DE 14 X 10 CM, FUNDIDO NO LOCAL.</v>
          </cell>
          <cell r="C2030" t="str">
            <v>M</v>
          </cell>
          <cell r="D2030">
            <v>23.26</v>
          </cell>
        </row>
        <row r="2031">
          <cell r="A2031" t="str">
            <v>74144/002</v>
          </cell>
          <cell r="B2031" t="str">
            <v>SUPORTE APOIO CAIXA D AGUA BARROTES MADEIRA DE 1</v>
          </cell>
          <cell r="C2031" t="str">
            <v>UN</v>
          </cell>
          <cell r="D2031">
            <v>18.829999999999998</v>
          </cell>
        </row>
        <row r="2032">
          <cell r="A2032">
            <v>83513</v>
          </cell>
          <cell r="B2032" t="str">
            <v>FORNECIMENTO DE PERFIL SIMPLES "I" OU "H" ATE 8" INCLUSIVE PERDAS</v>
          </cell>
          <cell r="C2032" t="str">
            <v>KG</v>
          </cell>
          <cell r="D2032">
            <v>7.7</v>
          </cell>
        </row>
        <row r="2033">
          <cell r="A2033">
            <v>83514</v>
          </cell>
          <cell r="B2033" t="str">
            <v>FORNECIMENTO DE PERFIL SIMPLES "I" OU "H" 8 A 12" INCLUSIVE PERDAS</v>
          </cell>
          <cell r="C2033" t="str">
            <v>KG</v>
          </cell>
          <cell r="D2033">
            <v>6.99</v>
          </cell>
        </row>
        <row r="2034">
          <cell r="A2034">
            <v>84153</v>
          </cell>
          <cell r="B2034" t="str">
            <v>APARELHO DE APOIO NEOPRENE NAO FRETADO (1,4KG/DM3)</v>
          </cell>
          <cell r="C2034" t="str">
            <v>KG</v>
          </cell>
          <cell r="D2034">
            <v>36.020000000000003</v>
          </cell>
        </row>
        <row r="2035">
          <cell r="A2035">
            <v>84154</v>
          </cell>
          <cell r="B2035" t="str">
            <v>APARELHO APOIO NEOPRENE FRETADO</v>
          </cell>
          <cell r="C2035" t="str">
            <v>DM3</v>
          </cell>
          <cell r="D2035">
            <v>109.78</v>
          </cell>
        </row>
        <row r="2036">
          <cell r="A2036">
            <v>85233</v>
          </cell>
          <cell r="B2036" t="str">
            <v>ESCADA EM CONCRETO ARMADO, FCK = 15 MPA, MOLDADA IN LOCO</v>
          </cell>
          <cell r="C2036" t="str">
            <v>M3</v>
          </cell>
          <cell r="D2036">
            <v>1770.52</v>
          </cell>
        </row>
        <row r="2037">
          <cell r="A2037">
            <v>5968</v>
          </cell>
          <cell r="B2037" t="str">
            <v>IMPERMEABILIZACAO DE SUPERFICIE COM ARGAMASSA DE CIMENTO E AREIA (MEDI A), TRACO 1:3, COM ADITIVO IMPERMEABILIZANTE, E=2CM.</v>
          </cell>
          <cell r="C2037" t="str">
            <v>M2</v>
          </cell>
          <cell r="D2037">
            <v>31.3</v>
          </cell>
        </row>
        <row r="2038">
          <cell r="A2038">
            <v>6130</v>
          </cell>
          <cell r="B2038" t="str">
            <v>IMPERMEABILIZACAO DE SUPERFICIE COM ARGAMASSA DE CIMENTO E AREIA (GROS SA), TRACO 1:4, COM ADITIVO IMPERMEABILIZANTE, E=2,5CM</v>
          </cell>
          <cell r="C2038" t="str">
            <v>M2</v>
          </cell>
          <cell r="D2038">
            <v>17.36</v>
          </cell>
        </row>
        <row r="2039">
          <cell r="A2039" t="str">
            <v>74000/001</v>
          </cell>
          <cell r="B2039" t="str">
            <v>IMPERMEABILIZACAO DE SUPERFICIE COM ARMAGASSA DE CIMENTO E AREIA (GROS SA), TRACO 1:3, COM ADITIVO IMPERMEABILIZANTE, E=2,5CM.</v>
          </cell>
          <cell r="C2039" t="str">
            <v>M2</v>
          </cell>
          <cell r="D2039">
            <v>41.89</v>
          </cell>
        </row>
        <row r="2040">
          <cell r="A2040">
            <v>83731</v>
          </cell>
          <cell r="B2040" t="str">
            <v>IMPERMEABILIZACAO DE SUPERFICIE COM ARGAMASSA DE CIMENTO E AREIA, TRAC O 1:3, COM ADITIVO IMPERMEABILIZANTE, E=3 CM</v>
          </cell>
          <cell r="C2040" t="str">
            <v>M2</v>
          </cell>
          <cell r="D2040">
            <v>35.200000000000003</v>
          </cell>
        </row>
        <row r="2041">
          <cell r="A2041">
            <v>83732</v>
          </cell>
          <cell r="B2041" t="str">
            <v>IMPERMEABILIZACAO DE SUPERFICIE COM ARGAMASSA DE CIMENTO E AREIA, TRAC O 1:3, COM ADITIVO IMPERMEABILIZANTE, E=1,5 CM</v>
          </cell>
          <cell r="C2041" t="str">
            <v>M2</v>
          </cell>
          <cell r="D2041">
            <v>25.98</v>
          </cell>
        </row>
        <row r="2042">
          <cell r="A2042">
            <v>83733</v>
          </cell>
          <cell r="B2042" t="str">
            <v>IMPERMEABILIZACAO DE SUPERFICIE COM ARGAMASSA DE CIMENTO E AREIA (GROS SA), TRACO 1:4, COM ADITIVO IMPERMEABILIZANTE, E=2 CM</v>
          </cell>
          <cell r="C2042" t="str">
            <v>M2</v>
          </cell>
          <cell r="D2042">
            <v>30.09</v>
          </cell>
        </row>
        <row r="2043">
          <cell r="A2043">
            <v>83735</v>
          </cell>
          <cell r="B2043" t="str">
            <v>IMPERMEABILIZACAO DE SUPERFICIE COM CIMENTO IMPERMEABILIZANTE DE PEGA ULTRA RAPIDA, TRACO 1:1, E=0,5 CM</v>
          </cell>
          <cell r="C2043" t="str">
            <v>M2</v>
          </cell>
          <cell r="D2043">
            <v>44.75</v>
          </cell>
        </row>
        <row r="2044">
          <cell r="A2044">
            <v>68053</v>
          </cell>
          <cell r="B2044" t="str">
            <v>FORNECIMENTO/INSTALACAO LONA PLASTICA PRETA, PARA IMPERMEABILIZACAO, E SPESSURA 150 MICRAS.</v>
          </cell>
          <cell r="C2044" t="str">
            <v>M2</v>
          </cell>
          <cell r="D2044">
            <v>4.59</v>
          </cell>
        </row>
        <row r="2045">
          <cell r="A2045" t="str">
            <v>73753/001</v>
          </cell>
          <cell r="B2045" t="str">
            <v>IMPERMEABILIZACAO DE SUPERFICIE COM MANTA ASFALTICA PROTEGIDA COM FILM E DE ALUMINIO GOFRADO (DE ESPESSURA 0,8MM), INCLUSA APLICACAO DE  EMUL SAO ASFALTICA, E=3MM.</v>
          </cell>
          <cell r="C2045" t="str">
            <v>M2</v>
          </cell>
          <cell r="D2045">
            <v>73.06</v>
          </cell>
        </row>
        <row r="2046">
          <cell r="A2046" t="str">
            <v>74033/001</v>
          </cell>
          <cell r="B2046" t="str">
            <v>IMPERMEABILIZACAO DE SUPERFICIE COM GEOMEMBRANA (MANTA TERMOPLASTICA L ISA) TIPO PEAD, E=2MM.</v>
          </cell>
          <cell r="C2046" t="str">
            <v>M2</v>
          </cell>
          <cell r="D2046">
            <v>34.76</v>
          </cell>
        </row>
        <row r="2047">
          <cell r="A2047">
            <v>83737</v>
          </cell>
          <cell r="B2047" t="str">
            <v>IMPERMEABILIZACAO DE SUPERFICIE COM MANTA ASFALTICA (COM POLIMEROS TIP O APP), E=3 MM</v>
          </cell>
          <cell r="C2047" t="str">
            <v>M2</v>
          </cell>
          <cell r="D2047">
            <v>56.86</v>
          </cell>
        </row>
        <row r="2048">
          <cell r="A2048">
            <v>83738</v>
          </cell>
          <cell r="B2048" t="str">
            <v>IMPERMEABILIZACAO DE SUPERFICIE COM MANTA ASFALTICA (COM POLIMEROS TIP O APP), E=4 MM</v>
          </cell>
          <cell r="C2048" t="str">
            <v>M2</v>
          </cell>
          <cell r="D2048">
            <v>67.040000000000006</v>
          </cell>
        </row>
        <row r="2049">
          <cell r="A2049">
            <v>83740</v>
          </cell>
          <cell r="B2049" t="str">
            <v>IMPERMEABILIZACAO COM VÉU DE POLIESTER</v>
          </cell>
          <cell r="C2049" t="str">
            <v>M2</v>
          </cell>
          <cell r="D2049">
            <v>31.09</v>
          </cell>
        </row>
        <row r="2050">
          <cell r="A2050" t="str">
            <v>73929/001</v>
          </cell>
          <cell r="B2050" t="str">
            <v>IMPERMEABILIZACAO DE SUPERFICIE COM CIMENTO ESPECIAL CRISTALIZANTE COM ADESIVO LIQUIDO DE ALTA PERFORMANCE A BASE DE RESINA ACRÍLICA, UMA DE MAO.</v>
          </cell>
          <cell r="C2050" t="str">
            <v>M2</v>
          </cell>
          <cell r="D2050">
            <v>24.21</v>
          </cell>
        </row>
        <row r="2051">
          <cell r="A2051" t="str">
            <v>73929/003</v>
          </cell>
          <cell r="B2051" t="str">
            <v>IMPERMEABILIZACAO DE SUPERFICIE COM EMULSAO ACRILICA E SELADOR.</v>
          </cell>
          <cell r="C2051" t="str">
            <v>M2</v>
          </cell>
          <cell r="D2051">
            <v>42.64</v>
          </cell>
        </row>
        <row r="2052">
          <cell r="A2052" t="str">
            <v>73929/004</v>
          </cell>
          <cell r="B2052" t="str">
            <v>IMPERMEABILIZACAO DE ESTRUTURAS ENTERRADAS COM CIMENTO CRISTALIZANTE E EMULSAO ADESIVA, ATE 7M DE PROFUNDIDADE.</v>
          </cell>
          <cell r="C2052" t="str">
            <v>M2</v>
          </cell>
          <cell r="D2052">
            <v>41.74</v>
          </cell>
        </row>
        <row r="2053">
          <cell r="A2053">
            <v>6225</v>
          </cell>
          <cell r="B2053" t="str">
            <v>IMPERMEABILIZACAO DE CALHAS/LAJES DESCOBERTAS, COM EMULSAO ASFALTICA C OM ELASTOMEROS, 3 DEMAOS</v>
          </cell>
          <cell r="C2053" t="str">
            <v>M2</v>
          </cell>
          <cell r="D2053">
            <v>31.21</v>
          </cell>
        </row>
        <row r="2054">
          <cell r="A2054">
            <v>72075</v>
          </cell>
          <cell r="B2054" t="str">
            <v>IMPERMEABILIZACAO DE SUPERFICIE COM REVESTIMENTO BICOMPONENTE SEMI FLE XIVEL.</v>
          </cell>
          <cell r="C2054" t="str">
            <v>M2</v>
          </cell>
          <cell r="D2054">
            <v>8.35</v>
          </cell>
        </row>
        <row r="2055">
          <cell r="A2055" t="str">
            <v>73762/001</v>
          </cell>
          <cell r="B2055" t="str">
            <v>IMPERMEABILIZACAO DE SUPERFICIE COM ASFALTO ELASTOMERICO, INCLUSOS PRI MER E VEU DE POLIESTER.</v>
          </cell>
          <cell r="C2055" t="str">
            <v>M2</v>
          </cell>
          <cell r="D2055">
            <v>72.14</v>
          </cell>
        </row>
        <row r="2056">
          <cell r="A2056" t="str">
            <v>73762/002</v>
          </cell>
          <cell r="B2056" t="str">
            <v>IMPERMEABILIZACAO DE SUPERFICIE COM EMULSAO ACRILICA SOBRE CIMENTO CRI STALIZANTE, INCLUSO VEU DE FIBRA DE VIDRO.</v>
          </cell>
          <cell r="C2056" t="str">
            <v>M2</v>
          </cell>
          <cell r="D2056">
            <v>50.57</v>
          </cell>
        </row>
        <row r="2057">
          <cell r="A2057" t="str">
            <v>73762/003</v>
          </cell>
          <cell r="B2057" t="str">
            <v>IMPERMEABILIZACAO DE SUPERFICIE COM EMULSAO ACRILICA ESTILENADA COM TE LA SOBRE CIMENTO CRISTALIZANTE, INCLUSO EMULSAO ADESIVA DE BASE ACRILI CA.</v>
          </cell>
          <cell r="C2057" t="str">
            <v>M2</v>
          </cell>
          <cell r="D2057">
            <v>92.21</v>
          </cell>
        </row>
        <row r="2058">
          <cell r="A2058" t="str">
            <v>73762/004</v>
          </cell>
          <cell r="B2058" t="str">
            <v>IMPERMEABILIZACAO DE SUPERFICIE COM ASFALTO ELASTOMERICO, INCLUSOS PRI MER E VEU DE FIBRA DE VIDRO.</v>
          </cell>
          <cell r="C2058" t="str">
            <v>M2</v>
          </cell>
          <cell r="D2058">
            <v>99.16</v>
          </cell>
        </row>
        <row r="2059">
          <cell r="A2059" t="str">
            <v>74066/001</v>
          </cell>
          <cell r="B2059" t="str">
            <v>IMPERMEABILIZACAO DE SUPERFICIE, COM IMPERMEABILIZANTE FLEXIVEL A BASE DE ELASTOMERO.</v>
          </cell>
          <cell r="C2059" t="str">
            <v>M2</v>
          </cell>
          <cell r="D2059">
            <v>52.64</v>
          </cell>
        </row>
        <row r="2060">
          <cell r="A2060" t="str">
            <v>74066/002</v>
          </cell>
          <cell r="B2060" t="str">
            <v>IMPERMEABILIZACAO DE SUPERFICIE, COM IMPERMEABILIZANTE FLEXIVEL A BASE ACRILICA.</v>
          </cell>
          <cell r="C2060" t="str">
            <v>M2</v>
          </cell>
          <cell r="D2060">
            <v>67.78</v>
          </cell>
        </row>
        <row r="2061">
          <cell r="A2061" t="str">
            <v>74097/001</v>
          </cell>
          <cell r="B2061" t="str">
            <v>IMPERMEABILIZACAO DE SUPERFICIE, COM ASFALTO ELASTOMERICO.</v>
          </cell>
          <cell r="C2061" t="str">
            <v>M2</v>
          </cell>
          <cell r="D2061">
            <v>31.21</v>
          </cell>
        </row>
        <row r="2062">
          <cell r="A2062" t="str">
            <v>74106/001</v>
          </cell>
          <cell r="B2062" t="str">
            <v>IMPERMEABILIZACAO DE ESTRUTURAS ENTERRADAS, COM TINTA ASFALTICA, DUAS DEMAOS.</v>
          </cell>
          <cell r="C2062" t="str">
            <v>M2</v>
          </cell>
          <cell r="D2062">
            <v>7.7</v>
          </cell>
        </row>
        <row r="2063">
          <cell r="A2063">
            <v>83741</v>
          </cell>
          <cell r="B2063" t="str">
            <v>IMPERMEABILIZACAO DE SUPERFICIE COM EMULSAO ASFALTICA COM ELASTOMERO, INCLUSOS PRIMER E VEU DE POLIESTER</v>
          </cell>
          <cell r="C2063" t="str">
            <v>M2</v>
          </cell>
          <cell r="D2063">
            <v>70.72</v>
          </cell>
        </row>
        <row r="2064">
          <cell r="A2064">
            <v>83742</v>
          </cell>
          <cell r="B2064" t="str">
            <v>IMPERMEABILIZACAO DE SUPERFICIE COM EMULSAO ASFALTICA A BASE D'AGUA</v>
          </cell>
          <cell r="C2064" t="str">
            <v>M2</v>
          </cell>
          <cell r="D2064">
            <v>19.47</v>
          </cell>
        </row>
        <row r="2065">
          <cell r="A2065">
            <v>83743</v>
          </cell>
          <cell r="B2065" t="str">
            <v>JUNTA DE DILATACAO PARA IMPERMEABILIZACAO, COM ASFALTO OXIDADO APLICAD O A QUENTE, DIMENSOES 2X2 CM</v>
          </cell>
          <cell r="C2065" t="str">
            <v>M</v>
          </cell>
          <cell r="D2065">
            <v>15.56</v>
          </cell>
        </row>
        <row r="2066">
          <cell r="A2066" t="str">
            <v>73872/001</v>
          </cell>
          <cell r="B2066" t="str">
            <v>IMPERMEABILIZACAO COM PINTURA A BASE DE RESINA EPOXI ALCATRAO, UMA DEM AO.</v>
          </cell>
          <cell r="C2066" t="str">
            <v>M2</v>
          </cell>
          <cell r="D2066">
            <v>23.75</v>
          </cell>
        </row>
        <row r="2067">
          <cell r="A2067" t="str">
            <v>73872/002</v>
          </cell>
          <cell r="B2067" t="str">
            <v>IMPERMEABILIZACAO COM PINTURA A BASE DE RESINA EPOXI ALCATRAO, DUAS DE MAOS.</v>
          </cell>
          <cell r="C2067" t="str">
            <v>M2</v>
          </cell>
          <cell r="D2067">
            <v>46.54</v>
          </cell>
        </row>
        <row r="2068">
          <cell r="A2068">
            <v>72124</v>
          </cell>
          <cell r="B2068" t="str">
            <v>IMPERMEABILIZACAO DE SUPERFICIE COM MASTIQUE ELASTICO A BASE DE SILICO NE, POR VOLUME.</v>
          </cell>
          <cell r="C2068" t="str">
            <v>DM3</v>
          </cell>
          <cell r="D2068">
            <v>83.33</v>
          </cell>
        </row>
        <row r="2069">
          <cell r="A2069" t="str">
            <v>74025/001</v>
          </cell>
          <cell r="B2069" t="str">
            <v>IMPERMEABILIZACAO DE SUPERFICIE COM MASTIQUE BETUMINOSO A FRIO, POR ME TRO.</v>
          </cell>
          <cell r="C2069" t="str">
            <v>M</v>
          </cell>
          <cell r="D2069">
            <v>43.83</v>
          </cell>
        </row>
        <row r="2070">
          <cell r="A2070" t="str">
            <v>74190/001</v>
          </cell>
          <cell r="B2070" t="str">
            <v>IMPERMEABILIZACAO DE SUPERFICIE COM MASTIQUE BETUMINOSO A FRIO, POR AR EA.</v>
          </cell>
          <cell r="C2070" t="str">
            <v>M2</v>
          </cell>
          <cell r="D2070">
            <v>145.58000000000001</v>
          </cell>
        </row>
        <row r="2071">
          <cell r="A2071">
            <v>83744</v>
          </cell>
          <cell r="B2071" t="str">
            <v>PROTECAO MECANICA DE SUPERFICIE COM ARGAMASSA DE CIMENTO E AREIA, TRAC O 1:7 CM, E=3 CM</v>
          </cell>
          <cell r="C2071" t="str">
            <v>M2</v>
          </cell>
          <cell r="D2071">
            <v>25.38</v>
          </cell>
        </row>
        <row r="2072">
          <cell r="A2072">
            <v>83745</v>
          </cell>
          <cell r="B2072" t="str">
            <v>PROTECAO MECANICA DE SUPERFICIE COM ARGAMASSA DE CIMENTO E AREIA, TRAC O 1:4, E=0,5 CM</v>
          </cell>
          <cell r="C2072" t="str">
            <v>M2</v>
          </cell>
          <cell r="D2072">
            <v>16.43</v>
          </cell>
        </row>
        <row r="2073">
          <cell r="A2073">
            <v>83746</v>
          </cell>
          <cell r="B2073" t="str">
            <v>PROTECAO MECANICA DE SUPERFICIE COM ARGAMASSA DE CIMENTO E AREIA, TRAC O 1:4, E=2 CM</v>
          </cell>
          <cell r="C2073" t="str">
            <v>M2</v>
          </cell>
          <cell r="D2073">
            <v>22.86</v>
          </cell>
        </row>
        <row r="2074">
          <cell r="A2074">
            <v>83747</v>
          </cell>
          <cell r="B2074" t="str">
            <v>PROTECAO MECANICA DE SUPERFICIE COM ARGAMASSA DE CIMENTO E AREIA, TRAC O 1:7, E=1,5 CM</v>
          </cell>
          <cell r="C2074" t="str">
            <v>M2</v>
          </cell>
          <cell r="D2074">
            <v>19.809999999999999</v>
          </cell>
        </row>
        <row r="2075">
          <cell r="A2075">
            <v>83748</v>
          </cell>
          <cell r="B2075" t="str">
            <v>PROTECAO MECANICA DE SUPERFICIE COM ARGAMASSA DE CIMENTO E AREIA, TRAC O 1:3, E=2 CM</v>
          </cell>
          <cell r="C2075" t="str">
            <v>M2</v>
          </cell>
          <cell r="D2075">
            <v>23.84</v>
          </cell>
        </row>
        <row r="2076">
          <cell r="A2076">
            <v>83749</v>
          </cell>
          <cell r="B2076" t="str">
            <v>PROTECAO MECANICA DE SUPERFICIE COM ARGAMASSA DE CIMENTO E AREIA, TRAC O 1:3, E=2,5 CM</v>
          </cell>
          <cell r="C2076" t="str">
            <v>M2</v>
          </cell>
          <cell r="D2076">
            <v>26.23</v>
          </cell>
        </row>
        <row r="2077">
          <cell r="A2077">
            <v>83750</v>
          </cell>
          <cell r="B2077" t="str">
            <v>PROTECAO MECANICA DE SUPERFICIE COM ARGAMASSA DE CIMENTO E AREIA, TRAC O 1:3, E=3 CM</v>
          </cell>
          <cell r="C2077" t="str">
            <v>M2</v>
          </cell>
          <cell r="D2077">
            <v>28.63</v>
          </cell>
        </row>
        <row r="2078">
          <cell r="A2078">
            <v>83751</v>
          </cell>
          <cell r="B2078" t="str">
            <v>PROTECAO MECANICA DE SUPERFICIE COM ARGAMASSA DE CIMENTO E AREIA, TRAC O 1:4, E=1,5 CM</v>
          </cell>
          <cell r="C2078" t="str">
            <v>M2</v>
          </cell>
          <cell r="D2078">
            <v>20.78</v>
          </cell>
        </row>
        <row r="2079">
          <cell r="A2079">
            <v>83752</v>
          </cell>
          <cell r="B2079" t="str">
            <v>PROTECAO MECANICA DE SUPERFICIE COM ARGAMASSA DE CIMENTO E AREIA, TRAC O 1:6, E=1,5 CM</v>
          </cell>
          <cell r="C2079" t="str">
            <v>M2</v>
          </cell>
          <cell r="D2079">
            <v>19.809999999999999</v>
          </cell>
        </row>
        <row r="2080">
          <cell r="A2080">
            <v>83753</v>
          </cell>
          <cell r="B2080" t="str">
            <v>PROTECAO MECANICA DE SUPERFICIE COM ARGAMASSA DE CIMENTO E AREIA, TRAC O 1:3, JUNTA BATIDA, E=3 CM</v>
          </cell>
          <cell r="C2080" t="str">
            <v>M2</v>
          </cell>
          <cell r="D2080">
            <v>32.47</v>
          </cell>
        </row>
        <row r="2081">
          <cell r="A2081">
            <v>83754</v>
          </cell>
          <cell r="B2081" t="str">
            <v>PROTECAO MECANICA DE SUPERFICIE COM ARGAMASSA DE CIMENTO E AREIA, TRAC O 1:6, E=2 CM</v>
          </cell>
          <cell r="C2081" t="str">
            <v>M2</v>
          </cell>
          <cell r="D2081">
            <v>21.67</v>
          </cell>
        </row>
        <row r="2082">
          <cell r="A2082">
            <v>72308</v>
          </cell>
          <cell r="B2082" t="str">
            <v>ELETRODUTO DE ACO GALVANIZADO ELETROLITICO DN 20MM (3/4"), TIPO LEVE, INCLUSIVE CONEXOES - FORNECIMENTO E INSTALACAO</v>
          </cell>
          <cell r="C2082" t="str">
            <v>M</v>
          </cell>
          <cell r="D2082">
            <v>18.28</v>
          </cell>
        </row>
        <row r="2083">
          <cell r="A2083">
            <v>72309</v>
          </cell>
          <cell r="B2083" t="str">
            <v>ELETRODUTO DE ACO GALVANIZADO ELETROLITICO DN 25MM (1"), TIPO LEVE, IN CLUSIVE CONEXOES - FORNECIMENTO E INSTALACAO</v>
          </cell>
          <cell r="C2083" t="str">
            <v>M</v>
          </cell>
          <cell r="D2083">
            <v>18.93</v>
          </cell>
        </row>
        <row r="2084">
          <cell r="A2084">
            <v>72310</v>
          </cell>
          <cell r="B2084" t="str">
            <v>ELETRODUTO DE ACO GALVANIZADO ELETROLITICO DN 40MM (1 1/2"), TIPO SEMI -PESADO, INCLUSIVE CONEXOES - FORNECIMENTO E INSTALACAO</v>
          </cell>
          <cell r="C2084" t="str">
            <v>M</v>
          </cell>
          <cell r="D2084">
            <v>30.77</v>
          </cell>
        </row>
        <row r="2085">
          <cell r="A2085">
            <v>72311</v>
          </cell>
          <cell r="B2085" t="str">
            <v>ELETRODUTO DE ACO GALVANIZADO ELETROLITICO DN 50MM (2), TIPO SEMI-PES ADO, INCLUSIVE CONEXOES - FORNECIMENTO E INSTALACAO</v>
          </cell>
          <cell r="C2085" t="str">
            <v>M</v>
          </cell>
          <cell r="D2085">
            <v>33.340000000000003</v>
          </cell>
        </row>
        <row r="2086">
          <cell r="A2086">
            <v>72312</v>
          </cell>
          <cell r="B2086" t="str">
            <v>ELETRODUTO DE ACO GALVANIZADO ELETROLITICO DN 62MM (2 1/2"), TIPO SEMI -PESADO, INCLUSIVE CONEXOES - FORNECIMENTO E INSTALACAO</v>
          </cell>
          <cell r="C2086" t="str">
            <v>M</v>
          </cell>
          <cell r="D2086">
            <v>45.7</v>
          </cell>
        </row>
        <row r="2087">
          <cell r="A2087">
            <v>72316</v>
          </cell>
          <cell r="B2087" t="str">
            <v>ELETRODUTO DE ACO GALVANIZADO ELETROLITICO DN 75MM (3"), TIPO SEMI-PES ADO, INCLUSIVE CONEXOES - FORNECIMENTO E INSTALACAO</v>
          </cell>
          <cell r="C2087" t="str">
            <v>M</v>
          </cell>
          <cell r="D2087">
            <v>51.86</v>
          </cell>
        </row>
        <row r="2088">
          <cell r="A2088">
            <v>72925</v>
          </cell>
          <cell r="B2088" t="str">
            <v>ELETRODUTO METALICO FLEXIVEL DN 25MM FABRICADO COM FITA DE ACO ZINCADO , REVESTIDO EXTERNAMENTE COM  PVC PRETO, INCLUSIVE CONEXOES, FORNECIME NTO E INSTALACAO</v>
          </cell>
          <cell r="C2088" t="str">
            <v>M</v>
          </cell>
          <cell r="D2088">
            <v>9.35</v>
          </cell>
        </row>
        <row r="2089">
          <cell r="A2089">
            <v>72926</v>
          </cell>
          <cell r="B2089" t="str">
            <v>ELETRODUTO METALICO FLEXIVEL DN 40MM FABRICADO COM FITA DE ACO ZINCADO , REVESTIDO EXTERNAMENTE COM PVC PRETO, INCLUSIVE CONEXOES, FORNECIMEN TO E INSTALACAO</v>
          </cell>
          <cell r="C2089" t="str">
            <v>M</v>
          </cell>
          <cell r="D2089">
            <v>14.61</v>
          </cell>
        </row>
        <row r="2090">
          <cell r="A2090">
            <v>73627</v>
          </cell>
          <cell r="B2090" t="str">
            <v>ELETRODUTO DE ACO GALVANIZADO ELETROLITICO DN 16MM (1/2"), TIPO LEVE, INCLUSIVE CONEXOES - FORNECIMENTO E INSTALACAO</v>
          </cell>
          <cell r="C2090" t="str">
            <v>M</v>
          </cell>
          <cell r="D2090">
            <v>17.440000000000001</v>
          </cell>
        </row>
        <row r="2091">
          <cell r="A2091" t="str">
            <v>73798/001</v>
          </cell>
          <cell r="B2091" t="str">
            <v>DUTO ESPIRAL FLEXIVEL SINGELO PEAD D=50MM(2") REVESTIDO COM PVC COM FI O GUIA DE ACO GALVANIZADO, LANCADO DIRETO NO SOLO, INCL CONEXOES</v>
          </cell>
          <cell r="C2091" t="str">
            <v>M</v>
          </cell>
          <cell r="D2091">
            <v>23.57</v>
          </cell>
        </row>
        <row r="2092">
          <cell r="A2092" t="str">
            <v>73798/003</v>
          </cell>
          <cell r="B2092" t="str">
            <v>DUTO ESPIRAL FLEXIVEL SINGELO PEAD D=75MM(3") REVESTIDO COM PVC COM FI O GUIA DE ACO GALVANIZADO, LANCADO DIRETO NO SOLO, INCL CONEXOES</v>
          </cell>
          <cell r="C2092" t="str">
            <v>M</v>
          </cell>
          <cell r="D2092">
            <v>37.869999999999997</v>
          </cell>
        </row>
        <row r="2093">
          <cell r="A2093">
            <v>83409</v>
          </cell>
          <cell r="B2093" t="str">
            <v>ELETRODUTO FLEXIVEL ACO GALV TIPO CONDUITE D = 1/2" (16MM) - FORNECIME NTO E INSTALACAO</v>
          </cell>
          <cell r="C2093" t="str">
            <v>M</v>
          </cell>
          <cell r="D2093">
            <v>4.53</v>
          </cell>
        </row>
        <row r="2094">
          <cell r="A2094">
            <v>83410</v>
          </cell>
          <cell r="B2094" t="str">
            <v>ELETRODUTO FLEXIVEL ACO GALV TIPO CONDUITE D = 1" (25MM) - FORNECIMENT O E INSTALACAO</v>
          </cell>
          <cell r="C2094" t="str">
            <v>M</v>
          </cell>
          <cell r="D2094">
            <v>6.31</v>
          </cell>
        </row>
        <row r="2095">
          <cell r="A2095">
            <v>83411</v>
          </cell>
          <cell r="B2095" t="str">
            <v>ELETRODUTO FLEXIVEL ACO GALV TIPO CONDUITE D = 1 1/4" (32MM) - FORNECI MENTO E INSTALACAO</v>
          </cell>
          <cell r="C2095" t="str">
            <v>M</v>
          </cell>
          <cell r="D2095">
            <v>7.97</v>
          </cell>
        </row>
        <row r="2096">
          <cell r="A2096">
            <v>83412</v>
          </cell>
          <cell r="B2096" t="str">
            <v>ELETRODUTO FLEXIVEL ACO GALV TIPO CONDUITE D = 1 1/2" (40MM) - FORNECI MENTO E INSTALACAO</v>
          </cell>
          <cell r="C2096" t="str">
            <v>M</v>
          </cell>
          <cell r="D2096">
            <v>8.99</v>
          </cell>
        </row>
        <row r="2097">
          <cell r="A2097">
            <v>83413</v>
          </cell>
          <cell r="B2097" t="str">
            <v>ELETRODUTO FLEXIVEL ACO GALV TIPO CONDUITE D = 2" (50MM) - FORNECIMENT O E INSTALACAO</v>
          </cell>
          <cell r="C2097" t="str">
            <v>M</v>
          </cell>
          <cell r="D2097">
            <v>12.05</v>
          </cell>
        </row>
        <row r="2098">
          <cell r="A2098">
            <v>83414</v>
          </cell>
          <cell r="B2098" t="str">
            <v>ELETRODUTO FLEXIVEL ACO GALV TIPO CONDUITE D = 2 1/2" (65MM) - FORNECI MENTO E INSTALACAO</v>
          </cell>
          <cell r="C2098" t="str">
            <v>M</v>
          </cell>
          <cell r="D2098">
            <v>14.64</v>
          </cell>
        </row>
        <row r="2099">
          <cell r="A2099">
            <v>83415</v>
          </cell>
          <cell r="B2099" t="str">
            <v>ELETRODUTO FLEXIVEL ACO GALV TIPO CONDUITE D = 3" (75MM) - FORNECIMENT O E INSTALACAO</v>
          </cell>
          <cell r="C2099" t="str">
            <v>M</v>
          </cell>
          <cell r="D2099">
            <v>20.68</v>
          </cell>
        </row>
        <row r="2100">
          <cell r="A2100">
            <v>91831</v>
          </cell>
          <cell r="B2100" t="str">
            <v>ELETRODUTO FLEXÍVEL CORRUGADO, PVC, DN 20 MM (1/2"), PARA CIRCUITOS TE RMINAIS, INSTALADO EM FORRO - FORNECIMENTO E INSTALAÇÃO. AF_12/2015</v>
          </cell>
          <cell r="C2100" t="str">
            <v>M</v>
          </cell>
          <cell r="D2100">
            <v>3.25</v>
          </cell>
        </row>
        <row r="2101">
          <cell r="A2101">
            <v>91834</v>
          </cell>
          <cell r="B2101" t="str">
            <v>ELETRODUTO FLEXÍVEL CORRUGADO, PVC, DN 25 MM (3/4"), PARA CIRCUITOS TE RMINAIS, INSTALADO EM FORRO - FORNECIMENTO E INSTALAÇÃO. AF_12/2015</v>
          </cell>
          <cell r="C2101" t="str">
            <v>M</v>
          </cell>
          <cell r="D2101">
            <v>4.21</v>
          </cell>
        </row>
        <row r="2102">
          <cell r="A2102">
            <v>91836</v>
          </cell>
          <cell r="B2102" t="str">
            <v>ELETRODUTO FLEXÍVEL CORRUGADO, PVC, DN 32 MM (1"), PARA CIRCUITOS TERM INAIS, INSTALADO EM FORRO - FORNECIMENTO E INSTALAÇÃO. AF_12/2015</v>
          </cell>
          <cell r="C2102" t="str">
            <v>M</v>
          </cell>
          <cell r="D2102">
            <v>5.84</v>
          </cell>
        </row>
        <row r="2103">
          <cell r="A2103">
            <v>91842</v>
          </cell>
          <cell r="B2103" t="str">
            <v>ELETRODUTO FLEXÍVEL CORRUGADO, PVC, DN 20 MM (1/2"), PARA CIRCUITOS TE RMINAIS, INSTALADO EM LAJE - FORNECIMENTO E INSTALAÇÃO. AF_12/2015</v>
          </cell>
          <cell r="C2103" t="str">
            <v>M</v>
          </cell>
          <cell r="D2103">
            <v>3.76</v>
          </cell>
        </row>
        <row r="2104">
          <cell r="A2104">
            <v>91844</v>
          </cell>
          <cell r="B2104" t="str">
            <v>ELETRODUTO FLEXÍVEL CORRUGADO, PVC, DN 25 MM (3/4"), PARA CIRCUITOS TE RMINAIS, INSTALADO EM LAJE - FORNECIMENTO E INSTALAÇÃO. AF_12/2015</v>
          </cell>
          <cell r="C2104" t="str">
            <v>M</v>
          </cell>
          <cell r="D2104">
            <v>4.7300000000000004</v>
          </cell>
        </row>
        <row r="2105">
          <cell r="A2105">
            <v>91846</v>
          </cell>
          <cell r="B2105" t="str">
            <v>ELETRODUTO FLEXÍVEL CORRUGADO, PVC, DN 32 MM (1"), PARA CIRCUITOS TERM INAIS, INSTALADO EM LAJE - FORNECIMENTO E INSTALAÇÃO. AF_12/2015</v>
          </cell>
          <cell r="C2105" t="str">
            <v>M</v>
          </cell>
          <cell r="D2105">
            <v>6.35</v>
          </cell>
        </row>
        <row r="2106">
          <cell r="A2106">
            <v>91852</v>
          </cell>
          <cell r="B2106" t="str">
            <v>ELETRODUTO FLEXÍVEL CORRUGADO, PVC, DN 20 MM (1/2"), PARA CIRCUITOS TE RMINAIS, INSTALADO EM PAREDE - FORNECIMENTO E INSTALAÇÃO. AF_12/2015</v>
          </cell>
          <cell r="C2106" t="str">
            <v>M</v>
          </cell>
          <cell r="D2106">
            <v>5.29</v>
          </cell>
        </row>
        <row r="2107">
          <cell r="A2107">
            <v>91854</v>
          </cell>
          <cell r="B2107" t="str">
            <v>ELETRODUTO FLEXÍVEL CORRUGADO, PVC, DN 25 MM (3/4"), PARA CIRCUITOS TE RMINAIS, INSTALADO EM PAREDE - FORNECIMENTO E INSTALAÇÃO. AF_12/2015</v>
          </cell>
          <cell r="C2107" t="str">
            <v>M</v>
          </cell>
          <cell r="D2107">
            <v>6.21</v>
          </cell>
        </row>
        <row r="2108">
          <cell r="A2108">
            <v>91856</v>
          </cell>
          <cell r="B2108" t="str">
            <v>ELETRODUTO FLEXÍVEL CORRUGADO, PVC, DN 32 MM (1"), PARA CIRCUITOS TERM INAIS, INSTALADO EM PAREDE - FORNECIMENTO E INSTALAÇÃO. AF_12/2015</v>
          </cell>
          <cell r="C2108" t="str">
            <v>M</v>
          </cell>
          <cell r="D2108">
            <v>7.76</v>
          </cell>
        </row>
        <row r="2109">
          <cell r="A2109">
            <v>91862</v>
          </cell>
          <cell r="B2109" t="str">
            <v>ELETRODUTO RÍGIDO ROSCÁVEL, PVC, DN 20 MM (1/2"), PARA CIRCUITOS TERMI NAIS, INSTALADO EM FORRO - FORNECIMENTO E INSTALAÇÃO. AF_12/2015</v>
          </cell>
          <cell r="C2109" t="str">
            <v>M</v>
          </cell>
          <cell r="D2109">
            <v>3.73</v>
          </cell>
        </row>
        <row r="2110">
          <cell r="A2110">
            <v>91863</v>
          </cell>
          <cell r="B2110" t="str">
            <v>ELETRODUTO RÍGIDO ROSCÁVEL, PVC, DN 25 MM (3/4"), PARA CIRCUITOS TERMI NAIS, INSTALADO EM FORRO - FORNECIMENTO E INSTALAÇÃO. AF_12/2015</v>
          </cell>
          <cell r="C2110" t="str">
            <v>M</v>
          </cell>
          <cell r="D2110">
            <v>4.8899999999999997</v>
          </cell>
        </row>
        <row r="2111">
          <cell r="A2111">
            <v>91864</v>
          </cell>
          <cell r="B2111" t="str">
            <v>ELETRODUTO RÍGIDO ROSCÁVEL, PVC, DN 32 MM (1"), PARA CIRCUITOS TERMINA IS, INSTALADO EM FORRO - FORNECIMENTO E INSTALAÇÃO. AF_12/2015</v>
          </cell>
          <cell r="C2111" t="str">
            <v>M</v>
          </cell>
          <cell r="D2111">
            <v>6.88</v>
          </cell>
        </row>
        <row r="2112">
          <cell r="A2112">
            <v>91865</v>
          </cell>
          <cell r="B2112" t="str">
            <v>ELETRODUTO RÍGIDO ROSCÁVEL, PVC, DN 40 MM (1 1/4"), PARA CIRCUITOS TER MINAIS, INSTALADO EM FORRO - FORNECIMENTO E INSTALAÇÃO. AF_12/2015</v>
          </cell>
          <cell r="C2112" t="str">
            <v>M</v>
          </cell>
          <cell r="D2112">
            <v>9.51</v>
          </cell>
        </row>
        <row r="2113">
          <cell r="A2113">
            <v>91866</v>
          </cell>
          <cell r="B2113" t="str">
            <v>ELETRODUTO RÍGIDO ROSCÁVEL, PVC, DN 20 MM (1/2"), PARA CIRCUITOS TERMI NAIS, INSTALADO EM LAJE - FORNECIMENTO E INSTALAÇÃO. AF_12/2015</v>
          </cell>
          <cell r="C2113" t="str">
            <v>M</v>
          </cell>
          <cell r="D2113">
            <v>4.33</v>
          </cell>
        </row>
        <row r="2114">
          <cell r="A2114">
            <v>91867</v>
          </cell>
          <cell r="B2114" t="str">
            <v>ELETRODUTO RÍGIDO ROSCÁVEL, PVC, DN 25 MM (3/4"), PARA CIRCUITOS TERMI NAIS, INSTALADO EM LAJE - FORNECIMENTO E INSTALAÇÃO. AF_12/2015</v>
          </cell>
          <cell r="C2114" t="str">
            <v>M</v>
          </cell>
          <cell r="D2114">
            <v>5.5</v>
          </cell>
        </row>
        <row r="2115">
          <cell r="A2115">
            <v>91868</v>
          </cell>
          <cell r="B2115" t="str">
            <v>ELETRODUTO RÍGIDO ROSCÁVEL, PVC, DN 32 MM (1"), PARA CIRCUITOS TERMINA IS, INSTALADO EM LAJE - FORNECIMENTO E INSTALAÇÃO. AF_12/2015</v>
          </cell>
          <cell r="C2115" t="str">
            <v>M</v>
          </cell>
          <cell r="D2115">
            <v>7.48</v>
          </cell>
        </row>
        <row r="2116">
          <cell r="A2116">
            <v>91869</v>
          </cell>
          <cell r="B2116" t="str">
            <v>ELETRODUTO RÍGIDO ROSCÁVEL, PVC, DN 40 MM (1 1/4"), PARA CIRCUITOS TER MINAIS, INSTALADO EM LAJE - FORNECIMENTO E INSTALAÇÃO. AF_12/2015</v>
          </cell>
          <cell r="C2116" t="str">
            <v>M</v>
          </cell>
          <cell r="D2116">
            <v>10.119999999999999</v>
          </cell>
        </row>
        <row r="2117">
          <cell r="A2117">
            <v>91870</v>
          </cell>
          <cell r="B2117" t="str">
            <v>ELETRODUTO RÍGIDO ROSCÁVEL, PVC, DN 20 MM (1/2"), PARA CIRCUITOS TERMI NAIS, INSTALADO EM PAREDE - FORNECIMENTO E INSTALAÇÃO. AF_12/2015</v>
          </cell>
          <cell r="C2117" t="str">
            <v>M</v>
          </cell>
          <cell r="D2117">
            <v>6.27</v>
          </cell>
        </row>
        <row r="2118">
          <cell r="A2118">
            <v>91871</v>
          </cell>
          <cell r="B2118" t="str">
            <v>ELETRODUTO RÍGIDO ROSCÁVEL, PVC, DN 25 MM (3/4"), PARA CIRCUITOS TERMI NAIS, INSTALADO EM PAREDE - FORNECIMENTO E INSTALAÇÃO. AF_12/2015</v>
          </cell>
          <cell r="C2118" t="str">
            <v>M</v>
          </cell>
          <cell r="D2118">
            <v>7.47</v>
          </cell>
        </row>
        <row r="2119">
          <cell r="A2119">
            <v>91872</v>
          </cell>
          <cell r="B2119" t="str">
            <v>ELETRODUTO RÍGIDO ROSCÁVEL, PVC, DN 32 MM (1"), PARA CIRCUITOS TERMINA IS, INSTALADO EM PAREDE - FORNECIMENTO E INSTALAÇÃO. AF_12/2015</v>
          </cell>
          <cell r="C2119" t="str">
            <v>M</v>
          </cell>
          <cell r="D2119">
            <v>9.4499999999999993</v>
          </cell>
        </row>
        <row r="2120">
          <cell r="A2120">
            <v>91873</v>
          </cell>
          <cell r="B2120" t="str">
            <v>ELETRODUTO RÍGIDO ROSCÁVEL, PVC, DN 40 MM (1 1/4"), PARA CIRCUITOS TER MINAIS, INSTALADO EM PAREDE - FORNECIMENTO E INSTALAÇÃO. AF_12/2015</v>
          </cell>
          <cell r="C2120" t="str">
            <v>M</v>
          </cell>
          <cell r="D2120">
            <v>12.06</v>
          </cell>
        </row>
        <row r="2121">
          <cell r="A2121">
            <v>93008</v>
          </cell>
          <cell r="B2121" t="str">
            <v>ELETRODUTO RÍGIDO ROSCÁVEL, PVC, DN 50 MM (1 1/2") - FORNECIMENTO E IN STALAÇÃO. AF_12/2015</v>
          </cell>
          <cell r="C2121" t="str">
            <v>M</v>
          </cell>
          <cell r="D2121">
            <v>11.85</v>
          </cell>
        </row>
        <row r="2122">
          <cell r="A2122">
            <v>93009</v>
          </cell>
          <cell r="B2122" t="str">
            <v>ELETRODUTO RÍGIDO ROSCÁVEL, PVC, DN 60 MM (2") - FORNECIMENTO E INSTAL AÇÃO. AF_12/2015</v>
          </cell>
          <cell r="C2122" t="str">
            <v>M</v>
          </cell>
          <cell r="D2122">
            <v>14.94</v>
          </cell>
        </row>
        <row r="2123">
          <cell r="A2123">
            <v>93010</v>
          </cell>
          <cell r="B2123" t="str">
            <v>ELETRODUTO RÍGIDO ROSCÁVEL, PVC, DN 75 MM (2 1/2") - FORNECIMENTO E IN STALAÇÃO. AF_12/2015</v>
          </cell>
          <cell r="C2123" t="str">
            <v>M</v>
          </cell>
          <cell r="D2123">
            <v>25.67</v>
          </cell>
        </row>
        <row r="2124">
          <cell r="A2124">
            <v>93011</v>
          </cell>
          <cell r="B2124" t="str">
            <v>ELETRODUTO RÍGIDO ROSCÁVEL, PVC, DN 85 MM (3") - FORNECIMENTO E INSTAL AÇÃO. AF_12/2015</v>
          </cell>
          <cell r="C2124" t="str">
            <v>M</v>
          </cell>
          <cell r="D2124">
            <v>31.7</v>
          </cell>
        </row>
        <row r="2125">
          <cell r="A2125">
            <v>93012</v>
          </cell>
          <cell r="B2125" t="str">
            <v>ELETRODUTO RÍGIDO ROSCÁVEL, PVC, DN 110 MM (4") - FORNECIMENTO E INSTA LAÇÃO. AF_12/2015</v>
          </cell>
          <cell r="C2125" t="str">
            <v>M</v>
          </cell>
          <cell r="D2125">
            <v>45.7</v>
          </cell>
        </row>
        <row r="2126">
          <cell r="A2126">
            <v>72259</v>
          </cell>
          <cell r="B2126" t="str">
            <v>TERMINAL OU CONECTOR DE PRESSAO - PARA CABO 10MM2 - FORNECIMENTO E INS TALACAO</v>
          </cell>
          <cell r="C2126" t="str">
            <v>UN</v>
          </cell>
          <cell r="D2126">
            <v>11.42</v>
          </cell>
        </row>
        <row r="2127">
          <cell r="A2127">
            <v>72260</v>
          </cell>
          <cell r="B2127" t="str">
            <v>TERMINAL OU CONECTOR DE PRESSAO - PARA CABO 16MM2 - FORNECIMENTO E INS TALACAO</v>
          </cell>
          <cell r="C2127" t="str">
            <v>UN</v>
          </cell>
          <cell r="D2127">
            <v>12.61</v>
          </cell>
        </row>
        <row r="2128">
          <cell r="A2128">
            <v>72261</v>
          </cell>
          <cell r="B2128" t="str">
            <v>TERMINAL OU CONECTOR DE PRESSAO - PARA CABO 25MM2 - FORNECIMENTO E INS TALACAO</v>
          </cell>
          <cell r="C2128" t="str">
            <v>UN</v>
          </cell>
          <cell r="D2128">
            <v>13.89</v>
          </cell>
        </row>
        <row r="2129">
          <cell r="A2129">
            <v>72262</v>
          </cell>
          <cell r="B2129" t="str">
            <v>TERMINAL OU CONECTOR DE PRESSAO - PARA CABO 35MM2 - FORNECIMENTO E INS TALACAO</v>
          </cell>
          <cell r="C2129" t="str">
            <v>UN</v>
          </cell>
          <cell r="D2129">
            <v>13.89</v>
          </cell>
        </row>
        <row r="2130">
          <cell r="A2130">
            <v>72263</v>
          </cell>
          <cell r="B2130" t="str">
            <v>TERMINAL OU CONECTOR DE PRESSAO - PARA CABO 50MM2 - FORNECIMENTO E INS TALACAO</v>
          </cell>
          <cell r="C2130" t="str">
            <v>UN</v>
          </cell>
          <cell r="D2130">
            <v>18.350000000000001</v>
          </cell>
        </row>
        <row r="2131">
          <cell r="A2131">
            <v>72264</v>
          </cell>
          <cell r="B2131" t="str">
            <v>TERMINAL OU CONECTOR DE PRESSAO - PARA CABO 70MM2 - FORNECIMENTO E INS TALACAO</v>
          </cell>
          <cell r="C2131" t="str">
            <v>UN</v>
          </cell>
          <cell r="D2131">
            <v>18.350000000000001</v>
          </cell>
        </row>
        <row r="2132">
          <cell r="A2132">
            <v>72265</v>
          </cell>
          <cell r="B2132" t="str">
            <v>TERMINAL OU CONECTOR DE PRESSAO - PARA CABO 95MM2 - FORNECIMENTO E INS TALACAO</v>
          </cell>
          <cell r="C2132" t="str">
            <v>UN</v>
          </cell>
          <cell r="D2132">
            <v>20.9</v>
          </cell>
        </row>
        <row r="2133">
          <cell r="A2133">
            <v>72266</v>
          </cell>
          <cell r="B2133" t="str">
            <v>TERMINAL OU CONECTOR DE PRESSAO - PARA CABO 120MM2 - FORNECIMENTO E IN STALACAO</v>
          </cell>
          <cell r="C2133" t="str">
            <v>UN</v>
          </cell>
          <cell r="D2133">
            <v>26.9</v>
          </cell>
        </row>
        <row r="2134">
          <cell r="A2134">
            <v>72267</v>
          </cell>
          <cell r="B2134" t="str">
            <v>TERMINAL OU CONECTOR DE PRESSAO - PARA CABO 150MM2 - FORNECIMENTO E IN STALACAO</v>
          </cell>
          <cell r="C2134" t="str">
            <v>UN</v>
          </cell>
          <cell r="D2134">
            <v>26.9</v>
          </cell>
        </row>
        <row r="2135">
          <cell r="A2135">
            <v>72268</v>
          </cell>
          <cell r="B2135" t="str">
            <v>TERMINAL OU CONECTOR DE PRESSAO - PARA CABO 185MM2 - FORNECIMENTO E IN STALACAO</v>
          </cell>
          <cell r="C2135" t="str">
            <v>UN</v>
          </cell>
          <cell r="D2135">
            <v>26.9</v>
          </cell>
        </row>
        <row r="2136">
          <cell r="A2136">
            <v>72269</v>
          </cell>
          <cell r="B2136" t="str">
            <v>TERMINAL OU CONECTOR DE PRESSAO - PARA CABO 240MM2 - FORNECIMENTO E IN STALACAO</v>
          </cell>
          <cell r="C2136" t="str">
            <v>UN</v>
          </cell>
          <cell r="D2136">
            <v>32.840000000000003</v>
          </cell>
        </row>
        <row r="2137">
          <cell r="A2137">
            <v>72270</v>
          </cell>
          <cell r="B2137" t="str">
            <v>TERMINAL OU CONECTOR DE PRESSAO - PARA CABO 300MM2 - FORNECIMENTO E IN STALACAO</v>
          </cell>
          <cell r="C2137" t="str">
            <v>UN</v>
          </cell>
          <cell r="D2137">
            <v>41.13</v>
          </cell>
        </row>
        <row r="2138">
          <cell r="A2138">
            <v>72271</v>
          </cell>
          <cell r="B2138" t="str">
            <v>CONECTOR PARAFUSO FENDIDO SPLIT-BOLT - PARA CABO DE 16MM2 - FORNECIM ENTO E INSTALACAO</v>
          </cell>
          <cell r="C2138" t="str">
            <v>UN</v>
          </cell>
          <cell r="D2138">
            <v>9.57</v>
          </cell>
        </row>
        <row r="2139">
          <cell r="A2139">
            <v>72272</v>
          </cell>
          <cell r="B2139" t="str">
            <v>CONECTOR PARAFUSO FENDIDO SPLIT-BOLT - PARA CABO DE 35MM2 - FORNECIM ENTO E INSTALACAO</v>
          </cell>
          <cell r="C2139" t="str">
            <v>UN</v>
          </cell>
          <cell r="D2139">
            <v>10.76</v>
          </cell>
        </row>
        <row r="2140">
          <cell r="A2140" t="str">
            <v>73782/002</v>
          </cell>
          <cell r="B2140" t="str">
            <v>TERMINAL A PRESSAO REFORCADO PARA CONEXAO DE CABO DE COBRE A BARRA, CA BO 50 E 70MM2 - FORNECIMENTO E INSTALACAO</v>
          </cell>
          <cell r="C2140" t="str">
            <v>UN</v>
          </cell>
          <cell r="D2140">
            <v>30.08</v>
          </cell>
        </row>
        <row r="2141">
          <cell r="A2141" t="str">
            <v>73782/003</v>
          </cell>
          <cell r="B2141" t="str">
            <v>TERMINAL A PRESSAO REFORCADO PARA CONEXAO DE CABO DE COBRE A BARRA, CA BO 95 E 120MM2 - FORNECIMENTO E INSTALACAO</v>
          </cell>
          <cell r="C2141" t="str">
            <v>UN</v>
          </cell>
          <cell r="D2141">
            <v>46.07</v>
          </cell>
        </row>
        <row r="2142">
          <cell r="A2142" t="str">
            <v>73782/004</v>
          </cell>
          <cell r="B2142" t="str">
            <v>TERMINAL A PRESSAO REFORCADO PARA CONEXAO DE CABO DE COBRE A BARRA, CA BO 150 E 185MM2 - FORNECIMENTO E INSTALACAO</v>
          </cell>
          <cell r="C2142" t="str">
            <v>UN</v>
          </cell>
          <cell r="D2142">
            <v>55.87</v>
          </cell>
        </row>
        <row r="2143">
          <cell r="A2143" t="str">
            <v>73782/005</v>
          </cell>
          <cell r="B2143" t="str">
            <v>TERMINAL A PRESSAO REFORCADO PARA CONEXAO DE CABO DE COBRE A BARRA, CA BO 16 E 25MM2 - FORNECIMENTO E INSTALACAO</v>
          </cell>
          <cell r="C2143" t="str">
            <v>UN</v>
          </cell>
          <cell r="D2143">
            <v>18.84</v>
          </cell>
        </row>
        <row r="2144">
          <cell r="A2144">
            <v>83377</v>
          </cell>
          <cell r="B2144" t="str">
            <v>CONECTOR DE PARAFUSO FENDIDO EM LIGA DE COBRE COM SEPARADOR DE CABOS P ARA CABO 50 MM2 - FORNECIMENTO E INSTALACAO</v>
          </cell>
          <cell r="C2144" t="str">
            <v>UN</v>
          </cell>
          <cell r="D2144">
            <v>9.0299999999999994</v>
          </cell>
        </row>
        <row r="2145">
          <cell r="A2145">
            <v>91874</v>
          </cell>
          <cell r="B2145" t="str">
            <v>LUVA PARA ELETRODUTO, PVC, ROSCÁVEL, DN 20 MM (1/2"), PARA CIRCUITOS T ERMINAIS, INSTALADA EM FORRO - FORNECIMENTO E INSTALAÇÃO. AF_12/2015</v>
          </cell>
          <cell r="C2145" t="str">
            <v>UN</v>
          </cell>
          <cell r="D2145">
            <v>3.43</v>
          </cell>
        </row>
        <row r="2146">
          <cell r="A2146">
            <v>91875</v>
          </cell>
          <cell r="B2146" t="str">
            <v>LUVA PARA ELETRODUTO, PVC, ROSCÁVEL, DN 25 MM (3/4"), PARA CIRCUITOS T ERMINAIS, INSTALADA EM FORRO - FORNECIMENTO E INSTALAÇÃO. AF_12/2015</v>
          </cell>
          <cell r="C2146" t="str">
            <v>UN</v>
          </cell>
          <cell r="D2146">
            <v>4.6399999999999997</v>
          </cell>
        </row>
        <row r="2147">
          <cell r="A2147">
            <v>91876</v>
          </cell>
          <cell r="B2147" t="str">
            <v>LUVA PARA ELETRODUTO, PVC, ROSCÁVEL, DN 32 MM (1"), PARA CIRCUITOS TER MINAIS, INSTALADA EM FORRO - FORNECIMENTO E INSTALAÇÃO. AF_12/2015</v>
          </cell>
          <cell r="C2147" t="str">
            <v>UN</v>
          </cell>
          <cell r="D2147">
            <v>5.98</v>
          </cell>
        </row>
        <row r="2148">
          <cell r="A2148">
            <v>91877</v>
          </cell>
          <cell r="B2148" t="str">
            <v>LUVA PARA ELETRODUTO, PVC, ROSCÁVEL, DN 40 MM (1 1/4"), PARA CIRCUITOS TERMINAIS, INSTALADA EM FORRO - FORNECIMENTO E INSTALAÇÃO. AF_12/2015</v>
          </cell>
          <cell r="C2148" t="str">
            <v>UN</v>
          </cell>
          <cell r="D2148">
            <v>8.3699999999999992</v>
          </cell>
        </row>
        <row r="2149">
          <cell r="A2149">
            <v>91878</v>
          </cell>
          <cell r="B2149" t="str">
            <v>LUVA PARA ELETRODUTO, PVC, ROSCÁVEL, DN 20 MM (1/2"), PARA CIRCUITOS T ERMINAIS, INSTALADA EM LAJE - FORNECIMENTO E INSTALAÇÃO. AF_12/2015</v>
          </cell>
          <cell r="C2149" t="str">
            <v>UN</v>
          </cell>
          <cell r="D2149">
            <v>4.28</v>
          </cell>
        </row>
        <row r="2150">
          <cell r="A2150">
            <v>91879</v>
          </cell>
          <cell r="B2150" t="str">
            <v>LUVA PARA ELETRODUTO, PVC, ROSCÁVEL, DN 25 MM (3/4"), PARA CIRCUITOS T ERMINAIS, INSTALADA EM LAJE - FORNECIMENTO E INSTALAÇÃO. AF_12/2015</v>
          </cell>
          <cell r="C2150" t="str">
            <v>UN</v>
          </cell>
          <cell r="D2150">
            <v>5.46</v>
          </cell>
        </row>
        <row r="2151">
          <cell r="A2151">
            <v>91880</v>
          </cell>
          <cell r="B2151" t="str">
            <v>LUVA PARA ELETRODUTO, PVC, ROSCÁVEL, DN 32 MM (1"), PARA CIRCUITOS TER MINAIS, INSTALADA EM LAJE - FORNECIMENTO E INSTALAÇÃO. AF_12/2015</v>
          </cell>
          <cell r="C2151" t="str">
            <v>UN</v>
          </cell>
          <cell r="D2151">
            <v>6.82</v>
          </cell>
        </row>
        <row r="2152">
          <cell r="A2152">
            <v>91881</v>
          </cell>
          <cell r="B2152" t="str">
            <v>LUVA PARA ELETRODUTO, PVC, ROSCÁVEL, DN 40 MM (1 1/4"), PARA CIRCUITOS TERMINAIS, INSTALADA EM LAJE - FORNECIMENTO E INSTALAÇÃO. AF_12/2015</v>
          </cell>
          <cell r="C2152" t="str">
            <v>UN</v>
          </cell>
          <cell r="D2152">
            <v>9.2200000000000006</v>
          </cell>
        </row>
        <row r="2153">
          <cell r="A2153">
            <v>91882</v>
          </cell>
          <cell r="B2153" t="str">
            <v>LUVA PARA ELETRODUTO, PVC, ROSCÁVEL, DN 20 MM (1/2"), PARA CIRCUITOS T ERMINAIS, INSTALADA EM PAREDE - FORNECIMENTO E INSTALAÇÃO. AF_12/2015</v>
          </cell>
          <cell r="C2153" t="str">
            <v>UN</v>
          </cell>
          <cell r="D2153">
            <v>5.19</v>
          </cell>
        </row>
        <row r="2154">
          <cell r="A2154">
            <v>91884</v>
          </cell>
          <cell r="B2154" t="str">
            <v>LUVA PARA ELETRODUTO, PVC, ROSCÁVEL, DN 25 MM (3/4"), PARA CIRCUITOS T ERMINAIS, INSTALADA EM PAREDE - FORNECIMENTO E INSTALAÇÃO. AF_12/2015</v>
          </cell>
          <cell r="C2154" t="str">
            <v>UN</v>
          </cell>
          <cell r="D2154">
            <v>6.16</v>
          </cell>
        </row>
        <row r="2155">
          <cell r="A2155">
            <v>91885</v>
          </cell>
          <cell r="B2155" t="str">
            <v>LUVA PARA ELETRODUTO, PVC, ROSCÁVEL, DN 32 MM (1"), PARA CIRCUITOS TER MINAIS, INSTALADA EM PAREDE - FORNECIMENTO E INSTALAÇÃO. AF_12/2015</v>
          </cell>
          <cell r="C2155" t="str">
            <v>UN</v>
          </cell>
          <cell r="D2155">
            <v>7.23</v>
          </cell>
        </row>
        <row r="2156">
          <cell r="A2156">
            <v>91886</v>
          </cell>
          <cell r="B2156" t="str">
            <v>LUVA PARA ELETRODUTO, PVC, ROSCÁVEL, DN 40 MM (1 1/4"), PARA CIRCUITOS TERMINAIS, INSTALADA EM PAREDE - FORNECIMENTO E INSTALAÇÃO. AF_12/201 5</v>
          </cell>
          <cell r="C2156" t="str">
            <v>UN</v>
          </cell>
          <cell r="D2156">
            <v>9.3000000000000007</v>
          </cell>
        </row>
        <row r="2157">
          <cell r="A2157">
            <v>91887</v>
          </cell>
          <cell r="B2157" t="str">
            <v>CURVA 90 GRAUS PARA ELETRODUTO, PVC, ROSCÁVEL, DN 20 MM (1/2"), PARA C IRCUITOS TERMINAIS, INSTALADA EM FORRO - FORNECIMENTO E INSTALAÇÃO. AF _12/2015</v>
          </cell>
          <cell r="C2157" t="str">
            <v>UN</v>
          </cell>
          <cell r="D2157">
            <v>5.16</v>
          </cell>
        </row>
        <row r="2158">
          <cell r="A2158">
            <v>91888</v>
          </cell>
          <cell r="B2158" t="str">
            <v>CURVA 135 GRAUS PARA ELETRODUTO, PVC, ROSCÁVEL, DN 20 MM (1/2"), PARA CIRCUITOS TERMINAIS, INSTALADA EM FORRO - FORNECIMENTO E INSTALAÇÃO. A F_12/2015</v>
          </cell>
          <cell r="C2158" t="str">
            <v>UN</v>
          </cell>
          <cell r="D2158">
            <v>7.53</v>
          </cell>
        </row>
        <row r="2159">
          <cell r="A2159">
            <v>91890</v>
          </cell>
          <cell r="B2159" t="str">
            <v>CURVA 90 GRAUS PARA ELETRODUTO, PVC, ROSCÁVEL, DN 25 MM (3/4"), PARA C IRCUITOS TERMINAIS, INSTALADA EM FORRO - FORNECIMENTO E INSTALAÇÃO. AF _12/2015</v>
          </cell>
          <cell r="C2159" t="str">
            <v>UN</v>
          </cell>
          <cell r="D2159">
            <v>7.29</v>
          </cell>
        </row>
        <row r="2160">
          <cell r="A2160">
            <v>91892</v>
          </cell>
          <cell r="B2160" t="str">
            <v>CURVA 180 GRAUS PARA ELETRODUTO, PVC, ROSCÁVEL, DN 25 MM (3/4"), PARA CIRCUITOS TERMINAIS, INSTALADA EM FORRO - FORNECIMENTO E INSTALAÇÃO. A F_12/2015</v>
          </cell>
          <cell r="C2160" t="str">
            <v>UN</v>
          </cell>
          <cell r="D2160">
            <v>8.35</v>
          </cell>
        </row>
        <row r="2161">
          <cell r="A2161">
            <v>91893</v>
          </cell>
          <cell r="B2161" t="str">
            <v>CURVA 90 GRAUS PARA ELETRODUTO, PVC, ROSCÁVEL, DN 32 MM (1"), PARA CIR CUITOS TERMINAIS, INSTALADA EM FORRO - FORNECIMENTO E INSTALAÇÃO. AF_1 2/2015</v>
          </cell>
          <cell r="C2161" t="str">
            <v>UN</v>
          </cell>
          <cell r="D2161">
            <v>10.14</v>
          </cell>
        </row>
        <row r="2162">
          <cell r="A2162">
            <v>91894</v>
          </cell>
          <cell r="B2162" t="str">
            <v>CURVA 135 GRAUS PARA ELETRODUTO, PVC, ROSCÁVEL, DN 32 MM (1"), PARA CI RCUITOS TERMINAIS, INSTALADA EM FORRO - FORNECIMENTO E INSTALAÇÃO. AF_ 12/2015</v>
          </cell>
          <cell r="C2162" t="str">
            <v>UN</v>
          </cell>
          <cell r="D2162">
            <v>10.84</v>
          </cell>
        </row>
        <row r="2163">
          <cell r="A2163">
            <v>91896</v>
          </cell>
          <cell r="B2163" t="str">
            <v>CURVA 90 GRAUS PARA ELETRODUTO, PVC, ROSCÁVEL, DN 40 MM (1 1/4"), PARA CIRCUITOS TERMINAIS, INSTALADA EM FORRO - FORNECIMENTO E INSTALAÇÃO. AF_12/2015</v>
          </cell>
          <cell r="C2163" t="str">
            <v>UN</v>
          </cell>
          <cell r="D2163">
            <v>13.26</v>
          </cell>
        </row>
        <row r="2164">
          <cell r="A2164">
            <v>91897</v>
          </cell>
          <cell r="B2164" t="str">
            <v>CURVA 135 GRAUS PARA ELETRODUTO, PVC, ROSCÁVEL, DN 40 MM (1 1/4"), PAR A CIRCUITOS TERMINAIS, INSTALADA EM FORRO - FORNECIMENTO E INSTALAÇÃO. AF_12/2015</v>
          </cell>
          <cell r="C2164" t="str">
            <v>UN</v>
          </cell>
          <cell r="D2164">
            <v>17.03</v>
          </cell>
        </row>
        <row r="2165">
          <cell r="A2165">
            <v>91899</v>
          </cell>
          <cell r="B2165" t="str">
            <v>CURVA 90 GRAUS PARA ELETRODUTO, PVC, ROSCÁVEL, DN 20 MM (1/2"), PARA C IRCUITOS TERMINAIS, INSTALADA EM LAJE - FORNECIMENTO E INSTALAÇÃO. AF_ 12/2015</v>
          </cell>
          <cell r="C2165" t="str">
            <v>UN</v>
          </cell>
          <cell r="D2165">
            <v>6.39</v>
          </cell>
        </row>
        <row r="2166">
          <cell r="A2166">
            <v>91900</v>
          </cell>
          <cell r="B2166" t="str">
            <v>CURVA 135 GRAUS PARA ELETRODUTO, PVC, ROSCÁVEL, DN 20 MM (1/2"), PARA CIRCUITOS TERMINAIS, INSTALADA EM LAJE - FORNECIMENTO E INSTALAÇÃO. AF _12/2015</v>
          </cell>
          <cell r="C2166" t="str">
            <v>UN</v>
          </cell>
          <cell r="D2166">
            <v>8.76</v>
          </cell>
        </row>
        <row r="2167">
          <cell r="A2167">
            <v>91902</v>
          </cell>
          <cell r="B2167" t="str">
            <v>CURVA 90 GRAUS PARA ELETRODUTO, PVC, ROSCÁVEL, DN 25 MM (3/4"), PARA C IRCUITOS TERMINAIS, INSTALADA EM LAJE - FORNECIMENTO E INSTALAÇÃO. AF_ 12/2015</v>
          </cell>
          <cell r="C2167" t="str">
            <v>UN</v>
          </cell>
          <cell r="D2167">
            <v>8.52</v>
          </cell>
        </row>
        <row r="2168">
          <cell r="A2168">
            <v>91904</v>
          </cell>
          <cell r="B2168" t="str">
            <v>CURVA 180 GRAUS PARA ELETRODUTO, PVC, ROSCÁVEL, DN 25 MM (3/4"), PARA CIRCUITOS TERMINAIS, INSTALADA EM LAJE - FORNECIMENTO E INSTALAÇÃO. AF _12/2015</v>
          </cell>
          <cell r="C2168" t="str">
            <v>UN</v>
          </cell>
          <cell r="D2168">
            <v>9.58</v>
          </cell>
        </row>
        <row r="2169">
          <cell r="A2169">
            <v>91905</v>
          </cell>
          <cell r="B2169" t="str">
            <v>CURVA 90 GRAUS PARA ELETRODUTO, PVC, ROSCÁVEL, DN 32 MM (1"), PARA CIR CUITOS TERMINAIS, INSTALADA EM LAJE - FORNECIMENTO E INSTALAÇÃO. AF_12 /2015</v>
          </cell>
          <cell r="C2169" t="str">
            <v>UN</v>
          </cell>
          <cell r="D2169">
            <v>11.37</v>
          </cell>
        </row>
        <row r="2170">
          <cell r="A2170">
            <v>91906</v>
          </cell>
          <cell r="B2170" t="str">
            <v>CURVA 135 GRAUS PARA ELETRODUTO, PVC, ROSCÁVEL, DN 32 MM (1"), PARA CI RCUITOS TERMINAIS, INSTALADA EM LAJE - FORNECIMENTO E INSTALAÇÃO. AF_1 2/2015</v>
          </cell>
          <cell r="C2170" t="str">
            <v>UN</v>
          </cell>
          <cell r="D2170">
            <v>12.07</v>
          </cell>
        </row>
        <row r="2171">
          <cell r="A2171">
            <v>91908</v>
          </cell>
          <cell r="B2171" t="str">
            <v>CURVA 90 GRAUS PARA ELETRODUTO, PVC, ROSCÁVEL, DN 40 MM (1 1/4"), PARA CIRCUITOS TERMINAIS, INSTALADA EM LAJE - FORNECIMENTO E INSTALAÇÃO. A F_12/2015</v>
          </cell>
          <cell r="C2171" t="str">
            <v>UN</v>
          </cell>
          <cell r="D2171">
            <v>14.52</v>
          </cell>
        </row>
        <row r="2172">
          <cell r="A2172">
            <v>91909</v>
          </cell>
          <cell r="B2172" t="str">
            <v>CURVA 135 GRAUS PARA ELETRODUTO, PVC, ROSCÁVEL, DN 40 MM (1 1/4"), PAR A CIRCUITOS TERMINAIS, INSTALADA EM LAJE - FORNECIMENTO E INSTALAÇÃO. AF_12/2015</v>
          </cell>
          <cell r="C2172" t="str">
            <v>UN</v>
          </cell>
          <cell r="D2172">
            <v>18.29</v>
          </cell>
        </row>
        <row r="2173">
          <cell r="A2173">
            <v>91911</v>
          </cell>
          <cell r="B2173" t="str">
            <v>CURVA 90 GRAUS PARA ELETRODUTO, PVC, ROSCÁVEL, DN 20 MM (1/2"), PARA C IRCUITOS TERMINAIS, INSTALADA EM PAREDE - FORNECIMENTO E INSTALAÇÃO. A F_12/2015</v>
          </cell>
          <cell r="C2173" t="str">
            <v>UN</v>
          </cell>
          <cell r="D2173">
            <v>7.8</v>
          </cell>
        </row>
        <row r="2174">
          <cell r="A2174">
            <v>91912</v>
          </cell>
          <cell r="B2174" t="str">
            <v>CURVA 135 GRAUS PARA ELETRODUTO, PVC, ROSCÁVEL, DN 20 MM (1/2"), PARA CIRCUITOS TERMINAIS, INSTALADA EM PAREDE - FORNECIMENTO E INSTALAÇÃO. AF_12/2015</v>
          </cell>
          <cell r="C2174" t="str">
            <v>UN</v>
          </cell>
          <cell r="D2174">
            <v>10.16</v>
          </cell>
        </row>
        <row r="2175">
          <cell r="A2175">
            <v>91914</v>
          </cell>
          <cell r="B2175" t="str">
            <v>CURVA 90 GRAUS PARA ELETRODUTO, PVC, ROSCÁVEL, DN 25 MM (3/4"), PARA C IRCUITOS TERMINAIS, INSTALADA EM PAREDE - FORNECIMENTO E INSTALAÇÃO. A F_12/2015</v>
          </cell>
          <cell r="C2175" t="str">
            <v>UN</v>
          </cell>
          <cell r="D2175">
            <v>9.61</v>
          </cell>
        </row>
        <row r="2176">
          <cell r="A2176">
            <v>91916</v>
          </cell>
          <cell r="B2176" t="str">
            <v>CURVA 180 GRAUS PARA ELETRODUTO, PVC, ROSCÁVEL, DN 25 MM (3/4"), PARA CIRCUITOS TERMINAIS, INSTALADA EM PAREDE - FORNECIMENTO E INSTALAÇÃO. AF_12/2015</v>
          </cell>
          <cell r="C2176" t="str">
            <v>UN</v>
          </cell>
          <cell r="D2176">
            <v>10.66</v>
          </cell>
        </row>
        <row r="2177">
          <cell r="A2177">
            <v>91917</v>
          </cell>
          <cell r="B2177" t="str">
            <v>CURVA 90 GRAUS PARA ELETRODUTO, PVC, ROSCÁVEL, DN 32 MM (1"), PARA CIR CUITOS TERMINAIS, INSTALADA EM PAREDE - FORNECIMENTO E INSTALAÇÃO. AF_ 12/2015</v>
          </cell>
          <cell r="C2177" t="str">
            <v>UN</v>
          </cell>
          <cell r="D2177">
            <v>12.01</v>
          </cell>
        </row>
        <row r="2178">
          <cell r="A2178">
            <v>91918</v>
          </cell>
          <cell r="B2178" t="str">
            <v>CURVA 135 GRAUS PARA ELETRODUTO, PVC, ROSCÁVEL, DN 32 MM (1"), PARA CI RCUITOS TERMINAIS, INSTALADA EM PAREDE - FORNECIMENTO E INSTALAÇÃO. AF _12/2015</v>
          </cell>
          <cell r="C2178" t="str">
            <v>UN</v>
          </cell>
          <cell r="D2178">
            <v>12.72</v>
          </cell>
        </row>
        <row r="2179">
          <cell r="A2179">
            <v>91920</v>
          </cell>
          <cell r="B2179" t="str">
            <v>CURVA 90 GRAUS PARA ELETRODUTO, PVC, ROSCÁVEL, DN 40 MM (1 1/4"), PARA CIRCUITOS TERMINAIS, INSTALADA EM PAREDE - FORNECIMENTO E INSTALAÇÃO. AF_12/2015</v>
          </cell>
          <cell r="C2179" t="str">
            <v>UN</v>
          </cell>
          <cell r="D2179">
            <v>14.66</v>
          </cell>
        </row>
        <row r="2180">
          <cell r="A2180">
            <v>91921</v>
          </cell>
          <cell r="B2180" t="str">
            <v>CURVA 135 GRAUS PARA ELETRODUTO, PVC, ROSCÁVEL, DN 40 MM (1 1/4"), PAR A CIRCUITOS TERMINAIS, INSTALADA EM PAREDE - FORNECIMENTO E INSTALAÇÃO . AF_12/2015</v>
          </cell>
          <cell r="C2180" t="str">
            <v>UN</v>
          </cell>
          <cell r="D2180">
            <v>18.440000000000001</v>
          </cell>
        </row>
        <row r="2181">
          <cell r="A2181">
            <v>93013</v>
          </cell>
          <cell r="B2181" t="str">
            <v>LUVA PARA ELETRODUTO, PVC, ROSCÁVEL, DN 50 MM (1 1/2") - FORNECIMENTO E INSTALAÇÃO. AF_12/2015</v>
          </cell>
          <cell r="C2181" t="str">
            <v>UN</v>
          </cell>
          <cell r="D2181">
            <v>10.37</v>
          </cell>
        </row>
        <row r="2182">
          <cell r="A2182">
            <v>93014</v>
          </cell>
          <cell r="B2182" t="str">
            <v>LUVA PARA ELETRODUTO, PVC, ROSCÁVEL, DN 60 MM (2") - FORNECIMENTO E IN STALAÇÃO. AF_12/2015</v>
          </cell>
          <cell r="C2182" t="str">
            <v>UN</v>
          </cell>
          <cell r="D2182">
            <v>14.24</v>
          </cell>
        </row>
        <row r="2183">
          <cell r="A2183">
            <v>93015</v>
          </cell>
          <cell r="B2183" t="str">
            <v>LUVA PARA ELETRODUTO, PVC, ROSCÁVEL, DN 75 MM (2 1/2") - FORNECIMENTO E INSTALAÇÃO. AF_12/2015</v>
          </cell>
          <cell r="C2183" t="str">
            <v>UN</v>
          </cell>
          <cell r="D2183">
            <v>27.67</v>
          </cell>
        </row>
        <row r="2184">
          <cell r="A2184">
            <v>93016</v>
          </cell>
          <cell r="B2184" t="str">
            <v>LUVA PARA ELETRODUTO, PVC, ROSCÁVEL, DN 85 MM (3") - FORNECIMENTO E IN STALAÇÃO. AF_12/2015</v>
          </cell>
          <cell r="C2184" t="str">
            <v>UN</v>
          </cell>
          <cell r="D2184">
            <v>33.18</v>
          </cell>
        </row>
        <row r="2185">
          <cell r="A2185">
            <v>93017</v>
          </cell>
          <cell r="B2185" t="str">
            <v>LUVA PARA ELETRODUTO, PVC, ROSCÁVEL, DN 110 MM (4") - FORNECIMENTO E I NSTALAÇÃO. AF_12/2015</v>
          </cell>
          <cell r="C2185" t="str">
            <v>UN</v>
          </cell>
          <cell r="D2185">
            <v>56.22</v>
          </cell>
        </row>
        <row r="2186">
          <cell r="A2186">
            <v>93018</v>
          </cell>
          <cell r="B2186" t="str">
            <v>CURVA 90 GRAUS PARA ELETRODUTO, PVC, ROSCÁVEL, DN 50 MM (1 1/2") - FOR NECIMENTO E INSTALAÇÃO. AF_12/2015</v>
          </cell>
          <cell r="C2186" t="str">
            <v>UN</v>
          </cell>
          <cell r="D2186">
            <v>15.78</v>
          </cell>
        </row>
        <row r="2187">
          <cell r="A2187">
            <v>93019</v>
          </cell>
          <cell r="B2187" t="str">
            <v>CURVA 135 GRAUS PARA ELETRODUTO, PVC, ROSCÁVEL, DN 50 MM (1 1/2") - FO RNECIMENTO E INSTALAÇÃO. AF_12/2015</v>
          </cell>
          <cell r="C2187" t="str">
            <v>UN</v>
          </cell>
          <cell r="D2187">
            <v>20.21</v>
          </cell>
        </row>
        <row r="2188">
          <cell r="A2188">
            <v>93020</v>
          </cell>
          <cell r="B2188" t="str">
            <v>CURVA 90 GRAUS PARA ELETRODUTO, PVC, ROSCÁVEL, DN 60 MM (2") - FORNECI MENTO E INSTALAÇÃO. AF_12/2015</v>
          </cell>
          <cell r="C2188" t="str">
            <v>UN</v>
          </cell>
          <cell r="D2188">
            <v>20.97</v>
          </cell>
        </row>
        <row r="2189">
          <cell r="A2189">
            <v>93021</v>
          </cell>
          <cell r="B2189" t="str">
            <v>CURVA 135 GRAUS PARA ELETRODUTO, PVC, ROSCÁVEL, DN 60 MM (2") - FORNEC IMENTO E INSTALAÇÃO. AF_12/2015</v>
          </cell>
          <cell r="C2189" t="str">
            <v>UN</v>
          </cell>
          <cell r="D2189">
            <v>25.71</v>
          </cell>
        </row>
        <row r="2190">
          <cell r="A2190">
            <v>93022</v>
          </cell>
          <cell r="B2190" t="str">
            <v>CURVA 90 GRAUS PARA ELETRODUTO, PVC, ROSCÁVEL, DN 75 MM (2 1/2") - FOR NECIMENTO E INSTALAÇÃO. AF_12/2015</v>
          </cell>
          <cell r="C2190" t="str">
            <v>UN</v>
          </cell>
          <cell r="D2190">
            <v>37.909999999999997</v>
          </cell>
        </row>
        <row r="2191">
          <cell r="A2191">
            <v>93023</v>
          </cell>
          <cell r="B2191" t="str">
            <v>CURVA 135 GRAUS PARA ELETRODUTO, PVC, ROSCÁVEL, DN 75 MM (2 1/2") - FO RNECIMENTO E INSTALAÇÃO. AF_12/2015</v>
          </cell>
          <cell r="C2191" t="str">
            <v>UN</v>
          </cell>
          <cell r="D2191">
            <v>31.11</v>
          </cell>
        </row>
        <row r="2192">
          <cell r="A2192">
            <v>93024</v>
          </cell>
          <cell r="B2192" t="str">
            <v>CURVA 90 GRAUS PARA ELETRODUTO, PVC, ROSCÁVEL, DN 85 MM (3") - FORNECI MENTO E INSTALAÇÃO. AF_12/2015</v>
          </cell>
          <cell r="C2192" t="str">
            <v>UN</v>
          </cell>
          <cell r="D2192">
            <v>44.24</v>
          </cell>
        </row>
        <row r="2193">
          <cell r="A2193">
            <v>93025</v>
          </cell>
          <cell r="B2193" t="str">
            <v>CURVA 135 GRAUS PARA ELETRODUTO, PVC, ROSCÁVEL, DN 85 MM (3") - FORNEC IMENTO E INSTALAÇÃO. AF_12/2015</v>
          </cell>
          <cell r="C2193" t="str">
            <v>UN</v>
          </cell>
          <cell r="D2193">
            <v>55.57</v>
          </cell>
        </row>
        <row r="2194">
          <cell r="A2194">
            <v>93026</v>
          </cell>
          <cell r="B2194" t="str">
            <v>CURVA 90 GRAUS PARA ELETRODUTO, PVC, ROSCÁVEL, DN 110 MM (4") - FORNEC IMENTO E INSTALAÇÃO. AF_12/2015</v>
          </cell>
          <cell r="C2194" t="str">
            <v>UN</v>
          </cell>
          <cell r="D2194">
            <v>72.680000000000007</v>
          </cell>
        </row>
        <row r="2195">
          <cell r="A2195">
            <v>93027</v>
          </cell>
          <cell r="B2195" t="str">
            <v>CURVA 135 GRAUS PARA ELETRODUTO, PVC, ROSCÁVEL, DN 110 MM (4") - FORNE CIMENTO E INSTALAÇÃO. AF_12/2015</v>
          </cell>
          <cell r="C2195" t="str">
            <v>UN</v>
          </cell>
          <cell r="D2195">
            <v>62.31</v>
          </cell>
        </row>
        <row r="2196">
          <cell r="A2196">
            <v>72249</v>
          </cell>
          <cell r="B2196" t="str">
            <v>CABO DE COBRE NU 6MM2 - FORNECIMENTO E INSTALACAO</v>
          </cell>
          <cell r="C2196" t="str">
            <v>M</v>
          </cell>
          <cell r="D2196">
            <v>5.14</v>
          </cell>
        </row>
        <row r="2197">
          <cell r="A2197">
            <v>72250</v>
          </cell>
          <cell r="B2197" t="str">
            <v>CABO DE COBRE NU 10MM2 - FORNECIMENTO E INSTALACAO</v>
          </cell>
          <cell r="C2197" t="str">
            <v>M</v>
          </cell>
          <cell r="D2197">
            <v>6.49</v>
          </cell>
        </row>
        <row r="2198">
          <cell r="A2198">
            <v>72251</v>
          </cell>
          <cell r="B2198" t="str">
            <v>CABO DE COBRE NU 16MM2 - FORNECIMENTO E INSTALACAO</v>
          </cell>
          <cell r="C2198" t="str">
            <v>M</v>
          </cell>
          <cell r="D2198">
            <v>9.4700000000000006</v>
          </cell>
        </row>
        <row r="2199">
          <cell r="A2199">
            <v>72252</v>
          </cell>
          <cell r="B2199" t="str">
            <v>CABO DE COBRE NU 25MM2 - FORNECIMENTO E INSTALACAO</v>
          </cell>
          <cell r="C2199" t="str">
            <v>M</v>
          </cell>
          <cell r="D2199">
            <v>13.73</v>
          </cell>
        </row>
        <row r="2200">
          <cell r="A2200">
            <v>72253</v>
          </cell>
          <cell r="B2200" t="str">
            <v>CABO DE COBRE NU 35MM2 - FORNECIMENTO E INSTALACAO</v>
          </cell>
          <cell r="C2200" t="str">
            <v>M</v>
          </cell>
          <cell r="D2200">
            <v>18.239999999999998</v>
          </cell>
        </row>
        <row r="2201">
          <cell r="A2201">
            <v>72254</v>
          </cell>
          <cell r="B2201" t="str">
            <v>CABO DE COBRE NU 50MM2 - FORNECIMENTO E INSTALACAO</v>
          </cell>
          <cell r="C2201" t="str">
            <v>M</v>
          </cell>
          <cell r="D2201">
            <v>25.92</v>
          </cell>
        </row>
        <row r="2202">
          <cell r="A2202">
            <v>72255</v>
          </cell>
          <cell r="B2202" t="str">
            <v>CABO DE COBRE NU 70MM2 - FORNECIMENTO E INSTALACAO</v>
          </cell>
          <cell r="C2202" t="str">
            <v>M</v>
          </cell>
          <cell r="D2202">
            <v>33.69</v>
          </cell>
        </row>
        <row r="2203">
          <cell r="A2203">
            <v>72256</v>
          </cell>
          <cell r="B2203" t="str">
            <v>CABO DE COBRE NU 95MM2 - FORNECIMENTO E INSTALACAO</v>
          </cell>
          <cell r="C2203" t="str">
            <v>M</v>
          </cell>
          <cell r="D2203">
            <v>43.97</v>
          </cell>
        </row>
        <row r="2204">
          <cell r="A2204">
            <v>72257</v>
          </cell>
          <cell r="B2204" t="str">
            <v>CABO DE COBRE NU 120MM2 - FORNECIMENTO E INSTALACAO</v>
          </cell>
          <cell r="C2204" t="str">
            <v>M</v>
          </cell>
          <cell r="D2204">
            <v>57.27</v>
          </cell>
        </row>
        <row r="2205">
          <cell r="A2205">
            <v>84682</v>
          </cell>
          <cell r="B2205" t="str">
            <v>FIO DE COBRE NU 4 MM2 - FORNECIMENTO E INSTALACAO</v>
          </cell>
          <cell r="C2205" t="str">
            <v>M</v>
          </cell>
          <cell r="D2205">
            <v>1.81</v>
          </cell>
        </row>
        <row r="2206">
          <cell r="A2206">
            <v>91924</v>
          </cell>
          <cell r="B2206" t="str">
            <v>CABO DE COBRE FLEXÍVEL ISOLADO, 1,5 MM², ANTI-CHAMA 450/750 V, PARA CI RCUITOS TERMINAIS - FORNECIMENTO E INSTALAÇÃO. AF_12/2015</v>
          </cell>
          <cell r="C2206" t="str">
            <v>M</v>
          </cell>
          <cell r="D2206">
            <v>1.48</v>
          </cell>
        </row>
        <row r="2207">
          <cell r="A2207">
            <v>91925</v>
          </cell>
          <cell r="B2207" t="str">
            <v>CABO DE COBRE FLEXÍVEL ISOLADO, 1,5 MM², ANTI-CHAMA 0,6/1,0 KV, PARA C IRCUITOS TERMINAIS - FORNECIMENTO E INSTALAÇÃO. AF_12/2015</v>
          </cell>
          <cell r="C2207" t="str">
            <v>M</v>
          </cell>
          <cell r="D2207">
            <v>1.86</v>
          </cell>
        </row>
        <row r="2208">
          <cell r="A2208">
            <v>91926</v>
          </cell>
          <cell r="B2208" t="str">
            <v>CABO DE COBRE FLEXÍVEL ISOLADO, 2,5 MM², ANTI-CHAMA 450/750 V, PARA CI RCUITOS TERMINAIS - FORNECIMENTO E INSTALAÇÃO. AF_12/2015</v>
          </cell>
          <cell r="C2208" t="str">
            <v>M</v>
          </cell>
          <cell r="D2208">
            <v>3.09</v>
          </cell>
        </row>
        <row r="2209">
          <cell r="A2209">
            <v>91927</v>
          </cell>
          <cell r="B2209" t="str">
            <v>CABO DE COBRE FLEXÍVEL ISOLADO, 2,5 MM², ANTI-CHAMA 0,6/1,0 KV, PARA C IRCUITOS TERMINAIS - FORNECIMENTO E INSTALAÇÃO. AF_12/2015</v>
          </cell>
          <cell r="C2209" t="str">
            <v>M</v>
          </cell>
          <cell r="D2209">
            <v>3.46</v>
          </cell>
        </row>
        <row r="2210">
          <cell r="A2210">
            <v>91928</v>
          </cell>
          <cell r="B2210" t="str">
            <v>CABO DE COBRE FLEXÍVEL ISOLADO, 4 MM², ANTI-CHAMA 450/750 V, PARA CIRC UITOS TERMINAIS - FORNECIMENTO E INSTALAÇÃO. AF_12/2015</v>
          </cell>
          <cell r="C2210" t="str">
            <v>M</v>
          </cell>
          <cell r="D2210">
            <v>4.76</v>
          </cell>
        </row>
        <row r="2211">
          <cell r="A2211">
            <v>91929</v>
          </cell>
          <cell r="B2211" t="str">
            <v>CABO DE COBRE FLEXÍVEL ISOLADO, 4 MM², ANTI-CHAMA 0,6/1,0 KV, PARA CIR CUITOS TERMINAIS - FORNECIMENTO E INSTALAÇÃO. AF_12/2015</v>
          </cell>
          <cell r="C2211" t="str">
            <v>M</v>
          </cell>
          <cell r="D2211">
            <v>5.71</v>
          </cell>
        </row>
        <row r="2212">
          <cell r="A2212">
            <v>91930</v>
          </cell>
          <cell r="B2212" t="str">
            <v>CABO DE COBRE FLEXÍVEL ISOLADO, 6 MM², ANTI-CHAMA 450/750 V, PARA CIRC UITOS TERMINAIS - FORNECIMENTO E INSTALAÇÃO. AF_12/2015</v>
          </cell>
          <cell r="C2212" t="str">
            <v>M</v>
          </cell>
          <cell r="D2212">
            <v>6.74</v>
          </cell>
        </row>
        <row r="2213">
          <cell r="A2213">
            <v>91931</v>
          </cell>
          <cell r="B2213" t="str">
            <v>CABO DE COBRE FLEXÍVEL ISOLADO, 6 MM², ANTI-CHAMA 0,6/1,0 KV, PARA CIR CUITOS TERMINAIS - FORNECIMENTO E INSTALAÇÃO. AF_12/2015</v>
          </cell>
          <cell r="C2213" t="str">
            <v>M</v>
          </cell>
          <cell r="D2213">
            <v>7.36</v>
          </cell>
        </row>
        <row r="2214">
          <cell r="A2214">
            <v>91932</v>
          </cell>
          <cell r="B2214" t="str">
            <v>CABO DE COBRE FLEXÍVEL ISOLADO, 10 MM², ANTI-CHAMA 450/750 V, PARA CIR CUITOS TERMINAIS - FORNECIMENTO E INSTALAÇÃO. AF_12/2015</v>
          </cell>
          <cell r="C2214" t="str">
            <v>M</v>
          </cell>
          <cell r="D2214">
            <v>9.8800000000000008</v>
          </cell>
        </row>
        <row r="2215">
          <cell r="A2215">
            <v>91933</v>
          </cell>
          <cell r="B2215" t="str">
            <v>CABO DE COBRE FLEXÍVEL ISOLADO, 10 MM², ANTI-CHAMA 0,6/1,0 KV, PARA CI RCUITOS TERMINAIS - FORNECIMENTO E INSTALAÇÃO. AF_12/2015</v>
          </cell>
          <cell r="C2215" t="str">
            <v>M</v>
          </cell>
          <cell r="D2215">
            <v>10.45</v>
          </cell>
        </row>
        <row r="2216">
          <cell r="A2216">
            <v>91934</v>
          </cell>
          <cell r="B2216" t="str">
            <v>CABO DE COBRE FLEXÍVEL ISOLADO, 16 MM², ANTI-CHAMA 450/750 V, PARA CIR CUITOS TERMINAIS - FORNECIMENTO E INSTALAÇÃO. AF_12/2015</v>
          </cell>
          <cell r="C2216" t="str">
            <v>M</v>
          </cell>
          <cell r="D2216">
            <v>16.239999999999998</v>
          </cell>
        </row>
        <row r="2217">
          <cell r="A2217">
            <v>91935</v>
          </cell>
          <cell r="B2217" t="str">
            <v>CABO DE COBRE FLEXÍVEL ISOLADO, 16 MM², ANTI-CHAMA 0,6/1,0 KV, PARA CI RCUITOS TERMINAIS - FORNECIMENTO E INSTALAÇÃO. AF_12/2015</v>
          </cell>
          <cell r="C2217" t="str">
            <v>M</v>
          </cell>
          <cell r="D2217">
            <v>14.29</v>
          </cell>
        </row>
        <row r="2218">
          <cell r="A2218">
            <v>92979</v>
          </cell>
          <cell r="B2218" t="str">
            <v>CABO DE COBRE FLEXÍVEL ISOLADO, 10 MM², ANTI-CHAMA 450/750 V, PARA DIS TRIBUIÇÃO - FORNECIMENTO E INSTALAÇÃO. AF_12/2015</v>
          </cell>
          <cell r="C2218" t="str">
            <v>M</v>
          </cell>
          <cell r="D2218">
            <v>4.9800000000000004</v>
          </cell>
        </row>
        <row r="2219">
          <cell r="A2219">
            <v>92980</v>
          </cell>
          <cell r="B2219" t="str">
            <v>CABO DE COBRE FLEXÍVEL ISOLADO, 10 MM², ANTI-CHAMA 0,6/1,0 KV, PARA DI STRIBUIÇÃO - FORNECIMENTO E INSTALAÇÃO. AF_12/2015</v>
          </cell>
          <cell r="C2219" t="str">
            <v>M</v>
          </cell>
          <cell r="D2219">
            <v>5.47</v>
          </cell>
        </row>
        <row r="2220">
          <cell r="A2220">
            <v>92981</v>
          </cell>
          <cell r="B2220" t="str">
            <v>CABO DE COBRE FLEXÍVEL ISOLADO, 16 MM², ANTI-CHAMA 450/750 V, PARA DIS TRIBUIÇÃO - FORNECIMENTO E INSTALAÇÃO. AF_12/2015</v>
          </cell>
          <cell r="C2220" t="str">
            <v>M</v>
          </cell>
          <cell r="D2220">
            <v>9.74</v>
          </cell>
        </row>
        <row r="2221">
          <cell r="A2221">
            <v>92982</v>
          </cell>
          <cell r="B2221" t="str">
            <v>CABO DE COBRE FLEXÍVEL ISOLADO, 16 MM², ANTI-CHAMA 0,6/1,0 KV, PARA DI STRIBUIÇÃO - FORNECIMENTO E INSTALAÇÃO. AF_12/2015</v>
          </cell>
          <cell r="C2221" t="str">
            <v>M</v>
          </cell>
          <cell r="D2221">
            <v>8.06</v>
          </cell>
        </row>
        <row r="2222">
          <cell r="A2222">
            <v>92983</v>
          </cell>
          <cell r="B2222" t="str">
            <v>CABO DE COBRE FLEXÍVEL ISOLADO, 25 MM², ANTI-CHAMA 450/750 V, PARA DIS TRIBUIÇÃO - FORNECIMENTO E INSTALAÇÃO. AF_12/2015</v>
          </cell>
          <cell r="C2222" t="str">
            <v>M</v>
          </cell>
          <cell r="D2222">
            <v>10.81</v>
          </cell>
        </row>
        <row r="2223">
          <cell r="A2223">
            <v>92984</v>
          </cell>
          <cell r="B2223" t="str">
            <v>CABO DE COBRE FLEXÍVEL ISOLADO, 25 MM², ANTI-CHAMA 0,6/1,0 KV, PARA DI STRIBUIÇÃO - FORNECIMENTO E INSTALAÇÃO. AF_12/2015</v>
          </cell>
          <cell r="C2223" t="str">
            <v>M</v>
          </cell>
          <cell r="D2223">
            <v>12.27</v>
          </cell>
        </row>
        <row r="2224">
          <cell r="A2224">
            <v>92985</v>
          </cell>
          <cell r="B2224" t="str">
            <v>CABO DE COBRE FLEXÍVEL ISOLADO, 35 MM², ANTI-CHAMA 450/750 V, PARA DIS TRIBUIÇÃO - FORNECIMENTO E INSTALAÇÃO. AF_12/2015</v>
          </cell>
          <cell r="C2224" t="str">
            <v>M</v>
          </cell>
          <cell r="D2224">
            <v>14.34</v>
          </cell>
        </row>
        <row r="2225">
          <cell r="A2225">
            <v>92986</v>
          </cell>
          <cell r="B2225" t="str">
            <v>CABO DE COBRE FLEXÍVEL ISOLADO, 35 MM², ANTI-CHAMA 0,6/1,0 KV, PARA DI STRIBUIÇÃO - FORNECIMENTO E INSTALAÇÃO. AF_12/2015</v>
          </cell>
          <cell r="C2225" t="str">
            <v>M</v>
          </cell>
          <cell r="D2225">
            <v>16.18</v>
          </cell>
        </row>
        <row r="2226">
          <cell r="A2226">
            <v>92987</v>
          </cell>
          <cell r="B2226" t="str">
            <v>CABO DE COBRE FLEXÍVEL ISOLADO, 50 MM², ANTI-CHAMA 450/750 V, PARA DIS TRIBUIÇÃO - FORNECIMENTO E INSTALAÇÃO. AF_12/2015</v>
          </cell>
          <cell r="C2226" t="str">
            <v>M</v>
          </cell>
          <cell r="D2226">
            <v>19.440000000000001</v>
          </cell>
        </row>
        <row r="2227">
          <cell r="A2227">
            <v>92988</v>
          </cell>
          <cell r="B2227" t="str">
            <v>CABO DE COBRE FLEXÍVEL ISOLADO, 50 MM², ANTI-CHAMA 0,6/1,0 KV, PARA DI STRIBUIÇÃO - FORNECIMENTO E INSTALAÇÃO. AF_12/2015</v>
          </cell>
          <cell r="C2227" t="str">
            <v>M</v>
          </cell>
          <cell r="D2227">
            <v>21.99</v>
          </cell>
        </row>
        <row r="2228">
          <cell r="A2228">
            <v>92989</v>
          </cell>
          <cell r="B2228" t="str">
            <v>CABO DE COBRE FLEXÍVEL ISOLADO, 70 MM², ANTI-CHAMA 450/750 V, PARA DIS TRIBUIÇÃO - FORNECIMENTO E INSTALAÇÃO. AF_12/2015</v>
          </cell>
          <cell r="C2228" t="str">
            <v>M</v>
          </cell>
          <cell r="D2228">
            <v>28.33</v>
          </cell>
        </row>
        <row r="2229">
          <cell r="A2229">
            <v>92990</v>
          </cell>
          <cell r="B2229" t="str">
            <v>CABO DE COBRE FLEXÍVEL ISOLADO, 70 MM², ANTI-CHAMA 0,6/1,0 KV, PARA DI STRIBUIÇÃO - FORNECIMENTO E INSTALAÇÃO. AF_12/2015</v>
          </cell>
          <cell r="C2229" t="str">
            <v>M</v>
          </cell>
          <cell r="D2229">
            <v>30.72</v>
          </cell>
        </row>
        <row r="2230">
          <cell r="A2230">
            <v>92991</v>
          </cell>
          <cell r="B2230" t="str">
            <v>CABO DE COBRE FLEXÍVEL ISOLADO, 95 MM², ANTI-CHAMA 450/750 V, PARA DIS TRIBUIÇÃO - FORNECIMENTO E INSTALAÇÃO. AF_12/2015</v>
          </cell>
          <cell r="C2230" t="str">
            <v>M</v>
          </cell>
          <cell r="D2230">
            <v>38.369999999999997</v>
          </cell>
        </row>
        <row r="2231">
          <cell r="A2231">
            <v>92992</v>
          </cell>
          <cell r="B2231" t="str">
            <v>CABO DE COBRE FLEXÍVEL ISOLADO, 95 MM², ANTI-CHAMA 0,6/1,0 KV, PARA DI STRIBUIÇÃO - FORNECIMENTO E INSTALAÇÃO. AF_12/2015</v>
          </cell>
          <cell r="C2231" t="str">
            <v>M</v>
          </cell>
          <cell r="D2231">
            <v>43.04</v>
          </cell>
        </row>
        <row r="2232">
          <cell r="A2232">
            <v>92993</v>
          </cell>
          <cell r="B2232" t="str">
            <v>CABO DE COBRE FLEXÍVEL ISOLADO, 120 MM², ANTI-CHAMA 450/750 V, PARA DI STRIBUIÇÃO - FORNECIMENTO E INSTALAÇÃO. AF_12/2015</v>
          </cell>
          <cell r="C2232" t="str">
            <v>M</v>
          </cell>
          <cell r="D2232">
            <v>48.15</v>
          </cell>
        </row>
        <row r="2233">
          <cell r="A2233">
            <v>92994</v>
          </cell>
          <cell r="B2233" t="str">
            <v>CABO DE COBRE FLEXÍVEL ISOLADO, 120 MM², ANTI-CHAMA 0,6/1,0 KV, PARA D ISTRIBUIÇÃO - FORNECIMENTO E INSTALAÇÃO. AF_12/2015</v>
          </cell>
          <cell r="C2233" t="str">
            <v>M</v>
          </cell>
          <cell r="D2233">
            <v>50.54</v>
          </cell>
        </row>
        <row r="2234">
          <cell r="A2234">
            <v>92995</v>
          </cell>
          <cell r="B2234" t="str">
            <v>CABO DE COBRE FLEXÍVEL ISOLADO, 150 MM², ANTI-CHAMA 450/750 V, PARA DI STRIBUIÇÃO - FORNECIMENTO E INSTALAÇÃO. AF_12/2015</v>
          </cell>
          <cell r="C2234" t="str">
            <v>M</v>
          </cell>
          <cell r="D2234">
            <v>58.91</v>
          </cell>
        </row>
        <row r="2235">
          <cell r="A2235">
            <v>92996</v>
          </cell>
          <cell r="B2235" t="str">
            <v>CABO DE COBRE FLEXÍVEL ISOLADO, 150 MM², ANTI-CHAMA 0,6/1,0 KV, PARA D ISTRIBUIÇÃO - FORNECIMENTO E INSTALAÇÃO. AF_12/2015</v>
          </cell>
          <cell r="C2235" t="str">
            <v>M</v>
          </cell>
          <cell r="D2235">
            <v>64.5</v>
          </cell>
        </row>
        <row r="2236">
          <cell r="A2236">
            <v>92997</v>
          </cell>
          <cell r="B2236" t="str">
            <v>CABO DE COBRE FLEXÍVEL ISOLADO, 185 MM², ANTI-CHAMA 450/750 V, PARA DI STRIBUIÇÃO - FORNECIMENTO E INSTALAÇÃO. AF_12/2015</v>
          </cell>
          <cell r="C2236" t="str">
            <v>M</v>
          </cell>
          <cell r="D2236">
            <v>74.2</v>
          </cell>
        </row>
        <row r="2237">
          <cell r="A2237">
            <v>92998</v>
          </cell>
          <cell r="B2237" t="str">
            <v>CABO DE COBRE FLEXÍVEL ISOLADO, 185 MM², ANTI-CHAMA 0,6/1,0 KV, PARA D ISTRIBUIÇÃO - FORNECIMENTO E INSTALAÇÃO. AF_12/2015</v>
          </cell>
          <cell r="C2237" t="str">
            <v>M</v>
          </cell>
          <cell r="D2237">
            <v>79.790000000000006</v>
          </cell>
        </row>
        <row r="2238">
          <cell r="A2238">
            <v>92999</v>
          </cell>
          <cell r="B2238" t="str">
            <v>CABO DE COBRE FLEXÍVEL ISOLADO, 240 MM², ANTI-CHAMA 450/750 V, PARA DI STRIBUIÇÃO - FORNECIMENTO E INSTALAÇÃO. AF_12/2015</v>
          </cell>
          <cell r="C2238" t="str">
            <v>M</v>
          </cell>
          <cell r="D2238">
            <v>97.94</v>
          </cell>
        </row>
        <row r="2239">
          <cell r="A2239">
            <v>93000</v>
          </cell>
          <cell r="B2239" t="str">
            <v>CABO DE COBRE FLEXÍVEL ISOLADO, 240 MM², ANTI-CHAMA 0,6/1,0 KV, PARA D ISTRIBUIÇÃO - FORNECIMENTO E INSTALAÇÃO. AF_12/2015</v>
          </cell>
          <cell r="C2239" t="str">
            <v>M</v>
          </cell>
          <cell r="D2239">
            <v>108.79</v>
          </cell>
        </row>
        <row r="2240">
          <cell r="A2240">
            <v>93001</v>
          </cell>
          <cell r="B2240" t="str">
            <v>CABO DE COBRE FLEXÍVEL ISOLADO, 300 MM², ANTI-CHAMA 450/750 V, PARA DI STRIBUIÇÃO - FORNECIMENTO E INSTALAÇÃO. AF_12/2015</v>
          </cell>
          <cell r="C2240" t="str">
            <v>M</v>
          </cell>
          <cell r="D2240">
            <v>121.67</v>
          </cell>
        </row>
        <row r="2241">
          <cell r="A2241">
            <v>93002</v>
          </cell>
          <cell r="B2241" t="str">
            <v>CABO DE COBRE FLEXÍVEL ISOLADO, 300 MM², ANTI-CHAMA 0,6/1,0 KV, PARA D ISTRIBUIÇÃO - FORNECIMENTO E INSTALAÇÃO. AF_12/2015</v>
          </cell>
          <cell r="C2241" t="str">
            <v>M</v>
          </cell>
          <cell r="D2241">
            <v>132.47</v>
          </cell>
        </row>
        <row r="2242">
          <cell r="A2242" t="str">
            <v>73861/001</v>
          </cell>
          <cell r="B2242" t="str">
            <v>CONDULETE 1/2" EM LIGA DE ALUMÍNIO FUNDIDO TIPO B - FORNECIMENTO E I NSTALACAO</v>
          </cell>
          <cell r="C2242" t="str">
            <v>UN</v>
          </cell>
          <cell r="D2242">
            <v>8.7899999999999991</v>
          </cell>
        </row>
        <row r="2243">
          <cell r="A2243" t="str">
            <v>73861/002</v>
          </cell>
          <cell r="B2243" t="str">
            <v>CONDULETE 3/4" EM LIGA DE ALUMÍNIO FUNDIDO TIPO "B" - FORNECIMENTO E I NSTALACAO</v>
          </cell>
          <cell r="C2243" t="str">
            <v>UN</v>
          </cell>
          <cell r="D2243">
            <v>9.89</v>
          </cell>
        </row>
        <row r="2244">
          <cell r="A2244" t="str">
            <v>73861/003</v>
          </cell>
          <cell r="B2244" t="str">
            <v>CONDULETE 1" EM LIGA DE ALUMÍNIO FUNDIDO TIPO "B" - FORNECIMENTO E INS TALACAO</v>
          </cell>
          <cell r="C2244" t="str">
            <v>UN</v>
          </cell>
          <cell r="D2244">
            <v>12.57</v>
          </cell>
        </row>
        <row r="2245">
          <cell r="A2245" t="str">
            <v>73861/004</v>
          </cell>
          <cell r="B2245" t="str">
            <v>CONDULETE 1/2" EM LIGA DE ALUMÍNIO FUNDIDO TIPO "C" - FORNECIMENTO E I NSTALACAO</v>
          </cell>
          <cell r="C2245" t="str">
            <v>UN</v>
          </cell>
          <cell r="D2245">
            <v>8.57</v>
          </cell>
        </row>
        <row r="2246">
          <cell r="A2246" t="str">
            <v>73861/005</v>
          </cell>
          <cell r="B2246" t="str">
            <v>CONDULETE  3/4" EM LIGA DE ALUMÍNIO FUNDIDO TIPO "C" - FORNECIMENTO E INSTALACAO</v>
          </cell>
          <cell r="C2246" t="str">
            <v>UN</v>
          </cell>
          <cell r="D2246">
            <v>11.3</v>
          </cell>
        </row>
        <row r="2247">
          <cell r="A2247" t="str">
            <v>73861/006</v>
          </cell>
          <cell r="B2247" t="str">
            <v>CONDULETE 1" EM LIGA DE ALUMÍNIO FUNDIDO TIPO "C" - FORNECIMENTO E INS TALACAO</v>
          </cell>
          <cell r="C2247" t="str">
            <v>UN</v>
          </cell>
          <cell r="D2247">
            <v>14.46</v>
          </cell>
        </row>
        <row r="2248">
          <cell r="A2248" t="str">
            <v>73861/007</v>
          </cell>
          <cell r="B2248" t="str">
            <v>CONDULETE 1/2" EM LIGA DE ALUMÍNIO FUNDIDO TIPO "E" - FORNECIMENTO E I NSTALACAO</v>
          </cell>
          <cell r="C2248" t="str">
            <v>UN</v>
          </cell>
          <cell r="D2248">
            <v>8.18</v>
          </cell>
        </row>
        <row r="2249">
          <cell r="A2249" t="str">
            <v>73861/008</v>
          </cell>
          <cell r="B2249" t="str">
            <v>CONDULETE 3/4" EM LIGA DE ALUMÍNIO FUNDIDO TIPO "E" - FORNECIMENTO E I NSTALACAO</v>
          </cell>
          <cell r="C2249" t="str">
            <v>UN</v>
          </cell>
          <cell r="D2249">
            <v>9.2100000000000009</v>
          </cell>
        </row>
        <row r="2250">
          <cell r="A2250" t="str">
            <v>73861/009</v>
          </cell>
          <cell r="B2250" t="str">
            <v>CONDULETE 1" EM LIGA DE ALUMÍNIO FUNDIDO TIPO "E" - FORNECIMENTO E INS TALACAO</v>
          </cell>
          <cell r="C2250" t="str">
            <v>UN</v>
          </cell>
          <cell r="D2250">
            <v>13.35</v>
          </cell>
        </row>
        <row r="2251">
          <cell r="A2251" t="str">
            <v>73861/010</v>
          </cell>
          <cell r="B2251" t="str">
            <v>CONDULETE 1/2" EM LIGA DE ALUMÍNIO FUNDIDO TIPO "LB" - FORNECIMENTO E INSTALACAO</v>
          </cell>
          <cell r="C2251" t="str">
            <v>UN</v>
          </cell>
          <cell r="D2251">
            <v>8.9499999999999993</v>
          </cell>
        </row>
        <row r="2252">
          <cell r="A2252" t="str">
            <v>73861/011</v>
          </cell>
          <cell r="B2252" t="str">
            <v>CONDULETE 3/4" EM LIGA DE ALUMÍNIO FUNDIDO TIPO "LB" - FORNECIMENTO E INSTALACAO</v>
          </cell>
          <cell r="C2252" t="str">
            <v>UN</v>
          </cell>
          <cell r="D2252">
            <v>10.47</v>
          </cell>
        </row>
        <row r="2253">
          <cell r="A2253" t="str">
            <v>73861/012</v>
          </cell>
          <cell r="B2253" t="str">
            <v>CONDULETE 1" EM LIGA DE ALUMÍNIO FUNDIDO TIPO "LB" - FORNECIMENTO E IN STALACAO</v>
          </cell>
          <cell r="C2253" t="str">
            <v>UN</v>
          </cell>
          <cell r="D2253">
            <v>14.79</v>
          </cell>
        </row>
        <row r="2254">
          <cell r="A2254" t="str">
            <v>73861/013</v>
          </cell>
          <cell r="B2254" t="str">
            <v>CONDULETE 1/2" EM LIGA DE ALUMÍNIO FUNDIDO TIPO "LL" - FORNECIMENTO E INSTALACAO</v>
          </cell>
          <cell r="C2254" t="str">
            <v>UN</v>
          </cell>
          <cell r="D2254">
            <v>8.9499999999999993</v>
          </cell>
        </row>
        <row r="2255">
          <cell r="A2255" t="str">
            <v>73861/014</v>
          </cell>
          <cell r="B2255" t="str">
            <v>CONDULETE 3/4" EM LIGA DE ALUMÍNIO FUNDIDO TIPO "LL" - FORNECIMENTO E INSTALACAO</v>
          </cell>
          <cell r="C2255" t="str">
            <v>UN</v>
          </cell>
          <cell r="D2255">
            <v>10.47</v>
          </cell>
        </row>
        <row r="2256">
          <cell r="A2256" t="str">
            <v>73861/015</v>
          </cell>
          <cell r="B2256" t="str">
            <v>CONDULETE 1" EM LIGA DE ALUMÍNIO FUNDIDO TIPO "LL" - FORNECIMENTO E IN STALACAO</v>
          </cell>
          <cell r="C2256" t="str">
            <v>UN</v>
          </cell>
          <cell r="D2256">
            <v>14.79</v>
          </cell>
        </row>
        <row r="2257">
          <cell r="A2257" t="str">
            <v>73861/016</v>
          </cell>
          <cell r="B2257" t="str">
            <v>CONDULETE 1/2" EM LIGA DE ALUMÍNIO FUNDIDO TIPO "X" - FORNECIMENTO E I NSTALACAO</v>
          </cell>
          <cell r="C2257" t="str">
            <v>UN</v>
          </cell>
          <cell r="D2257">
            <v>12.66</v>
          </cell>
        </row>
        <row r="2258">
          <cell r="A2258" t="str">
            <v>73861/017</v>
          </cell>
          <cell r="B2258" t="str">
            <v>CONDULETE 3/4" EM LIGA DE ALUMÍNIO FUNDIDO TIPO "X" - FORNECIMENTO E I NSTALACAO</v>
          </cell>
          <cell r="C2258" t="str">
            <v>UN</v>
          </cell>
          <cell r="D2258">
            <v>14.96</v>
          </cell>
        </row>
        <row r="2259">
          <cell r="A2259" t="str">
            <v>73861/018</v>
          </cell>
          <cell r="B2259" t="str">
            <v>CONDULETE 1" EM LIGA DE ALUMÍNIO FUNDIDO TIPO "X" - FORNECIMENTO E INS TALACAO</v>
          </cell>
          <cell r="C2259" t="str">
            <v>UN</v>
          </cell>
          <cell r="D2259">
            <v>19.010000000000002</v>
          </cell>
        </row>
        <row r="2260">
          <cell r="A2260" t="str">
            <v>73861/019</v>
          </cell>
          <cell r="B2260" t="str">
            <v>CONDULETE 1/2" EM LIGA DE ALUMÍNIO FUNDIDO TIPO "T" - FORNECIMENTO E I NSTALACAO</v>
          </cell>
          <cell r="C2260" t="str">
            <v>UN</v>
          </cell>
          <cell r="D2260">
            <v>10.73</v>
          </cell>
        </row>
        <row r="2261">
          <cell r="A2261" t="str">
            <v>73861/020</v>
          </cell>
          <cell r="B2261" t="str">
            <v>CONDULETE 3/4" EM LIGA DE ALUMÍNIO FUNDIDO TIPO "T" - FORNECIMENTO E I NSTALACAO</v>
          </cell>
          <cell r="C2261" t="str">
            <v>UN</v>
          </cell>
          <cell r="D2261">
            <v>12.25</v>
          </cell>
        </row>
        <row r="2262">
          <cell r="A2262" t="str">
            <v>73861/021</v>
          </cell>
          <cell r="B2262" t="str">
            <v>CONDULETE 1" EM LIGA DE ALUMÍNIO FUNDIDO TIPO "T" - FORNECIMENTO E INS TALACAO</v>
          </cell>
          <cell r="C2262" t="str">
            <v>UN</v>
          </cell>
          <cell r="D2262">
            <v>17.68</v>
          </cell>
        </row>
        <row r="2263">
          <cell r="A2263" t="str">
            <v>74043/001</v>
          </cell>
          <cell r="B2263" t="str">
            <v>CONDULETE PVC TIPO  B  3/4  SEM TAMPA, FORNECIMENTO E INSTALACAO</v>
          </cell>
          <cell r="C2263" t="str">
            <v>UN</v>
          </cell>
          <cell r="D2263">
            <v>17.920000000000002</v>
          </cell>
        </row>
        <row r="2264">
          <cell r="A2264" t="str">
            <v>74043/002</v>
          </cell>
          <cell r="B2264" t="str">
            <v>CONDULETE PVC TIPO  LL  3/4  SEM TAMPA, FORNECIMENTO E INSTALACAO</v>
          </cell>
          <cell r="C2264" t="str">
            <v>UN</v>
          </cell>
          <cell r="D2264">
            <v>15</v>
          </cell>
        </row>
        <row r="2265">
          <cell r="A2265" t="str">
            <v>74043/003</v>
          </cell>
          <cell r="B2265" t="str">
            <v>CONDULETE PVC TIPO TB 3/4 SEM TAMPA, FORNECIMENTO E INSTALACAO</v>
          </cell>
          <cell r="C2265" t="str">
            <v>UN</v>
          </cell>
          <cell r="D2265">
            <v>23.87</v>
          </cell>
        </row>
        <row r="2266">
          <cell r="A2266">
            <v>83443</v>
          </cell>
          <cell r="B2266" t="str">
            <v>CAIXA DE PASSAGEM 20X20X25 FUNDO BRITA COM TAMPA</v>
          </cell>
          <cell r="C2266" t="str">
            <v>UN</v>
          </cell>
          <cell r="D2266">
            <v>40.89</v>
          </cell>
        </row>
        <row r="2267">
          <cell r="A2267">
            <v>83446</v>
          </cell>
          <cell r="B2267" t="str">
            <v>CAIXA DE PASSAGEM 30X30X40 COM TAMPA E DRENO BRITA</v>
          </cell>
          <cell r="C2267" t="str">
            <v>UN</v>
          </cell>
          <cell r="D2267">
            <v>131.22999999999999</v>
          </cell>
        </row>
        <row r="2268">
          <cell r="A2268">
            <v>83447</v>
          </cell>
          <cell r="B2268" t="str">
            <v>CAIXA DE PASSAGEM 40X40X50 FUNDO BRITA COM TAMPA</v>
          </cell>
          <cell r="C2268" t="str">
            <v>UN</v>
          </cell>
          <cell r="D2268">
            <v>143.01</v>
          </cell>
        </row>
        <row r="2269">
          <cell r="A2269">
            <v>83448</v>
          </cell>
          <cell r="B2269" t="str">
            <v>CAIXA DE PASSGEM 50X50X60 FUNDO BRITA C/ TAMPA</v>
          </cell>
          <cell r="C2269" t="str">
            <v>UN</v>
          </cell>
          <cell r="D2269">
            <v>216.38</v>
          </cell>
        </row>
        <row r="2270">
          <cell r="A2270">
            <v>83449</v>
          </cell>
          <cell r="B2270" t="str">
            <v>CAIXA DE PASSAGEM 60X60X70 FUNDO BRITA COM TAMPA</v>
          </cell>
          <cell r="C2270" t="str">
            <v>UN</v>
          </cell>
          <cell r="D2270">
            <v>305.45999999999998</v>
          </cell>
        </row>
        <row r="2271">
          <cell r="A2271">
            <v>83450</v>
          </cell>
          <cell r="B2271" t="str">
            <v>CAIXA DE PASSAGEM 80X80X62 FUNDO BRITA COM TAMPA</v>
          </cell>
          <cell r="C2271" t="str">
            <v>UN</v>
          </cell>
          <cell r="D2271">
            <v>364.02</v>
          </cell>
        </row>
        <row r="2272">
          <cell r="A2272">
            <v>83451</v>
          </cell>
          <cell r="B2272" t="str">
            <v>CONDULETE EM LIGA DE ALUMINIO TIPO "LR" 3/4" - FORNECIMENTO E INSTALAC AO</v>
          </cell>
          <cell r="C2272" t="str">
            <v>UN</v>
          </cell>
          <cell r="D2272">
            <v>13.04</v>
          </cell>
        </row>
        <row r="2273">
          <cell r="A2273">
            <v>83452</v>
          </cell>
          <cell r="B2273" t="str">
            <v>CONDULETE EM LIGA DE ALUMINIO TIPO "LR" 1" - FORNECIMENTO E INSTALACAO</v>
          </cell>
          <cell r="C2273" t="str">
            <v>UN</v>
          </cell>
          <cell r="D2273">
            <v>15.49</v>
          </cell>
        </row>
        <row r="2274">
          <cell r="A2274">
            <v>83455</v>
          </cell>
          <cell r="B2274" t="str">
            <v>CONDULETE PVC TIPO "B" 1/2" SEM TAMPA - FORNECIMENTO E INSTALACAO</v>
          </cell>
          <cell r="C2274" t="str">
            <v>UN</v>
          </cell>
          <cell r="D2274">
            <v>18</v>
          </cell>
        </row>
        <row r="2275">
          <cell r="A2275">
            <v>83456</v>
          </cell>
          <cell r="B2275" t="str">
            <v>CONDULETE PVC TIPO "LB" 1/2" SEM TAMPA - FORNECIMENTO E INSTALACAO</v>
          </cell>
          <cell r="C2275" t="str">
            <v>UN</v>
          </cell>
          <cell r="D2275">
            <v>14.88</v>
          </cell>
        </row>
        <row r="2276">
          <cell r="A2276">
            <v>83457</v>
          </cell>
          <cell r="B2276" t="str">
            <v>CONDULETE PVC TIPO "LB" 3/4" SEM TAMPA - FORNECIMENTO E INSTALACAO</v>
          </cell>
          <cell r="C2276" t="str">
            <v>UN</v>
          </cell>
          <cell r="D2276">
            <v>14.96</v>
          </cell>
        </row>
        <row r="2277">
          <cell r="A2277">
            <v>83458</v>
          </cell>
          <cell r="B2277" t="str">
            <v>CONDULETE PVC TIPO "LL" 1/2" SEM TAMPA - FORNECIMENTO E INSTALACAO</v>
          </cell>
          <cell r="C2277" t="str">
            <v>UN</v>
          </cell>
          <cell r="D2277">
            <v>15.2</v>
          </cell>
        </row>
        <row r="2278">
          <cell r="A2278">
            <v>83460</v>
          </cell>
          <cell r="B2278" t="str">
            <v>CONDULETE PVC TIPO "TA" 3/4" SEM TAMPA - FORNECIMENTO E INSTALACAO</v>
          </cell>
          <cell r="C2278" t="str">
            <v>UN</v>
          </cell>
          <cell r="D2278">
            <v>26.59</v>
          </cell>
        </row>
        <row r="2279">
          <cell r="A2279">
            <v>83461</v>
          </cell>
          <cell r="B2279" t="str">
            <v>CONDULETE PVC TIPO "TB" 1/2" SEM TAMPA - FORNECIMENTO E INSTALACAO</v>
          </cell>
          <cell r="C2279" t="str">
            <v>UN</v>
          </cell>
          <cell r="D2279">
            <v>23.67</v>
          </cell>
        </row>
        <row r="2280">
          <cell r="A2280">
            <v>83462</v>
          </cell>
          <cell r="B2280" t="str">
            <v>CONDULETE PVC TIPO "XA" 3/4" SEM TAMPA - FORNECIMENTO E INSTALACAO</v>
          </cell>
          <cell r="C2280" t="str">
            <v>UN</v>
          </cell>
          <cell r="D2280">
            <v>24.23</v>
          </cell>
        </row>
        <row r="2281">
          <cell r="A2281">
            <v>83471</v>
          </cell>
          <cell r="B2281" t="str">
            <v>CONDULETE EM ALUMINIO FUNDIDO 2" TIPO "E" - FORNECIMENTO E INSTALACAO</v>
          </cell>
          <cell r="C2281" t="str">
            <v>UN</v>
          </cell>
          <cell r="D2281">
            <v>24.49</v>
          </cell>
        </row>
        <row r="2282">
          <cell r="A2282">
            <v>83472</v>
          </cell>
          <cell r="B2282" t="str">
            <v>CONDULETE EM ALUMINIO FUNDIDO 3" TIPO "E" - FORNECIMENTO E INSTALACAO</v>
          </cell>
          <cell r="C2282" t="str">
            <v>UN</v>
          </cell>
          <cell r="D2282">
            <v>53.96</v>
          </cell>
        </row>
        <row r="2283">
          <cell r="A2283">
            <v>91936</v>
          </cell>
          <cell r="B2283" t="str">
            <v>CAIXA OCTOGONAL 4" X 4", PVC, INSTALADA EM LAJE - FORNECIMENTO E INSTA LAÇÃO. AF_12/2015</v>
          </cell>
          <cell r="C2283" t="str">
            <v>UN</v>
          </cell>
          <cell r="D2283">
            <v>8.7100000000000009</v>
          </cell>
        </row>
        <row r="2284">
          <cell r="A2284">
            <v>91937</v>
          </cell>
          <cell r="B2284" t="str">
            <v>CAIXA OCTOGONAL 3" X 3", PVC, INSTALADA EM LAJE - FORNECIMENTO E INSTA LAÇÃO. AF_12/2015</v>
          </cell>
          <cell r="C2284" t="str">
            <v>UN</v>
          </cell>
          <cell r="D2284">
            <v>9.51</v>
          </cell>
        </row>
        <row r="2285">
          <cell r="A2285">
            <v>91939</v>
          </cell>
          <cell r="B2285" t="str">
            <v>CAIXA RETANGULAR 4" X 2" ALTA (2,00 M DO PISO), PVC, INSTALADA EM PARE DE - FORNECIMENTO E INSTALAÇÃO. AF_12/2015</v>
          </cell>
          <cell r="C2285" t="str">
            <v>UN</v>
          </cell>
          <cell r="D2285">
            <v>17.489999999999998</v>
          </cell>
        </row>
        <row r="2286">
          <cell r="A2286">
            <v>91940</v>
          </cell>
          <cell r="B2286" t="str">
            <v>CAIXA RETANGULAR 4" X 2" MÉDIA (1,30 M DO PISO), PVC, INSTALADA EM PAR EDE - FORNECIMENTO E INSTALAÇÃO. AF_12/2015</v>
          </cell>
          <cell r="C2286" t="str">
            <v>UN</v>
          </cell>
          <cell r="D2286">
            <v>9.5299999999999994</v>
          </cell>
        </row>
        <row r="2287">
          <cell r="A2287">
            <v>91941</v>
          </cell>
          <cell r="B2287" t="str">
            <v>CAIXA RETANGULAR 4" X 2" BAIXA (0,30 M DO PISO), PVC, INSTALADA EM PAR EDE - FORNECIMENTO E INSTALAÇÃO. AF_12/2015</v>
          </cell>
          <cell r="C2287" t="str">
            <v>UN</v>
          </cell>
          <cell r="D2287">
            <v>6.54</v>
          </cell>
        </row>
        <row r="2288">
          <cell r="A2288">
            <v>91942</v>
          </cell>
          <cell r="B2288" t="str">
            <v>CAIXA RETANGULAR 4" X 4" ALTA (2,00 M DO PISO), PVC, INSTALADA EM PARE DE - FORNECIMENTO E INSTALAÇÃO. AF_12/2015</v>
          </cell>
          <cell r="C2288" t="str">
            <v>UN</v>
          </cell>
          <cell r="D2288">
            <v>21.01</v>
          </cell>
        </row>
        <row r="2289">
          <cell r="A2289">
            <v>91943</v>
          </cell>
          <cell r="B2289" t="str">
            <v>CAIXA RETANGULAR 4" X 4" MÉDIA (1,30 M DO PISO), PVC, INSTALADA EM PAR EDE - FORNECIMENTO E INSTALAÇÃO. AF_12/2015</v>
          </cell>
          <cell r="C2289" t="str">
            <v>UN</v>
          </cell>
          <cell r="D2289">
            <v>11.85</v>
          </cell>
        </row>
        <row r="2290">
          <cell r="A2290">
            <v>91944</v>
          </cell>
          <cell r="B2290" t="str">
            <v>CAIXA RETANGULAR 4" X 4" BAIXA (0,30 M DO PISO), PVC, INSTALADA EM PAR EDE - FORNECIMENTO E INSTALAÇÃO. AF_12/2015</v>
          </cell>
          <cell r="C2290" t="str">
            <v>UN</v>
          </cell>
          <cell r="D2290">
            <v>8.43</v>
          </cell>
        </row>
        <row r="2291">
          <cell r="A2291">
            <v>92865</v>
          </cell>
          <cell r="B2291" t="str">
            <v>CAIXA OCTOGONAL 4" X 4", METÁLICA, INSTALADA EM LAJE - FORNECIMENTO E INSTALAÇÃO. AF_12/2015</v>
          </cell>
          <cell r="C2291" t="str">
            <v>UN</v>
          </cell>
          <cell r="D2291">
            <v>6.4</v>
          </cell>
        </row>
        <row r="2292">
          <cell r="A2292">
            <v>92866</v>
          </cell>
          <cell r="B2292" t="str">
            <v>CAIXA SEXTAVADA 3" X 3", METÁLICA, INSTALADA EM LAJE - FORNECIMENTO E INSTALAÇÃO. AF_12/2015</v>
          </cell>
          <cell r="C2292" t="str">
            <v>UN</v>
          </cell>
          <cell r="D2292">
            <v>6.03</v>
          </cell>
        </row>
        <row r="2293">
          <cell r="A2293">
            <v>92867</v>
          </cell>
          <cell r="B2293" t="str">
            <v>CAIXA RETANGULAR 4" X 2" ALTA (2,00 M DO PISO), METÁLICA, INSTALADA EM PAREDE - FORNECIMENTO E INSTALAÇÃO. AF_12/2015</v>
          </cell>
          <cell r="C2293" t="str">
            <v>UN</v>
          </cell>
          <cell r="D2293">
            <v>16.63</v>
          </cell>
        </row>
        <row r="2294">
          <cell r="A2294">
            <v>92868</v>
          </cell>
          <cell r="B2294" t="str">
            <v>CAIXA RETANGULAR 4" X 2" MÉDIA (1,30 M DO PISO), METÁLICA, INSTALADA E M PAREDE - FORNECIMENTO E INSTALAÇÃO. AF_12/2015</v>
          </cell>
          <cell r="C2294" t="str">
            <v>UN</v>
          </cell>
          <cell r="D2294">
            <v>8.67</v>
          </cell>
        </row>
        <row r="2295">
          <cell r="A2295">
            <v>92869</v>
          </cell>
          <cell r="B2295" t="str">
            <v>CAIXA RETANGULAR 4" X 2" BAIXA (0,30 M DO PISO), METÁLICA, INSTALADA E M PAREDE - FORNECIMENTO E INSTALAÇÃO. AF_12/2015</v>
          </cell>
          <cell r="C2295" t="str">
            <v>UN</v>
          </cell>
          <cell r="D2295">
            <v>5.69</v>
          </cell>
        </row>
        <row r="2296">
          <cell r="A2296">
            <v>92870</v>
          </cell>
          <cell r="B2296" t="str">
            <v>CAIXA RETANGULAR 4" X 4" ALTA (2,00 M DO PISO), METÁLICA, INSTALADA EM PAREDE - FORNECIMENTO E INSTALAÇÃO. AF_12/2015</v>
          </cell>
          <cell r="C2296" t="str">
            <v>UN</v>
          </cell>
          <cell r="D2296">
            <v>19.739999999999998</v>
          </cell>
        </row>
        <row r="2297">
          <cell r="A2297">
            <v>92871</v>
          </cell>
          <cell r="B2297" t="str">
            <v>CAIXA RETANGULAR 4" X 4" MÉDIA (1,30 M DO PISO), METÁLICA, INSTALADA E M PAREDE - FORNECIMENTO E INSTALAÇÃO. AF_12/2015</v>
          </cell>
          <cell r="C2297" t="str">
            <v>UN</v>
          </cell>
          <cell r="D2297">
            <v>10.58</v>
          </cell>
        </row>
        <row r="2298">
          <cell r="A2298">
            <v>92872</v>
          </cell>
          <cell r="B2298" t="str">
            <v>CAIXA RETANGULAR 4" X 4" BAIXA (0,30 M DO PISO), METÁLICA, INSTALADA E M PAREDE - FORNECIMENTO E INSTALAÇÃO. AF_12/2015</v>
          </cell>
          <cell r="C2298" t="str">
            <v>UN</v>
          </cell>
          <cell r="D2298">
            <v>7.16</v>
          </cell>
        </row>
        <row r="2299">
          <cell r="A2299">
            <v>68066</v>
          </cell>
          <cell r="B2299" t="str">
            <v>CAIXA DE PROTECAO PARA MEDIDOR MONOFASICO, FORNECIMENTO E INSTALACAO</v>
          </cell>
          <cell r="C2299" t="str">
            <v>UN</v>
          </cell>
          <cell r="D2299">
            <v>105.38</v>
          </cell>
        </row>
        <row r="2300">
          <cell r="A2300">
            <v>72319</v>
          </cell>
          <cell r="B2300" t="str">
            <v>DISJUNTOR BAIXA TENSAO TRIPOLAR A SECO  800A/600V, INCLUSIVE ELETROTÉC NICO</v>
          </cell>
          <cell r="C2300" t="str">
            <v>UN</v>
          </cell>
          <cell r="D2300">
            <v>3438.99</v>
          </cell>
        </row>
        <row r="2301">
          <cell r="A2301">
            <v>72341</v>
          </cell>
          <cell r="B2301" t="str">
            <v>CONTATOR TRIPOLAR I NOMINAL 12A - FORNECIMENTO E INSTALACAO INCLUSIVE ELETROTÉCNICO</v>
          </cell>
          <cell r="C2301" t="str">
            <v>UN</v>
          </cell>
          <cell r="D2301">
            <v>220.89</v>
          </cell>
        </row>
        <row r="2302">
          <cell r="A2302">
            <v>72343</v>
          </cell>
          <cell r="B2302" t="str">
            <v>CONTATOR TRIPOLAR I NOMINAL 22A - FORNECIMENTO E INSTALACAO INCLUSIVE ELETROTÉCNICO</v>
          </cell>
          <cell r="C2302" t="str">
            <v>UN</v>
          </cell>
          <cell r="D2302">
            <v>263.12</v>
          </cell>
        </row>
        <row r="2303">
          <cell r="A2303">
            <v>72344</v>
          </cell>
          <cell r="B2303" t="str">
            <v>CONTATOR TRIPOLAR I NOMINAL 36A - FORNECIMENTO E INSTALACAO INCLUSIVE ELETROTÉCNICO</v>
          </cell>
          <cell r="C2303" t="str">
            <v>UN</v>
          </cell>
          <cell r="D2303">
            <v>437.45</v>
          </cell>
        </row>
        <row r="2304">
          <cell r="A2304">
            <v>72345</v>
          </cell>
          <cell r="B2304" t="str">
            <v>CONTATOR TRIPOLAR I NOMIMAL 94A - FORNECIMENTO E INSTALACAO INCLUSIVE ELETROTÉCNICO</v>
          </cell>
          <cell r="C2304" t="str">
            <v>UN</v>
          </cell>
          <cell r="D2304">
            <v>1341.55</v>
          </cell>
        </row>
        <row r="2305">
          <cell r="A2305" t="str">
            <v>74052/005</v>
          </cell>
          <cell r="B2305" t="str">
            <v>QUADRO DE MEDICAO GERAL EM CHAPA METALICA PARA EDIFICIOS COM 16 APTOS, INCLUSIVE DISJUNTORES E ATERRAMENTO</v>
          </cell>
          <cell r="C2305" t="str">
            <v>UN</v>
          </cell>
          <cell r="D2305">
            <v>1053.8</v>
          </cell>
        </row>
        <row r="2306">
          <cell r="A2306" t="str">
            <v>74130/001</v>
          </cell>
          <cell r="B2306" t="str">
            <v>DISJUNTOR TERMOMAGNETICO MONOPOLAR PADRAO NEMA (AMERICANO) 10 A 30A 24 0V, FORNECIMENTO E INSTALACAO</v>
          </cell>
          <cell r="C2306" t="str">
            <v>UN</v>
          </cell>
          <cell r="D2306">
            <v>10.14</v>
          </cell>
        </row>
        <row r="2307">
          <cell r="A2307" t="str">
            <v>74130/002</v>
          </cell>
          <cell r="B2307" t="str">
            <v>DISJUNTOR TERMOMAGNETICO MONOPOLAR PADRAO NEMA (AMERICANO) 35 A 50A 24 0V, FORNECIMENTO E INSTALACAO</v>
          </cell>
          <cell r="C2307" t="str">
            <v>UN</v>
          </cell>
          <cell r="D2307">
            <v>15.68</v>
          </cell>
        </row>
        <row r="2308">
          <cell r="A2308" t="str">
            <v>74130/003</v>
          </cell>
          <cell r="B2308" t="str">
            <v>DISJUNTOR TERMOMAGNETICO BIPOLAR PADRAO NEMA (AMERICANO) 10 A 50A 240V , FORNECIMENTO E INSTALACAO</v>
          </cell>
          <cell r="C2308" t="str">
            <v>UN</v>
          </cell>
          <cell r="D2308">
            <v>46.34</v>
          </cell>
        </row>
        <row r="2309">
          <cell r="A2309" t="str">
            <v>74130/004</v>
          </cell>
          <cell r="B2309" t="str">
            <v>DISJUNTOR TERMOMAGNETICO TRIPOLAR PADRAO NEMA (AMERICANO) 10 A 50A 240 V, FORNECIMENTO E INSTALACAO</v>
          </cell>
          <cell r="C2309" t="str">
            <v>UN</v>
          </cell>
          <cell r="D2309">
            <v>66.55</v>
          </cell>
        </row>
        <row r="2310">
          <cell r="A2310" t="str">
            <v>74130/005</v>
          </cell>
          <cell r="B2310" t="str">
            <v>DISJUNTOR TERMOMAGNETICO TRIPOLAR PADRAO NEMA (AMERICANO) 60 A 100A 24 0V, FORNECIMENTO E INSTALACAO</v>
          </cell>
          <cell r="C2310" t="str">
            <v>UN</v>
          </cell>
          <cell r="D2310">
            <v>88.97</v>
          </cell>
        </row>
        <row r="2311">
          <cell r="A2311" t="str">
            <v>74130/006</v>
          </cell>
          <cell r="B2311" t="str">
            <v>DISJUNTOR TERMOMAGNETICO TRIPOLAR PADRAO NEMA (AMERICANO) 125 A 150A 2 40V, FORNECIMENTO E INSTALACAO</v>
          </cell>
          <cell r="C2311" t="str">
            <v>UN</v>
          </cell>
          <cell r="D2311">
            <v>253.35</v>
          </cell>
        </row>
        <row r="2312">
          <cell r="A2312" t="str">
            <v>74130/007</v>
          </cell>
          <cell r="B2312" t="str">
            <v>DISJUNTOR TERMOMAGNETICO TRIPOLAR EM CAIXA MOLDADA 250A 600V, FORNECIM ENTO E INSTALACAO</v>
          </cell>
          <cell r="C2312" t="str">
            <v>UN</v>
          </cell>
          <cell r="D2312">
            <v>655.99</v>
          </cell>
        </row>
        <row r="2313">
          <cell r="A2313" t="str">
            <v>74130/008</v>
          </cell>
          <cell r="B2313" t="str">
            <v>DISJUNTOR TERMOMAGNETICO TRIPOLAR EM CAIXA MOLDADA 300 A 400A 600V, FO RNECIMENTO E INSTALACAO</v>
          </cell>
          <cell r="C2313" t="str">
            <v>UN</v>
          </cell>
          <cell r="D2313">
            <v>896.71</v>
          </cell>
        </row>
        <row r="2314">
          <cell r="A2314" t="str">
            <v>74130/009</v>
          </cell>
          <cell r="B2314" t="str">
            <v>DISJUNTOR TERMOMAGNETICO TRIPOLAR EM CAIXA MOLDADA 500 A 600A 600V, FO RNECIMENTO E INSTALACAO</v>
          </cell>
          <cell r="C2314" t="str">
            <v>UN</v>
          </cell>
          <cell r="D2314">
            <v>1469.31</v>
          </cell>
        </row>
        <row r="2315">
          <cell r="A2315" t="str">
            <v>74130/010</v>
          </cell>
          <cell r="B2315" t="str">
            <v>DISJUNTOR TERMOMAGNETICO TRIPOLAR EM CAIXA MOLDADA 175 A 225A 240V, FO RNECIMENTO E INSTALACAO</v>
          </cell>
          <cell r="C2315" t="str">
            <v>UN</v>
          </cell>
          <cell r="D2315">
            <v>396.44</v>
          </cell>
        </row>
        <row r="2316">
          <cell r="A2316" t="str">
            <v>74131/001</v>
          </cell>
          <cell r="B2316" t="str">
            <v>QUADRO DE DISTRIBUICAO DE ENERGIA DE EMBUTIR, EM CHAPA METALICA, PARA 3 DISJUNTORES TERMOMAGNETICOS MONOPOLARES SEM BARRAMENTO FORNECIMENTO E INSTALACAO</v>
          </cell>
          <cell r="C2316" t="str">
            <v>UN</v>
          </cell>
          <cell r="D2316">
            <v>45.23</v>
          </cell>
        </row>
        <row r="2317">
          <cell r="A2317" t="str">
            <v>74131/004</v>
          </cell>
          <cell r="B2317" t="str">
            <v>QUADRO DE DISTRIBUICAO DE ENERGIA DE EMBUTIR, EM CHAPA METALICA, PARA 18 DISJUNTORES TERMOMAGNETICOS MONOPOLARES, COM BARRAMENTO TRIFASICO E NEUTRO, FORNECIMENTO E INSTALACAO</v>
          </cell>
          <cell r="C2317" t="str">
            <v>UN</v>
          </cell>
          <cell r="D2317">
            <v>328.75</v>
          </cell>
        </row>
        <row r="2318">
          <cell r="A2318" t="str">
            <v>74131/005</v>
          </cell>
          <cell r="B2318" t="str">
            <v>QUADRO DE DISTRIBUICAO DE ENERGIA DE EMBUTIR, EM CHAPA METALICA, PARA 24 DISJUNTORES TERMOMAGNETICOS MONOPOLARES, COM BARRAMENTO TRIFASICO E NEUTRO, FORNECIMENTO E INSTALACAO</v>
          </cell>
          <cell r="C2318" t="str">
            <v>UN</v>
          </cell>
          <cell r="D2318">
            <v>363.93</v>
          </cell>
        </row>
        <row r="2319">
          <cell r="A2319" t="str">
            <v>74131/006</v>
          </cell>
          <cell r="B2319" t="str">
            <v>QUADRO DE DISTRIBUICAO DE ENERGIA DE EMBUTIR, EM CHAPA METALICA, PARA 32 DISJUNTORES TERMOMAGNETICOS MONOPOLARES, COM BARRAMENTO TRIFASICO E NEUTRO, FORNECIMENTO E INSTALACAO</v>
          </cell>
          <cell r="C2319" t="str">
            <v>UN</v>
          </cell>
          <cell r="D2319">
            <v>534.83000000000004</v>
          </cell>
        </row>
        <row r="2320">
          <cell r="A2320" t="str">
            <v>74131/007</v>
          </cell>
          <cell r="B2320" t="str">
            <v>QUADRO DE DISTRIBUICAO DE ENERGIA DE EMBUTIR, EM CHAPA METALICA, PARA 40 DISJUNTORES TERMOMAGNETICOS MONOPOLARES, COM BARRAMENTO TRIFASICO E NEUTRO, FORNECIMENTO E INSTALACAO</v>
          </cell>
          <cell r="C2320" t="str">
            <v>UN</v>
          </cell>
          <cell r="D2320">
            <v>577.29</v>
          </cell>
        </row>
        <row r="2321">
          <cell r="A2321" t="str">
            <v>74131/008</v>
          </cell>
          <cell r="B2321" t="str">
            <v>QUADRO DE DISTRIBUICAO DE ENERGIA DE EMBUTIR, EM CHAPA METALICA, PARA 50 DISJUNTORES TERMOMAGNETICOS MONOPOLARES, COM BARRAMENTO TRIFASICO E NEUTRO, FORNECIMENTO E INSTALACAO</v>
          </cell>
          <cell r="C2321" t="str">
            <v>UN</v>
          </cell>
          <cell r="D2321">
            <v>855.78</v>
          </cell>
        </row>
        <row r="2322">
          <cell r="A2322">
            <v>83372</v>
          </cell>
          <cell r="B2322" t="str">
            <v>CAIXA DE MEDICAO EM ALTA TENSAO - FORNECIMENTO E INSTALACAO</v>
          </cell>
          <cell r="C2322" t="str">
            <v>UN</v>
          </cell>
          <cell r="D2322">
            <v>607.14</v>
          </cell>
        </row>
        <row r="2323">
          <cell r="A2323">
            <v>83463</v>
          </cell>
          <cell r="B2323" t="str">
            <v>QUADRO DE DISTRIBUICAO DE ENERGIA EM CHAPA DE ACO GALVANIZADO, PARA 12 DISJUNTORES TERMOMAGNETICOS MONOPOLARES, COM BARRAMENTO TRIFASICO E N EUTRO - FORNECIMENTO E INSTALACAO</v>
          </cell>
          <cell r="C2323" t="str">
            <v>UN</v>
          </cell>
          <cell r="D2323">
            <v>224.17</v>
          </cell>
        </row>
        <row r="2324">
          <cell r="A2324">
            <v>84402</v>
          </cell>
          <cell r="B2324" t="str">
            <v>QUADRO DE DISTRIBUICAO DE ENERGIA P/ 6 DISJUNTORES TERMOMAGNETICOS MON OPOLARES SEM BARRAMENTO, DE EMBUTIR, EM CHAPA METALICA - FORNECIMENTO E INSTALACAO</v>
          </cell>
          <cell r="C2324" t="str">
            <v>UN</v>
          </cell>
          <cell r="D2324">
            <v>53.47</v>
          </cell>
        </row>
        <row r="2325">
          <cell r="A2325">
            <v>72333</v>
          </cell>
          <cell r="B2325" t="str">
            <v>INTERRUPTOR BIPOLAR DE EMBUTIR 20A/250V, TECLA DUPLA C/ PLACA- FORNECI MENTO E INSTALACAO</v>
          </cell>
          <cell r="C2325" t="str">
            <v>UN</v>
          </cell>
          <cell r="D2325">
            <v>39.840000000000003</v>
          </cell>
        </row>
        <row r="2326">
          <cell r="A2326">
            <v>72339</v>
          </cell>
          <cell r="B2326" t="str">
            <v>TOMADA 3P+T 30A/440V SEM PLACA - FORNECIMENTO E INSTALACAO</v>
          </cell>
          <cell r="C2326" t="str">
            <v>UN</v>
          </cell>
          <cell r="D2326">
            <v>39.83</v>
          </cell>
        </row>
        <row r="2327">
          <cell r="A2327">
            <v>83403</v>
          </cell>
          <cell r="B2327" t="str">
            <v>INTERRUPTOR PULSADOR DE CAMPAINHA OU MINUTERIA 2A/250V C/ CAIXA - FORN ECIMENTO E INSTALACAO</v>
          </cell>
          <cell r="C2327" t="str">
            <v>UN</v>
          </cell>
          <cell r="D2327">
            <v>16.8</v>
          </cell>
        </row>
        <row r="2328">
          <cell r="A2328">
            <v>83465</v>
          </cell>
          <cell r="B2328" t="str">
            <v>INTERRUPTOR INTERMEDIARIO (FOUR-WAY) - FORNECIMENTO E INSTALACAO</v>
          </cell>
          <cell r="C2328" t="str">
            <v>UN</v>
          </cell>
          <cell r="D2328">
            <v>43.04</v>
          </cell>
        </row>
        <row r="2329">
          <cell r="A2329">
            <v>91945</v>
          </cell>
          <cell r="B2329" t="str">
            <v>SUPORTE PARAFUSADO COM PLACA DE ENCAIXE 4" X 2" ALTO (2,00 M DO PISO) PARA PONTO ELÉTRICO - FORNECIMENTO E INSTALAÇÃO. AF_12/2015</v>
          </cell>
          <cell r="C2329" t="str">
            <v>UN</v>
          </cell>
          <cell r="D2329">
            <v>7.79</v>
          </cell>
        </row>
        <row r="2330">
          <cell r="A2330">
            <v>91946</v>
          </cell>
          <cell r="B2330" t="str">
            <v>SUPORTE PARAFUSADO COM PLACA DE ENCAIXE 4" X 2" MÉDIO (1,30 M DO PISO) PARA PONTO ELÉTRICO - FORNECIMENTO E INSTALAÇÃO. AF_12/2015</v>
          </cell>
          <cell r="C2330" t="str">
            <v>UN</v>
          </cell>
          <cell r="D2330">
            <v>6.88</v>
          </cell>
        </row>
        <row r="2331">
          <cell r="A2331">
            <v>91947</v>
          </cell>
          <cell r="B2331" t="str">
            <v>SUPORTE PARAFUSADO COM PLACA DE ENCAIXE 4" X 2" BAIXO (0,30 M DO PISO) PARA PONTO ELÉTRICO - FORNECIMENTO E INSTALAÇÃO. AF_12/2015</v>
          </cell>
          <cell r="C2331" t="str">
            <v>UN</v>
          </cell>
          <cell r="D2331">
            <v>6.31</v>
          </cell>
        </row>
        <row r="2332">
          <cell r="A2332">
            <v>91949</v>
          </cell>
          <cell r="B2332" t="str">
            <v>SUPORTE PARAFUSADO COM PLACA DE ENCAIXE 4" X 4" ALTO (2,00 M DO PISO) PARA PONTO ELÉTRICO - FORNECIMENTO E INSTALAÇÃO. AF_12/2015</v>
          </cell>
          <cell r="C2332" t="str">
            <v>UN</v>
          </cell>
          <cell r="D2332">
            <v>14.57</v>
          </cell>
        </row>
        <row r="2333">
          <cell r="A2333">
            <v>91950</v>
          </cell>
          <cell r="B2333" t="str">
            <v>SUPORTE PARAFUSADO COM PLACA DE ENCAIXE 4" X 4" MÉDIO (1,30 M DO PISO) PARA PONTO ELÉTRICO - FORNECIMENTO E INSTALAÇÃO. AF_12/2015</v>
          </cell>
          <cell r="C2333" t="str">
            <v>UN</v>
          </cell>
          <cell r="D2333">
            <v>13.46</v>
          </cell>
        </row>
        <row r="2334">
          <cell r="A2334">
            <v>91951</v>
          </cell>
          <cell r="B2334" t="str">
            <v>SUPORTE PARAFUSADO COM PLACA DE ENCAIXE 4" X 4" BAIXO (0,30 M DO PISO) PARA PONTO ELÉTRICO - FORNECIMENTO E INSTALAÇÃO. AF_12/2015</v>
          </cell>
          <cell r="C2334" t="str">
            <v>UN</v>
          </cell>
          <cell r="D2334">
            <v>12.8</v>
          </cell>
        </row>
        <row r="2335">
          <cell r="A2335">
            <v>91952</v>
          </cell>
          <cell r="B2335" t="str">
            <v>INTERRUPTOR SIMPLES (1 MÓDULO), 10A/250V, SEM SUPORTE E SEM PLACA - FO RNECIMENTO E INSTALAÇÃO. AF_12/2015</v>
          </cell>
          <cell r="C2335" t="str">
            <v>UN</v>
          </cell>
          <cell r="D2335">
            <v>14.61</v>
          </cell>
        </row>
        <row r="2336">
          <cell r="A2336">
            <v>91953</v>
          </cell>
          <cell r="B2336" t="str">
            <v>INTERRUPTOR SIMPLES (1 MÓDULO), 10A/250V, INCLUINDO SUPORTE E PLACA - FORNECIMENTO E INSTALAÇÃO. AF_12/2015</v>
          </cell>
          <cell r="C2336" t="str">
            <v>UN</v>
          </cell>
          <cell r="D2336">
            <v>21.49</v>
          </cell>
        </row>
        <row r="2337">
          <cell r="A2337">
            <v>91954</v>
          </cell>
          <cell r="B2337" t="str">
            <v>INTERRUPTOR PARALELO (1 MÓDULO), 10A/250V, SEM SUPORTE E SEM PLACA - F ORNECIMENTO E INSTALAÇÃO. AF_12/2015</v>
          </cell>
          <cell r="C2337" t="str">
            <v>UN</v>
          </cell>
          <cell r="D2337">
            <v>20.11</v>
          </cell>
        </row>
        <row r="2338">
          <cell r="A2338">
            <v>91955</v>
          </cell>
          <cell r="B2338" t="str">
            <v>INTERRUPTOR PARALELO (1 MÓDULO), 10A/250V, INCLUINDO SUPORTE E PLACA - FORNECIMENTO E INSTALAÇÃO. AF_12/2015</v>
          </cell>
          <cell r="C2338" t="str">
            <v>UN</v>
          </cell>
          <cell r="D2338">
            <v>26.99</v>
          </cell>
        </row>
        <row r="2339">
          <cell r="A2339">
            <v>91956</v>
          </cell>
          <cell r="B2339" t="str">
            <v>INTERRUPTOR SIMPLES (1 MÓDULO) COM INTERRUPTOR PARALELO (1 MÓDULO), 10 A/250V, SEM SUPORTE E SEM PLACA - FORNECIMENTO E INSTALAÇÃO. AF_12/201 5</v>
          </cell>
          <cell r="C2339" t="str">
            <v>UN</v>
          </cell>
          <cell r="D2339">
            <v>32.94</v>
          </cell>
        </row>
        <row r="2340">
          <cell r="A2340">
            <v>91957</v>
          </cell>
          <cell r="B2340" t="str">
            <v>INTERRUPTOR SIMPLES (1 MÓDULO) COM INTERRUPTOR PARALELO (1 MÓDULO), 10 A/250V, INCLUINDO SUPORTE E PLACA - FORNECIMENTO E INSTALAÇÃO. AF_12/2 015</v>
          </cell>
          <cell r="C2340" t="str">
            <v>UN</v>
          </cell>
          <cell r="D2340">
            <v>39.82</v>
          </cell>
        </row>
        <row r="2341">
          <cell r="A2341">
            <v>91958</v>
          </cell>
          <cell r="B2341" t="str">
            <v>INTERRUPTOR SIMPLES (2 MÓDULOS), 10A/250V, SEM SUPORTE E SEM PLACA - F ORNECIMENTO E INSTALAÇÃO. AF_12/2015</v>
          </cell>
          <cell r="C2341" t="str">
            <v>UN</v>
          </cell>
          <cell r="D2341">
            <v>27.46</v>
          </cell>
        </row>
        <row r="2342">
          <cell r="A2342">
            <v>91959</v>
          </cell>
          <cell r="B2342" t="str">
            <v>INTERRUPTOR SIMPLES (2 MÓDULOS), 10A/250V, INCLUINDO SUPORTE E PLACA - FORNECIMENTO E INSTALAÇÃO. AF_12/2015</v>
          </cell>
          <cell r="C2342" t="str">
            <v>UN</v>
          </cell>
          <cell r="D2342">
            <v>34.340000000000003</v>
          </cell>
        </row>
        <row r="2343">
          <cell r="A2343">
            <v>91960</v>
          </cell>
          <cell r="B2343" t="str">
            <v>INTERRUPTOR PARALELO (2 MÓDULOS), 10A/250V, SEM SUPORTE E SEM PLACA - FORNECIMENTO E INSTALAÇÃO. AF_12/2015</v>
          </cell>
          <cell r="C2343" t="str">
            <v>UN</v>
          </cell>
          <cell r="D2343">
            <v>38.450000000000003</v>
          </cell>
        </row>
        <row r="2344">
          <cell r="A2344">
            <v>91961</v>
          </cell>
          <cell r="B2344" t="str">
            <v>INTERRUPTOR PARALELO (2 MÓDULOS), 10A/250V, INCLUINDO SUPORTE E PLACA - FORNECIMENTO E INSTALAÇÃO. AF_12/2015</v>
          </cell>
          <cell r="C2344" t="str">
            <v>UN</v>
          </cell>
          <cell r="D2344">
            <v>45.33</v>
          </cell>
        </row>
        <row r="2345">
          <cell r="A2345">
            <v>91962</v>
          </cell>
          <cell r="B2345" t="str">
            <v>INTERRUPTOR SIMPLES (1 MÓDULO) COM INTERRUPTOR PARALELO (2 MÓDULOS), 1 0A/250V, SEM SUPORTE E SEM PLACA - FORNECIMENTO E INSTALAÇÃO. AF_12/20 15</v>
          </cell>
          <cell r="C2345" t="str">
            <v>UN</v>
          </cell>
          <cell r="D2345">
            <v>51.3</v>
          </cell>
        </row>
        <row r="2346">
          <cell r="A2346">
            <v>91963</v>
          </cell>
          <cell r="B2346" t="str">
            <v>INTERRUPTOR SIMPLES (1 MÓDULO) COM INTERRUPTOR PARALELO (2 MÓDULOS), 1 0A/250V, INCLUINDO SUPORTE E PLACA - FORNECIMENTO E INSTALAÇÃO. AF_12/ 2015</v>
          </cell>
          <cell r="C2346" t="str">
            <v>UN</v>
          </cell>
          <cell r="D2346">
            <v>58.18</v>
          </cell>
        </row>
        <row r="2347">
          <cell r="A2347">
            <v>91964</v>
          </cell>
          <cell r="B2347" t="str">
            <v>INTERRUPTOR SIMPLES (2 MÓDULOS) COM INTERRUPTOR PARALELO (1 MÓDULO), 1 0A/250V, SEM SUPORTE E SEM PLACA - FORNECIMENTO E INSTALAÇÃO. AF_12/20 15</v>
          </cell>
          <cell r="C2347" t="str">
            <v>UN</v>
          </cell>
          <cell r="D2347">
            <v>45.8</v>
          </cell>
        </row>
        <row r="2348">
          <cell r="A2348">
            <v>91965</v>
          </cell>
          <cell r="B2348" t="str">
            <v>INTERRUPTOR SIMPLES (2 MÓDULOS) COM INTERRUPTOR PARALELO (1 MÓDULO), 1 0A/250V, INCLUINDO SUPORTE E PLACA - FORNECIMENTO E INSTALAÇÃO. AF_12/ 2015</v>
          </cell>
          <cell r="C2348" t="str">
            <v>UN</v>
          </cell>
          <cell r="D2348">
            <v>52.68</v>
          </cell>
        </row>
        <row r="2349">
          <cell r="A2349">
            <v>91966</v>
          </cell>
          <cell r="B2349" t="str">
            <v>INTERRUPTOR SIMPLES (3 MÓDULOS), 10A/250V, SEM SUPORTE E SEM PLACA - F ORNECIMENTO E INSTALAÇÃO. AF_12/2015</v>
          </cell>
          <cell r="C2349" t="str">
            <v>UN</v>
          </cell>
          <cell r="D2349">
            <v>40.32</v>
          </cell>
        </row>
        <row r="2350">
          <cell r="A2350">
            <v>91967</v>
          </cell>
          <cell r="B2350" t="str">
            <v>INTERRUPTOR SIMPLES (3 MÓDULOS), 10A/250V, INCLUINDO SUPORTE E PLACA - FORNECIMENTO E INSTALAÇÃO. AF_12/2015</v>
          </cell>
          <cell r="C2350" t="str">
            <v>UN</v>
          </cell>
          <cell r="D2350">
            <v>47.2</v>
          </cell>
        </row>
        <row r="2351">
          <cell r="A2351">
            <v>91968</v>
          </cell>
          <cell r="B2351" t="str">
            <v>INTERRUPTOR PARALELO (3 MÓDULOS), 10A/250V, SEM SUPORTE E SEM PLACA - FORNECIMENTO E INSTALAÇÃO. AF_12/2015</v>
          </cell>
          <cell r="C2351" t="str">
            <v>UN</v>
          </cell>
          <cell r="D2351">
            <v>56.78</v>
          </cell>
        </row>
        <row r="2352">
          <cell r="A2352">
            <v>91969</v>
          </cell>
          <cell r="B2352" t="str">
            <v>INTERRUPTOR PARALELO (3 MÓDULOS), 10A/250V, INCLUINDO SUPORTE E PLACA - FORNECIMENTO E INSTALAÇÃO. AF_12/2015</v>
          </cell>
          <cell r="C2352" t="str">
            <v>UN</v>
          </cell>
          <cell r="D2352">
            <v>63.66</v>
          </cell>
        </row>
        <row r="2353">
          <cell r="A2353">
            <v>91970</v>
          </cell>
          <cell r="B2353" t="str">
            <v>INTERRUPTOR SIMPLES (3 MÓDULOS) COM INTERRUPTOR PARALELO (1 MÓDULO), 1 0A/250V, SEM SUPORTE E SEM PLACA - FORNECIMENTO E INSTALAÇÃO. AF_12/20 15</v>
          </cell>
          <cell r="C2353" t="str">
            <v>UN</v>
          </cell>
          <cell r="D2353">
            <v>58.86</v>
          </cell>
        </row>
        <row r="2354">
          <cell r="A2354">
            <v>91971</v>
          </cell>
          <cell r="B2354" t="str">
            <v>INTERRUPTOR SIMPLES (3 MÓDULOS) COM INTERRUPTOR PARALELO (1 MÓDULO), 1 0A/250V, INCLUINDO SUPORTE E PLACA - FORNECIMENTO E INSTALAÇÃO. AF_12/ 2015</v>
          </cell>
          <cell r="C2354" t="str">
            <v>UN</v>
          </cell>
          <cell r="D2354">
            <v>72.319999999999993</v>
          </cell>
        </row>
        <row r="2355">
          <cell r="A2355">
            <v>91972</v>
          </cell>
          <cell r="B2355" t="str">
            <v>INTERRUPTOR SIMPLES (2 MÓDULOS) COM INTERRUPTOR PARALELO (2 MÓDULOS), 10A/250V, SEM SUPORTE E SEM PLACA - FORNECIMENTO E INSTALAÇÃO. AF_12/2 015</v>
          </cell>
          <cell r="C2355" t="str">
            <v>UN</v>
          </cell>
          <cell r="D2355">
            <v>64.36</v>
          </cell>
        </row>
        <row r="2356">
          <cell r="A2356">
            <v>91973</v>
          </cell>
          <cell r="B2356" t="str">
            <v>INTERRUPTOR SIMPLES (2 MÓDULOS) COM INTERRUPTOR PARALELO (2 MÓDULOS), 10A/250V, INCLUINDO SUPORTE E PLACA - FORNECIMENTO E INSTALAÇÃO. AF_12 /2015</v>
          </cell>
          <cell r="C2356" t="str">
            <v>UN</v>
          </cell>
          <cell r="D2356">
            <v>77.83</v>
          </cell>
        </row>
        <row r="2357">
          <cell r="A2357">
            <v>91974</v>
          </cell>
          <cell r="B2357" t="str">
            <v>INTERRUPTOR SIMPLES (4 MÓDULOS), 10A/250V, SEM SUPORTE E SEM PLACA - F ORNECIMENTO E INSTALAÇÃO. AF_12/2015</v>
          </cell>
          <cell r="C2357" t="str">
            <v>UN</v>
          </cell>
          <cell r="D2357">
            <v>53.35</v>
          </cell>
        </row>
        <row r="2358">
          <cell r="A2358">
            <v>91975</v>
          </cell>
          <cell r="B2358" t="str">
            <v>INTERRUPTOR SIMPLES (4 MÓDULOS), 10A/250V, INCLUINDO SUPORTE E PLACA - FORNECIMENTO E INSTALAÇÃO. AF_12/2015</v>
          </cell>
          <cell r="C2358" t="str">
            <v>UN</v>
          </cell>
          <cell r="D2358">
            <v>66.81</v>
          </cell>
        </row>
        <row r="2359">
          <cell r="A2359">
            <v>91976</v>
          </cell>
          <cell r="B2359" t="str">
            <v>INTERRUPTOR SIMPLES (6 MÓDULOS), 10A/250V, SEM SUPORTE E SEM PLACA - F ORNECIMENTO E INSTALAÇÃO. AF_12/2015</v>
          </cell>
          <cell r="C2359" t="str">
            <v>UN</v>
          </cell>
          <cell r="D2359">
            <v>79.12</v>
          </cell>
        </row>
        <row r="2360">
          <cell r="A2360">
            <v>91977</v>
          </cell>
          <cell r="B2360" t="str">
            <v>INTERRUPTOR SIMPLES (6 MÓDULOS), 10A/250V, INCLUINDO SUPORTE E PLACA - FORNECIMENTO E INSTALAÇÃO. AF_12/2015</v>
          </cell>
          <cell r="C2360" t="str">
            <v>UN</v>
          </cell>
          <cell r="D2360">
            <v>92.58</v>
          </cell>
        </row>
        <row r="2361">
          <cell r="A2361">
            <v>91990</v>
          </cell>
          <cell r="B2361" t="str">
            <v>TOMADA ALTA DE EMBUTIR (1 MÓDULO), 2P+T 10 A, SEM SUPORTE E SEM PLACA - FORNECIMENTO E INSTALAÇÃO. AF_12/2015</v>
          </cell>
          <cell r="C2361" t="str">
            <v>UN</v>
          </cell>
          <cell r="D2361">
            <v>20.91</v>
          </cell>
        </row>
        <row r="2362">
          <cell r="A2362">
            <v>91991</v>
          </cell>
          <cell r="B2362" t="str">
            <v>TOMADA ALTA DE EMBUTIR (1 MÓDULO), 2P+T 20 A, SEM SUPORTE E SEM PLACA - FORNECIMENTO E INSTALAÇÃO. AF_12/2015</v>
          </cell>
          <cell r="C2362" t="str">
            <v>UN</v>
          </cell>
          <cell r="D2362">
            <v>24.74</v>
          </cell>
        </row>
        <row r="2363">
          <cell r="A2363">
            <v>91992</v>
          </cell>
          <cell r="B2363" t="str">
            <v>TOMADA ALTA DE EMBUTIR (1 MÓDULO), 2P+T 10 A, INCLUINDO SUPORTE E PLAC A - FORNECIMENTO E INSTALAÇÃO. AF_12/2015</v>
          </cell>
          <cell r="C2363" t="str">
            <v>UN</v>
          </cell>
          <cell r="D2363">
            <v>27.79</v>
          </cell>
        </row>
        <row r="2364">
          <cell r="A2364">
            <v>91993</v>
          </cell>
          <cell r="B2364" t="str">
            <v>TOMADA ALTA DE EMBUTIR (1 MÓDULO), 2P+T 20 A, INCLUINDO SUPORTE E PLAC A - FORNECIMENTO E INSTALAÇÃO. AF_12/2015</v>
          </cell>
          <cell r="C2364" t="str">
            <v>UN</v>
          </cell>
          <cell r="D2364">
            <v>31.62</v>
          </cell>
        </row>
        <row r="2365">
          <cell r="A2365">
            <v>91994</v>
          </cell>
          <cell r="B2365" t="str">
            <v>TOMADA MÉDIA DE EMBUTIR (1 MÓDULO), 2P+T 10 A, SEM SUPORTE E SEM PLACA - FORNECIMENTO E INSTALAÇÃO. AF_12/2015</v>
          </cell>
          <cell r="C2365" t="str">
            <v>UN</v>
          </cell>
          <cell r="D2365">
            <v>15.41</v>
          </cell>
        </row>
        <row r="2366">
          <cell r="A2366">
            <v>91995</v>
          </cell>
          <cell r="B2366" t="str">
            <v>TOMADA MÉDIA DE EMBUTIR (1 MÓDULO), 2P+T 20 A, SEM SUPORTE E SEM PLACA - FORNECIMENTO E INSTALAÇÃO. AF_12/2015</v>
          </cell>
          <cell r="C2366" t="str">
            <v>UN</v>
          </cell>
          <cell r="D2366">
            <v>19.23</v>
          </cell>
        </row>
        <row r="2367">
          <cell r="A2367">
            <v>91996</v>
          </cell>
          <cell r="B2367" t="str">
            <v>TOMADA MÉDIA DE EMBUTIR (1 MÓDULO), 2P+T 10 A, INCLUINDO SUPORTE E PLA CA - FORNECIMENTO E INSTALAÇÃO. AF_12/2015</v>
          </cell>
          <cell r="C2367" t="str">
            <v>UN</v>
          </cell>
          <cell r="D2367">
            <v>22.29</v>
          </cell>
        </row>
        <row r="2368">
          <cell r="A2368">
            <v>91997</v>
          </cell>
          <cell r="B2368" t="str">
            <v>TOMADA MÉDIA DE EMBUTIR (1 MÓDULO), 2P+T 20 A, INCLUINDO SUPORTE E PLA CA - FORNECIMENTO E INSTALAÇÃO. AF_12/2015</v>
          </cell>
          <cell r="C2368" t="str">
            <v>UN</v>
          </cell>
          <cell r="D2368">
            <v>26.12</v>
          </cell>
        </row>
        <row r="2369">
          <cell r="A2369">
            <v>91998</v>
          </cell>
          <cell r="B2369" t="str">
            <v>TOMADA BAIXA DE EMBUTIR (1 MÓDULO), 2P+T 10 A, SEM SUPORTE E SEM PLACA - FORNECIMENTO E INSTALAÇÃO. AF_12/2015</v>
          </cell>
          <cell r="C2369" t="str">
            <v>UN</v>
          </cell>
          <cell r="D2369">
            <v>13.27</v>
          </cell>
        </row>
        <row r="2370">
          <cell r="A2370">
            <v>91999</v>
          </cell>
          <cell r="B2370" t="str">
            <v>TOMADA BAIXA DE EMBUTIR (1 MÓDULO), 2P+T 20 A, SEM SUPORTE E SEM PLACA - FORNECIMENTO E INSTALAÇÃO. AF_12/2015</v>
          </cell>
          <cell r="C2370" t="str">
            <v>UN</v>
          </cell>
          <cell r="D2370">
            <v>17.100000000000001</v>
          </cell>
        </row>
        <row r="2371">
          <cell r="A2371">
            <v>92000</v>
          </cell>
          <cell r="B2371" t="str">
            <v>TOMADA BAIXA DE EMBUTIR (1 MÓDULO), 2P+T 10 A, INCLUINDO SUPORTE E PLA CA - FORNECIMENTO E INSTALAÇÃO. AF_12/2015</v>
          </cell>
          <cell r="C2371" t="str">
            <v>UN</v>
          </cell>
          <cell r="D2371">
            <v>20.149999999999999</v>
          </cell>
        </row>
        <row r="2372">
          <cell r="A2372">
            <v>92001</v>
          </cell>
          <cell r="B2372" t="str">
            <v>TOMADA BAIXA DE EMBUTIR (1 MÓDULO), 2P+T 20 A, INCLUINDO SUPORTE E PLA CA - FORNECIMENTO E INSTALAÇÃO. AF_12/2015</v>
          </cell>
          <cell r="C2372" t="str">
            <v>UN</v>
          </cell>
          <cell r="D2372">
            <v>23.98</v>
          </cell>
        </row>
        <row r="2373">
          <cell r="A2373">
            <v>92002</v>
          </cell>
          <cell r="B2373" t="str">
            <v>TOMADA MÉDIA DE EMBUTIR (2 MÓDULOS), 2P+T 10 A, SEM SUPORTE E SEM PLAC A - FORNECIMENTO E INSTALAÇÃO. AF_12/2015</v>
          </cell>
          <cell r="C2373" t="str">
            <v>UN</v>
          </cell>
          <cell r="D2373">
            <v>29.03</v>
          </cell>
        </row>
        <row r="2374">
          <cell r="A2374">
            <v>92003</v>
          </cell>
          <cell r="B2374" t="str">
            <v>TOMADA MÉDIA DE EMBUTIR (2 MÓDULOS), 2P+T 20 A, SEM SUPORTE E SEM PLAC A - FORNECIMENTO E INSTALAÇÃO. AF_12/2015</v>
          </cell>
          <cell r="C2374" t="str">
            <v>UN</v>
          </cell>
          <cell r="D2374">
            <v>36.69</v>
          </cell>
        </row>
        <row r="2375">
          <cell r="A2375">
            <v>92004</v>
          </cell>
          <cell r="B2375" t="str">
            <v>TOMADA MÉDIA DE EMBUTIR (2 MÓDULOS), 2P+T 10 A, INCLUINDO SUPORTE E PL ACA - FORNECIMENTO E INSTALAÇÃO. AF_12/2015</v>
          </cell>
          <cell r="C2375" t="str">
            <v>UN</v>
          </cell>
          <cell r="D2375">
            <v>35.909999999999997</v>
          </cell>
        </row>
        <row r="2376">
          <cell r="A2376">
            <v>92005</v>
          </cell>
          <cell r="B2376" t="str">
            <v>TOMADA MÉDIA DE EMBUTIR (2 MÓDULOS), 2P+T 20 A, INCLUINDO SUPORTE E PL ACA - FORNECIMENTO E INSTALAÇÃO. AF_12/2015</v>
          </cell>
          <cell r="C2376" t="str">
            <v>UN</v>
          </cell>
          <cell r="D2376">
            <v>43.57</v>
          </cell>
        </row>
        <row r="2377">
          <cell r="A2377">
            <v>92006</v>
          </cell>
          <cell r="B2377" t="str">
            <v>TOMADA BAIXA DE EMBUTIR (2 MÓDULOS), 2P+T 10 A, SEM SUPORTE E SEM PLAC A - FORNECIMENTO E INSTALAÇÃO. AF_12/2015</v>
          </cell>
          <cell r="C2377" t="str">
            <v>UN</v>
          </cell>
          <cell r="D2377">
            <v>24.76</v>
          </cell>
        </row>
        <row r="2378">
          <cell r="A2378">
            <v>92007</v>
          </cell>
          <cell r="B2378" t="str">
            <v>TOMADA BAIXA DE EMBUTIR (2 MÓDULOS), 2P+T 20 A, SEM SUPORTE E SEM PLAC A - FORNECIMENTO E INSTALAÇÃO. AF_12/2015</v>
          </cell>
          <cell r="C2378" t="str">
            <v>UN</v>
          </cell>
          <cell r="D2378">
            <v>32.42</v>
          </cell>
        </row>
        <row r="2379">
          <cell r="A2379">
            <v>92008</v>
          </cell>
          <cell r="B2379" t="str">
            <v>TOMADA BAIXA DE EMBUTIR (2 MÓDULOS), 2P+T 10 A, INCLUINDO SUPORTE E PL ACA - FORNECIMENTO E INSTALAÇÃO. AF_12/2015</v>
          </cell>
          <cell r="C2379" t="str">
            <v>UN</v>
          </cell>
          <cell r="D2379">
            <v>31.64</v>
          </cell>
        </row>
        <row r="2380">
          <cell r="A2380">
            <v>92009</v>
          </cell>
          <cell r="B2380" t="str">
            <v>TOMADA BAIXA DE EMBUTIR (2 MÓDULOS), 2P+T 20 A, INCLUINDO SUPORTE E PL ACA - FORNECIMENTO E INSTALAÇÃO. AF_12/2015</v>
          </cell>
          <cell r="C2380" t="str">
            <v>UN</v>
          </cell>
          <cell r="D2380">
            <v>39.299999999999997</v>
          </cell>
        </row>
        <row r="2381">
          <cell r="A2381">
            <v>92010</v>
          </cell>
          <cell r="B2381" t="str">
            <v>TOMADA MÉDIA DE EMBUTIR (3 MÓDULOS), 2P+T 10 A, SEM SUPORTE E SEM PLAC A - FORNECIMENTO E INSTALAÇÃO. AF_12/2015</v>
          </cell>
          <cell r="C2381" t="str">
            <v>UN</v>
          </cell>
          <cell r="D2381">
            <v>42.66</v>
          </cell>
        </row>
        <row r="2382">
          <cell r="A2382">
            <v>92011</v>
          </cell>
          <cell r="B2382" t="str">
            <v>TOMADA MÉDIA DE EMBUTIR (3 MÓDULOS), 2P+T 20 A, SEM SUPORTE E SEM PLAC A - FORNECIMENTO E INSTALAÇÃO. AF_12/2015</v>
          </cell>
          <cell r="C2382" t="str">
            <v>UN</v>
          </cell>
          <cell r="D2382">
            <v>54.14</v>
          </cell>
        </row>
        <row r="2383">
          <cell r="A2383">
            <v>92012</v>
          </cell>
          <cell r="B2383" t="str">
            <v>TOMADA MÉDIA DE EMBUTIR (3 MÓDULOS), 2P+T 10 A, INCLUINDO SUPORTE E PL ACA - FORNECIMENTO E INSTALAÇÃO. AF_12/2015</v>
          </cell>
          <cell r="C2383" t="str">
            <v>UN</v>
          </cell>
          <cell r="D2383">
            <v>49.54</v>
          </cell>
        </row>
        <row r="2384">
          <cell r="A2384">
            <v>92013</v>
          </cell>
          <cell r="B2384" t="str">
            <v>TOMADA MÉDIA DE EMBUTIR (3 MÓDULOS), 2P+T 20 A, INCLUINDO SUPORTE E PL ACA - FORNECIMENTO E INSTALAÇÃO. AF_12/2015</v>
          </cell>
          <cell r="C2384" t="str">
            <v>UN</v>
          </cell>
          <cell r="D2384">
            <v>61.02</v>
          </cell>
        </row>
        <row r="2385">
          <cell r="A2385">
            <v>92014</v>
          </cell>
          <cell r="B2385" t="str">
            <v>TOMADA BAIXA DE EMBUTIR (3 MÓDULOS), 2P+T 10 A, SEM SUPORTE E SEM PLAC A - FORNECIMENTO E INSTALAÇÃO. AF_12/2015</v>
          </cell>
          <cell r="C2385" t="str">
            <v>UN</v>
          </cell>
          <cell r="D2385">
            <v>36.25</v>
          </cell>
        </row>
        <row r="2386">
          <cell r="A2386">
            <v>92015</v>
          </cell>
          <cell r="B2386" t="str">
            <v>TOMADA BAIXA DE EMBUTIR (3 MÓDULOS), 2P+T 20 A, SEM SUPORTE E SEM PLAC A - FORNECIMENTO E INSTALAÇÃO. AF_12/2015</v>
          </cell>
          <cell r="C2386" t="str">
            <v>UN</v>
          </cell>
          <cell r="D2386">
            <v>47.73</v>
          </cell>
        </row>
        <row r="2387">
          <cell r="A2387">
            <v>92016</v>
          </cell>
          <cell r="B2387" t="str">
            <v>TOMADA BAIXA DE EMBUTIR (3 MÓDULOS), 2P+T 10 A, INCLUINDO SUPORTE E PL ACA - FORNECIMENTO E INSTALAÇÃO. AF_12/2015</v>
          </cell>
          <cell r="C2387" t="str">
            <v>UN</v>
          </cell>
          <cell r="D2387">
            <v>43.13</v>
          </cell>
        </row>
        <row r="2388">
          <cell r="A2388">
            <v>92017</v>
          </cell>
          <cell r="B2388" t="str">
            <v>TOMADA BAIXA DE EMBUTIR (3 MÓDULOS), 2P+T 20 A, INCLUINDO SUPORTE E PL ACA - FORNECIMENTO E INSTALAÇÃO. AF_12/2015</v>
          </cell>
          <cell r="C2388" t="str">
            <v>UN</v>
          </cell>
          <cell r="D2388">
            <v>54.62</v>
          </cell>
        </row>
        <row r="2389">
          <cell r="A2389">
            <v>92018</v>
          </cell>
          <cell r="B2389" t="str">
            <v>TOMADA BAIXA DE EMBUTIR (4 MÓDULOS), 2P+T 10 A, SEM SUPORTE E SEM PLAC A - FORNECIMENTO E INSTALAÇÃO. AF_12/2015</v>
          </cell>
          <cell r="C2389" t="str">
            <v>UN</v>
          </cell>
          <cell r="D2389">
            <v>48.03</v>
          </cell>
        </row>
        <row r="2390">
          <cell r="A2390">
            <v>92019</v>
          </cell>
          <cell r="B2390" t="str">
            <v>TOMADA BAIXA DE EMBUTIR (4 MÓDULOS), 2P+T 10 A, INCLUINDO SUPORTE E PL ACA - FORNECIMENTO E INSTALAÇÃO. AF_12/2015</v>
          </cell>
          <cell r="C2390" t="str">
            <v>UN</v>
          </cell>
          <cell r="D2390">
            <v>61.5</v>
          </cell>
        </row>
        <row r="2391">
          <cell r="A2391">
            <v>92020</v>
          </cell>
          <cell r="B2391" t="str">
            <v>TOMADA BAIXA DE EMBUTIR (6 MÓDULOS), 2P+T 10 A, SEM SUPORTE E SEM PLAC A - FORNECIMENTO E INSTALAÇÃO. AF_12/2015</v>
          </cell>
          <cell r="C2391" t="str">
            <v>UN</v>
          </cell>
          <cell r="D2391">
            <v>71.16</v>
          </cell>
        </row>
        <row r="2392">
          <cell r="A2392">
            <v>92021</v>
          </cell>
          <cell r="B2392" t="str">
            <v>TOMADA BAIXA DE EMBUTIR (6 MÓDULOS), 2P+T 10 A, INCLUINDO SUPORTE E PL ACA - FORNECIMENTO E INSTALAÇÃO. AF_12/2015</v>
          </cell>
          <cell r="C2392" t="str">
            <v>UN</v>
          </cell>
          <cell r="D2392">
            <v>84.63</v>
          </cell>
        </row>
        <row r="2393">
          <cell r="A2393">
            <v>92022</v>
          </cell>
          <cell r="B2393" t="str">
            <v>INTERRUPTOR SIMPLES (1 MÓDULO) COM 1 TOMADA DE EMBUTIR 2P+T 10 A,  SEM SUPORTE E SEM PLACA - FORNECIMENTO E INSTALAÇÃO. AF_12/2015</v>
          </cell>
          <cell r="C2393" t="str">
            <v>UN</v>
          </cell>
          <cell r="D2393">
            <v>28.23</v>
          </cell>
        </row>
        <row r="2394">
          <cell r="A2394">
            <v>92023</v>
          </cell>
          <cell r="B2394" t="str">
            <v>INTERRUPTOR SIMPLES (1 MÓDULO) COM 1 TOMADA DE EMBUTIR 2P+T 10 A,  INC LUINDO SUPORTE E PLACA - FORNECIMENTO E INSTALAÇÃO. AF_12/2015</v>
          </cell>
          <cell r="C2394" t="str">
            <v>UN</v>
          </cell>
          <cell r="D2394">
            <v>35.11</v>
          </cell>
        </row>
        <row r="2395">
          <cell r="A2395">
            <v>92024</v>
          </cell>
          <cell r="B2395" t="str">
            <v>INTERRUPTOR SIMPLES (1 MÓDULO) COM 2 TOMADAS DE EMBUTIR 2P+T 10 A,  SE M SUPORTE E SEM PLACA - FORNECIMENTO E INSTALAÇÃO. AF_12/2015</v>
          </cell>
          <cell r="C2395" t="str">
            <v>UN</v>
          </cell>
          <cell r="D2395">
            <v>41.89</v>
          </cell>
        </row>
        <row r="2396">
          <cell r="A2396">
            <v>92025</v>
          </cell>
          <cell r="B2396" t="str">
            <v>INTERRUPTOR SIMPLES (1 MÓDULO) COM 2 TOMADAS DE EMBUTIR 2P+T 10 A,  IN CLUINDO SUPORTE E PLACA - FORNECIMENTO E INSTALAÇÃO. AF_12/2015</v>
          </cell>
          <cell r="C2396" t="str">
            <v>UN</v>
          </cell>
          <cell r="D2396">
            <v>48.77</v>
          </cell>
        </row>
        <row r="2397">
          <cell r="A2397">
            <v>92026</v>
          </cell>
          <cell r="B2397" t="str">
            <v>INTERRUPTOR SIMPLES (2 MÓDULOS) COM 1 TOMADA DE EMBUTIR 2P+T 10 A,  SE M SUPORTE E SEM PLACA - FORNECIMENTO E INSTALAÇÃO. AF_12/2015</v>
          </cell>
          <cell r="C2397" t="str">
            <v>UN</v>
          </cell>
          <cell r="D2397">
            <v>41.09</v>
          </cell>
        </row>
        <row r="2398">
          <cell r="A2398">
            <v>92027</v>
          </cell>
          <cell r="B2398" t="str">
            <v>INTERRUPTOR SIMPLES (2 MÓDULOS) COM 1 TOMADA DE EMBUTIR 2P+T 10 A,  IN CLUINDO SUPORTE E PLACA - FORNECIMENTO E INSTALAÇÃO. AF_12/2015</v>
          </cell>
          <cell r="C2398" t="str">
            <v>UN</v>
          </cell>
          <cell r="D2398">
            <v>47.97</v>
          </cell>
        </row>
        <row r="2399">
          <cell r="A2399">
            <v>92028</v>
          </cell>
          <cell r="B2399" t="str">
            <v>INTERRUPTOR PARALELO (1 MÓDULO) COM 1 TOMADA DE EMBUTIR 2P+T 10 A,  SE M SUPORTE E SEM PLACA - FORNECIMENTO E INSTALAÇÃO. AF_12/2015</v>
          </cell>
          <cell r="C2399" t="str">
            <v>UN</v>
          </cell>
          <cell r="D2399">
            <v>33.74</v>
          </cell>
        </row>
        <row r="2400">
          <cell r="A2400">
            <v>92029</v>
          </cell>
          <cell r="B2400" t="str">
            <v>INTERRUPTOR PARALELO (1 MÓDULO) COM 1 TOMADA DE EMBUTIR 2P+T 10 A,  IN CLUINDO SUPORTE E PLACA - FORNECIMENTO E INSTALAÇÃO. AF_12/2015</v>
          </cell>
          <cell r="C2400" t="str">
            <v>UN</v>
          </cell>
          <cell r="D2400">
            <v>40.619999999999997</v>
          </cell>
        </row>
        <row r="2401">
          <cell r="A2401">
            <v>92030</v>
          </cell>
          <cell r="B2401" t="str">
            <v>INTERRUPTOR PARALELO (1 MÓDULO) COM 2 TOMADAS DE EMBUTIR 2P+T 10 A,  S EM SUPORTE E SEM PLACA - FORNECIMENTO E INSTALAÇÃO. AF_12/2015</v>
          </cell>
          <cell r="C2401" t="str">
            <v>UN</v>
          </cell>
          <cell r="D2401">
            <v>47.37</v>
          </cell>
        </row>
        <row r="2402">
          <cell r="A2402">
            <v>92031</v>
          </cell>
          <cell r="B2402" t="str">
            <v>INTERRUPTOR PARALELO (1 MÓDULO) COM 2 TOMADAS DE EMBUTIR 2P+T 10 A,  I NCLUINDO SUPORTE E PLACA - FORNECIMENTO E INSTALAÇÃO. AF_12/2015</v>
          </cell>
          <cell r="C2402" t="str">
            <v>UN</v>
          </cell>
          <cell r="D2402">
            <v>54.25</v>
          </cell>
        </row>
        <row r="2403">
          <cell r="A2403">
            <v>92032</v>
          </cell>
          <cell r="B2403" t="str">
            <v>INTERRUPTOR PARALELO (2 MÓDULOS) COM 1 TOMADA DE EMBUTIR 2P+T 10 A,  S EM SUPORTE E SEM PLACA - FORNECIMENTO E INSTALAÇÃO. AF_12/2015</v>
          </cell>
          <cell r="C2403" t="str">
            <v>UN</v>
          </cell>
          <cell r="D2403">
            <v>52.07</v>
          </cell>
        </row>
        <row r="2404">
          <cell r="A2404">
            <v>92033</v>
          </cell>
          <cell r="B2404" t="str">
            <v>INTERRUPTOR PARALELO (2 MÓDULOS) COM 1 TOMADA DE EMBUTIR 2P+T 10 A,  I NCLUINDO SUPORTE E PLACA - FORNECIMENTO E INSTALAÇÃO. AF_12/2015</v>
          </cell>
          <cell r="C2404" t="str">
            <v>UN</v>
          </cell>
          <cell r="D2404">
            <v>58.95</v>
          </cell>
        </row>
        <row r="2405">
          <cell r="A2405">
            <v>92034</v>
          </cell>
          <cell r="B2405" t="str">
            <v>INTERRUPTOR SIMPLES (1 MÓDULO), INTERRUPTOR PARALELO (1 MÓDULO) E 1 TO MADA DE EMBUTIR 2P+T 10 A,  SEM SUPORTE E SEM PLACA - FORNECIMENTO E I NSTALAÇÃO. AF_12/2015</v>
          </cell>
          <cell r="C2405" t="str">
            <v>UN</v>
          </cell>
          <cell r="D2405">
            <v>46.6</v>
          </cell>
        </row>
        <row r="2406">
          <cell r="A2406">
            <v>92035</v>
          </cell>
          <cell r="B2406" t="str">
            <v>INTERRUPTOR SIMPLES (1 MÓDULO), INTERRUPTOR PARALELO (1 MÓDULO) E 1 TO MADA DE EMBUTIR 2P+T 10 A,  INCLUINDO SUPORTE E PLACA - FORNECIMENTO E INSTALAÇÃO. AF_12/2015</v>
          </cell>
          <cell r="C2406" t="str">
            <v>UN</v>
          </cell>
          <cell r="D2406">
            <v>53.48</v>
          </cell>
        </row>
        <row r="2407">
          <cell r="A2407">
            <v>72278</v>
          </cell>
          <cell r="B2407" t="str">
            <v>LAMPADA VAPOR METALICO 400W - FORNECIMENTO E INSTALACAO</v>
          </cell>
          <cell r="C2407" t="str">
            <v>UN</v>
          </cell>
          <cell r="D2407">
            <v>63.86</v>
          </cell>
        </row>
        <row r="2408">
          <cell r="A2408">
            <v>72280</v>
          </cell>
          <cell r="B2408" t="str">
            <v>IGNITOR PARA PARTIDA LÂMPADA VAPOR SÓDIO ALTA PRESSÃO ATÉ 400W</v>
          </cell>
          <cell r="C2408" t="str">
            <v>UN</v>
          </cell>
          <cell r="D2408">
            <v>32.47</v>
          </cell>
        </row>
        <row r="2409">
          <cell r="A2409" t="str">
            <v>73738/001</v>
          </cell>
          <cell r="B2409" t="str">
            <v>STARTER DE 20W OU 40W FORNECIMENTO E COLOCACAO</v>
          </cell>
          <cell r="C2409" t="str">
            <v>UN</v>
          </cell>
          <cell r="D2409">
            <v>2.86</v>
          </cell>
        </row>
        <row r="2410">
          <cell r="A2410" t="str">
            <v>73953/001</v>
          </cell>
          <cell r="B2410" t="str">
            <v>LUMINARIA TIPO CALHA, DE SOBREPOR, COM REATOR DE PARTIDA RAPIDA E LAMP ADA FLUORESCENTE 1X20W, COMPLETA,  FORNECIMENTO E INSTALACAO</v>
          </cell>
          <cell r="C2410" t="str">
            <v>UN</v>
          </cell>
          <cell r="D2410">
            <v>63.93</v>
          </cell>
        </row>
        <row r="2411">
          <cell r="A2411" t="str">
            <v>73953/002</v>
          </cell>
          <cell r="B2411" t="str">
            <v>LUMINARIA TIPO CALHA, DE SOBREPOR, COM REATOR DE PARTIDA RAPIDA E LAMP ADA FLUORESCENTE 2X20W, COMPLETA, FORNECIMENTO E INSTALACAO</v>
          </cell>
          <cell r="C2411" t="str">
            <v>UN</v>
          </cell>
          <cell r="D2411">
            <v>95.1</v>
          </cell>
        </row>
        <row r="2412">
          <cell r="A2412" t="str">
            <v>73953/003</v>
          </cell>
          <cell r="B2412" t="str">
            <v>LUMINARIA TIPO CALHA, DE SOBREPOR, COM REATOR DE PARTIDA RAPIDA E LAMP ADA FLUORESCENTE 3X20W, COMPLETA, FORNECIMENTO E INSTALACAO</v>
          </cell>
          <cell r="C2412" t="str">
            <v>UN</v>
          </cell>
          <cell r="D2412">
            <v>141.62</v>
          </cell>
        </row>
        <row r="2413">
          <cell r="A2413" t="str">
            <v>73953/004</v>
          </cell>
          <cell r="B2413" t="str">
            <v>LUMINARIA TIPO CALHA, DE SOBREPOR, COM REATOR DE PARTIDA RAPIDA E LAMP ADA FLUORESCENTE 4X20W, COMPLETA, FORNECIMENTO E INSTALACAO</v>
          </cell>
          <cell r="C2413" t="str">
            <v>UN</v>
          </cell>
          <cell r="D2413">
            <v>152.46</v>
          </cell>
        </row>
        <row r="2414">
          <cell r="A2414" t="str">
            <v>73953/005</v>
          </cell>
          <cell r="B2414" t="str">
            <v>LUMINARIA TIPO CALHA, DE SOBREPOR, COM REATOR DE PARTIDA RAPIDA E LAMP ADA FLUORESCENTE 1X40W, COMPLETA, FORNECIMENTO E INSTALACAO</v>
          </cell>
          <cell r="C2414" t="str">
            <v>UN</v>
          </cell>
          <cell r="D2414">
            <v>74.52</v>
          </cell>
        </row>
        <row r="2415">
          <cell r="A2415" t="str">
            <v>73953/006</v>
          </cell>
          <cell r="B2415" t="str">
            <v>LUMINARIA TIPO CALHA, DE SOBREPOR, COM REATOR DE PARTIDA RAPIDA E LAMP ADA FLUORESCENTE 2X40W, COMPLETA, FORNECIMENTO E INSTALACAO</v>
          </cell>
          <cell r="C2415" t="str">
            <v>UN</v>
          </cell>
          <cell r="D2415">
            <v>103.08</v>
          </cell>
        </row>
        <row r="2416">
          <cell r="A2416" t="str">
            <v>73953/007</v>
          </cell>
          <cell r="B2416" t="str">
            <v>LUMINARIA TIPO CALHA, DE SOBREPOR, COM REATOR DE PARTIDA RAPIDA E LAMP ADA FLUORESCENTE 3X40W, COMPLETA, FORNECIMENTO E INSTALACAO</v>
          </cell>
          <cell r="C2416" t="str">
            <v>UN</v>
          </cell>
          <cell r="D2416">
            <v>141.63</v>
          </cell>
        </row>
        <row r="2417">
          <cell r="A2417" t="str">
            <v>73953/008</v>
          </cell>
          <cell r="B2417" t="str">
            <v>LUMINARIA TIPO CALHA, DE SOBREPOR, COM REATOR DE PARTIDA RAPIDA E LAMP ADA FLUORESCENTE 4X40W, COMPLETA, FORNECIMENTO E INSTALACAO</v>
          </cell>
          <cell r="C2417" t="str">
            <v>UN</v>
          </cell>
          <cell r="D2417">
            <v>176.16</v>
          </cell>
        </row>
        <row r="2418">
          <cell r="A2418" t="str">
            <v>73953/009</v>
          </cell>
          <cell r="B2418" t="str">
            <v>LUMINARIA SOBREPOR TP CALHA C/REATOR PART CONVENC LAMP 1X20W E STARTER FIX EM LAJE OU FORRO - FORNECIMENTO E COLOCACAO</v>
          </cell>
          <cell r="C2418" t="str">
            <v>UN</v>
          </cell>
          <cell r="D2418">
            <v>58.22</v>
          </cell>
        </row>
        <row r="2419">
          <cell r="A2419" t="str">
            <v>74041/001</v>
          </cell>
          <cell r="B2419" t="str">
            <v>LUMINARIA GLOBO VIDRO LEITOSO/PLAFONIER/BOCAL/LAMPADA FLUORESCENTE 20W</v>
          </cell>
          <cell r="C2419" t="str">
            <v>UN</v>
          </cell>
          <cell r="D2419">
            <v>54.28</v>
          </cell>
        </row>
        <row r="2420">
          <cell r="A2420" t="str">
            <v>74041/002</v>
          </cell>
          <cell r="B2420" t="str">
            <v>LUMINARIA GLOBO VIDRO LEITOSO/PLAFONIER/BOCAL/LAMPADA FLUORESCENTE 40W</v>
          </cell>
          <cell r="C2420" t="str">
            <v>UN</v>
          </cell>
          <cell r="D2420">
            <v>54.97</v>
          </cell>
        </row>
        <row r="2421">
          <cell r="A2421" t="str">
            <v>74041/003</v>
          </cell>
          <cell r="B2421" t="str">
            <v>LUMINARIA GLOBO VIDRO LEITOSO /PLAFONIER/BOCAL/ LAMPADA INCANDESCENTE 100W</v>
          </cell>
          <cell r="C2421" t="str">
            <v>UN</v>
          </cell>
          <cell r="D2421">
            <v>51.12</v>
          </cell>
        </row>
        <row r="2422">
          <cell r="A2422" t="str">
            <v>74082/001</v>
          </cell>
          <cell r="B2422" t="str">
            <v>REFLETOR REDONDO EM ALUMINIO COM SUPORTE E ALCA REGULAVEL PARA FIXACAO , COM LAMPADA VAPOR DE MERCURIO 250W</v>
          </cell>
          <cell r="C2422" t="str">
            <v>UN</v>
          </cell>
          <cell r="D2422">
            <v>217.4</v>
          </cell>
        </row>
        <row r="2423">
          <cell r="A2423" t="str">
            <v>74094/001</v>
          </cell>
          <cell r="B2423" t="str">
            <v>LUMINARIA TIPO SPOT PARA 1 LAMPADA INCANDESCENTE/FLUORESCENTE COMPACTA</v>
          </cell>
          <cell r="C2423" t="str">
            <v>UN</v>
          </cell>
          <cell r="D2423">
            <v>27.52</v>
          </cell>
        </row>
        <row r="2424">
          <cell r="A2424">
            <v>83389</v>
          </cell>
          <cell r="B2424" t="str">
            <v>REATOR PARA LAMPADA FLUORESCENTE 1X20W PARTIDA CONVENCIONAL FORNECIMEN TO E INSTALACAO</v>
          </cell>
          <cell r="C2424" t="str">
            <v>UN</v>
          </cell>
          <cell r="D2424">
            <v>15.43</v>
          </cell>
        </row>
        <row r="2425">
          <cell r="A2425">
            <v>83390</v>
          </cell>
          <cell r="B2425" t="str">
            <v>REATOR PARA LAMPADA FLUORESCENTE 1X40W PARTIDA CONVENCIONAL FORNECIMEN TO E INSTALACAO</v>
          </cell>
          <cell r="C2425" t="str">
            <v>UN</v>
          </cell>
          <cell r="D2425">
            <v>26.9</v>
          </cell>
        </row>
        <row r="2426">
          <cell r="A2426">
            <v>83391</v>
          </cell>
          <cell r="B2426" t="str">
            <v>REATOR PARA LAMPADA FLUORESCENTE 2X40W PARTIDA RAPIDA FORNECIMENTO E I NSTALACAO</v>
          </cell>
          <cell r="C2426" t="str">
            <v>UN</v>
          </cell>
          <cell r="D2426">
            <v>42.25</v>
          </cell>
        </row>
        <row r="2427">
          <cell r="A2427">
            <v>83392</v>
          </cell>
          <cell r="B2427" t="str">
            <v>REATOR PARA LAMPADA FLUORESCENTE 1X20W PARTIDA RAPIDA FORNECIMENTO E I NSTALACAO</v>
          </cell>
          <cell r="C2427" t="str">
            <v>UN</v>
          </cell>
          <cell r="D2427">
            <v>28.49</v>
          </cell>
        </row>
        <row r="2428">
          <cell r="A2428">
            <v>83393</v>
          </cell>
          <cell r="B2428" t="str">
            <v>REATOR PARA LAMPADA FLUORESCENTE 1X40W PARTIDA RAPIDA FORNECIMENTO E I NSTALACAO</v>
          </cell>
          <cell r="C2428" t="str">
            <v>UN</v>
          </cell>
          <cell r="D2428">
            <v>30.39</v>
          </cell>
        </row>
        <row r="2429">
          <cell r="A2429">
            <v>83468</v>
          </cell>
          <cell r="B2429" t="str">
            <v>LAMPADA FLUORESCENTE 20W - FORNECIMENTO E INSTALACAO</v>
          </cell>
          <cell r="C2429" t="str">
            <v>UN</v>
          </cell>
          <cell r="D2429">
            <v>4.95</v>
          </cell>
        </row>
        <row r="2430">
          <cell r="A2430">
            <v>83469</v>
          </cell>
          <cell r="B2430" t="str">
            <v>LAMPADA FLUORESCENTE 40W - FORNECIMENTO E INSTALACAO</v>
          </cell>
          <cell r="C2430" t="str">
            <v>UN</v>
          </cell>
          <cell r="D2430">
            <v>5.64</v>
          </cell>
        </row>
        <row r="2431">
          <cell r="A2431">
            <v>83470</v>
          </cell>
          <cell r="B2431" t="str">
            <v>LAMPADA FLUORESCENTE TP HO 85W - FORNECIMENTO E INSTALACAO</v>
          </cell>
          <cell r="C2431" t="str">
            <v>UN</v>
          </cell>
          <cell r="D2431">
            <v>11.45</v>
          </cell>
        </row>
        <row r="2432">
          <cell r="A2432">
            <v>93040</v>
          </cell>
          <cell r="B2432" t="str">
            <v>LÂMPADA FLUORESCENTE COMPACTA 15 W 2U, BASE E27 - FORNECIMENTO E INSTA LAÇÃO</v>
          </cell>
          <cell r="C2432" t="str">
            <v>UN</v>
          </cell>
          <cell r="D2432">
            <v>9.8699999999999992</v>
          </cell>
        </row>
        <row r="2433">
          <cell r="A2433">
            <v>93041</v>
          </cell>
          <cell r="B2433" t="str">
            <v>LÂMPADA FLUORESCENTE ESPIRAL BRANCA 65 W, BASE E27 - FORNECIMENTO E IN STALAÇÃO</v>
          </cell>
          <cell r="C2433" t="str">
            <v>UN</v>
          </cell>
          <cell r="D2433">
            <v>60.81</v>
          </cell>
        </row>
        <row r="2434">
          <cell r="A2434">
            <v>93042</v>
          </cell>
          <cell r="B2434" t="str">
            <v>LÂMPADA LED 6 W BIVOLT BRANCA, FORMATO TRADICIONAL (BASE E27) - FORNEC IMENTO E INSTALAÇÃO</v>
          </cell>
          <cell r="C2434" t="str">
            <v>UN</v>
          </cell>
          <cell r="D2434">
            <v>19.82</v>
          </cell>
        </row>
        <row r="2435">
          <cell r="A2435">
            <v>93043</v>
          </cell>
          <cell r="B2435" t="str">
            <v>LÂMPADA LED 10 W BIVOLT BRANCA, FORMATO TRADICIONAL (BASE E27) - FORNE CIMENTO E INSTALAÇÃO</v>
          </cell>
          <cell r="C2435" t="str">
            <v>UN</v>
          </cell>
          <cell r="D2435">
            <v>26.33</v>
          </cell>
        </row>
        <row r="2436">
          <cell r="A2436">
            <v>93044</v>
          </cell>
          <cell r="B2436" t="str">
            <v>LÂMPADA FLUORESCENTE COMPACTA 3U BRANCA 20 W, BASE E27 - FORNECIMENTO E INSTALAÇÃO</v>
          </cell>
          <cell r="C2436" t="str">
            <v>UN</v>
          </cell>
          <cell r="D2436">
            <v>11.08</v>
          </cell>
        </row>
        <row r="2437">
          <cell r="A2437">
            <v>93045</v>
          </cell>
          <cell r="B2437" t="str">
            <v>LÂMPADA FLUORESCENTE ESPIRAL BRANCA 45 W, BASE E27 - FORNECIMENTO E IN STALAÇÃO</v>
          </cell>
          <cell r="C2437" t="str">
            <v>UN</v>
          </cell>
          <cell r="D2437">
            <v>34.21</v>
          </cell>
        </row>
        <row r="2438">
          <cell r="A2438">
            <v>9540</v>
          </cell>
          <cell r="B2438" t="str">
            <v>ENTRADA DE ENERGIA ELÉTRICA AÉREA MONOFÁSICA 50A COM POSTE DE CONCRETO , INCLUSIVE CABEAMENTO, CAIXA DE PROTEÇÃO PARA MEDIDOR E ATERRAMENTO.</v>
          </cell>
          <cell r="C2438" t="str">
            <v>UN</v>
          </cell>
          <cell r="D2438">
            <v>870.98</v>
          </cell>
        </row>
        <row r="2439">
          <cell r="A2439">
            <v>41598</v>
          </cell>
          <cell r="B2439" t="str">
            <v>ENTRADA PROVISORIA DE ENERGIA ELETRICA AEREA TRIFASICA 40A EM POSTE MA DEIRA</v>
          </cell>
          <cell r="C2439" t="str">
            <v>UN</v>
          </cell>
          <cell r="D2439">
            <v>887.49</v>
          </cell>
        </row>
        <row r="2440">
          <cell r="A2440">
            <v>72941</v>
          </cell>
          <cell r="B2440" t="str">
            <v>APARELHO SINALIZADOR DE SAIDA DE GARAGEM, COM CELULA FOTOELETRICA - FO RNECIMENTO E INSTALACAO</v>
          </cell>
          <cell r="C2440" t="str">
            <v>UN</v>
          </cell>
          <cell r="D2440">
            <v>453.85</v>
          </cell>
        </row>
        <row r="2441">
          <cell r="A2441">
            <v>73624</v>
          </cell>
          <cell r="B2441" t="str">
            <v>SUPORTE PARA TRANSFORMADOR EM POSTE DE CONCRETO CIRCULAR</v>
          </cell>
          <cell r="C2441" t="str">
            <v>UN</v>
          </cell>
          <cell r="D2441">
            <v>69.739999999999995</v>
          </cell>
        </row>
        <row r="2442">
          <cell r="A2442" t="str">
            <v>73767/001</v>
          </cell>
          <cell r="B2442" t="str">
            <v>GRAMPO PARALELO EM ALUMINIO FUNDIDO OU ESTRUDADO DE 2 PARAFUSOS, PARA CABO DE 6 A 50 MM2, PASTA ANTIOXIDANTE. FORNEC E INSTALAÇÃO.</v>
          </cell>
          <cell r="C2442" t="str">
            <v>UN</v>
          </cell>
          <cell r="D2442">
            <v>7.67</v>
          </cell>
        </row>
        <row r="2443">
          <cell r="A2443" t="str">
            <v>73767/002</v>
          </cell>
          <cell r="B2443" t="str">
            <v>ALCA PRE-FORMADA DISTRIBUIÇÃO EM  ACO RECOBERTO COM ALUMINIO PARA CABO 25MM2, ENCAPADO. FORNECIMENTO E INSTALAÇÃO.</v>
          </cell>
          <cell r="C2443" t="str">
            <v>UN</v>
          </cell>
          <cell r="D2443">
            <v>9.85</v>
          </cell>
        </row>
        <row r="2444">
          <cell r="A2444" t="str">
            <v>73767/003</v>
          </cell>
          <cell r="B2444" t="str">
            <v>LACO DE ROLDANA PRE-FORMADO ACO RECOBERTO DE ALUMINIO PARA CABO DE ALU MINIO NU BITOLA 25MM2 - FORNECIMENTO E COLOCACAO</v>
          </cell>
          <cell r="C2444" t="str">
            <v>UN</v>
          </cell>
          <cell r="D2444">
            <v>6.82</v>
          </cell>
        </row>
        <row r="2445">
          <cell r="A2445" t="str">
            <v>73767/004</v>
          </cell>
          <cell r="B2445" t="str">
            <v>ALCA PRE-FORMADA DISTRIBUICAO EM ACO RECOBERTO COM ALUMINIO NU PARA CA BO 25MM2, ENCAPADO. FORNECIMENTO E INSTALACAO.</v>
          </cell>
          <cell r="C2445" t="str">
            <v>UN</v>
          </cell>
          <cell r="D2445">
            <v>4.0599999999999996</v>
          </cell>
        </row>
        <row r="2446">
          <cell r="A2446" t="str">
            <v>73767/005</v>
          </cell>
          <cell r="B2446" t="str">
            <v>ALCA PRE-FORMADA SERV DE ACO RECOB C/ALUM NU ENCAPADO 25MM2 (BITOLA) CONF PROJ A4-148-CP RIOLUZ FORNECIMENTO E COLOCACAO</v>
          </cell>
          <cell r="C2446" t="str">
            <v>UN</v>
          </cell>
          <cell r="D2446">
            <v>3.62</v>
          </cell>
        </row>
        <row r="2447">
          <cell r="A2447" t="str">
            <v>73781/001</v>
          </cell>
          <cell r="B2447" t="str">
            <v>MUFLA TERMINAL PRIMARIA UNIPOLAR USO INTERNO PARA CABO 35/120MM2, ISOL ACAO 15/25KV EM EPR - BORRACHA DE SILICONE. FORNECIMENTO E INSTALACAO.</v>
          </cell>
          <cell r="C2447" t="str">
            <v>UN</v>
          </cell>
          <cell r="D2447">
            <v>142.21</v>
          </cell>
        </row>
        <row r="2448">
          <cell r="A2448" t="str">
            <v>73781/002</v>
          </cell>
          <cell r="B2448" t="str">
            <v>ISOLADOR DE PINO TP HI-POT CILINDRICO CLASSE 15KV. FORNECIMENTO E INST ALACAO.</v>
          </cell>
          <cell r="C2448" t="str">
            <v>UN</v>
          </cell>
          <cell r="D2448">
            <v>24.11</v>
          </cell>
        </row>
        <row r="2449">
          <cell r="A2449" t="str">
            <v>73781/003</v>
          </cell>
          <cell r="B2449" t="str">
            <v>ISOLADOR DE SUSPENSAO (DISCO) TP CAVILHA CLASSE 15KV - 6''. FORNECIMEN TO E INSTALACAO.</v>
          </cell>
          <cell r="C2449" t="str">
            <v>UN</v>
          </cell>
          <cell r="D2449">
            <v>88.12</v>
          </cell>
        </row>
        <row r="2450">
          <cell r="A2450">
            <v>88543</v>
          </cell>
          <cell r="B2450" t="str">
            <v>ARMACAO SECUNDARIA OU REX COMPLETA PARA TRESLINHAS-FORNECIMENTO E INST ALACAO.</v>
          </cell>
          <cell r="C2450" t="str">
            <v>UN</v>
          </cell>
          <cell r="D2450">
            <v>150.18</v>
          </cell>
        </row>
        <row r="2451">
          <cell r="A2451">
            <v>88544</v>
          </cell>
          <cell r="B2451" t="str">
            <v>ARMACAO SECUNDARIA OU REX COMPLETA PARA DUAS LINHAS-FORNECIMENTO E INS TALACAO.</v>
          </cell>
          <cell r="C2451" t="str">
            <v>UN</v>
          </cell>
          <cell r="D2451">
            <v>88.23</v>
          </cell>
        </row>
        <row r="2452">
          <cell r="A2452">
            <v>88545</v>
          </cell>
          <cell r="B2452" t="str">
            <v>ARMACAO SECUNDARIA OU REX COMPLETA PARA QUATRO LINHAS-FORNECIMENTO E I NSTALACAO.</v>
          </cell>
          <cell r="C2452" t="str">
            <v>UN</v>
          </cell>
          <cell r="D2452">
            <v>172.02</v>
          </cell>
        </row>
        <row r="2453">
          <cell r="A2453" t="str">
            <v>73783/001</v>
          </cell>
          <cell r="B2453" t="str">
            <v>POSTE CONCRETO SECAO CIRCULAR COMPRIMENTO=5M CARGA NOMINAL TOPO 100KG INCLUSIVE ESCAVACAO EXCLUSIVE TRANSPORTE - FORNECIMENTO E COLOCACAO</v>
          </cell>
          <cell r="C2453" t="str">
            <v>UN</v>
          </cell>
          <cell r="D2453">
            <v>497.95</v>
          </cell>
        </row>
        <row r="2454">
          <cell r="A2454" t="str">
            <v>73783/003</v>
          </cell>
          <cell r="B2454" t="str">
            <v>POSTE CONCRETO SEÇÃO CIRCULAR COMPRIMENTO=5M CARGA NOMINAL TOPO 300KG INCLUSIVE ESCAVACAO EXCLUSIVE TRANSPORTE - FORNECIMENTO E COLOCAÇÃO</v>
          </cell>
          <cell r="C2454" t="str">
            <v>UN</v>
          </cell>
          <cell r="D2454">
            <v>475.52</v>
          </cell>
        </row>
        <row r="2455">
          <cell r="A2455" t="str">
            <v>73783/005</v>
          </cell>
          <cell r="B2455" t="str">
            <v>POSTE CONCRETO SEÇÃO CIRCULAR COMPRIMENTO=7M CARGA NOMINAL TOPO 100KG INCLUSIVE ESCAVACAO EXCLUSIVE TRANSPORTE - FORNECIMENTO E COLOCAÇÃO</v>
          </cell>
          <cell r="C2455" t="str">
            <v>UN</v>
          </cell>
          <cell r="D2455">
            <v>528.79</v>
          </cell>
        </row>
        <row r="2456">
          <cell r="A2456" t="str">
            <v>73783/006</v>
          </cell>
          <cell r="B2456" t="str">
            <v>POSTE CONCRETO SEÇÃO CIRCULAR COMPRIMENTO=7M CARGA NOMINAL TOPO 200KG INCLUSIVE ESCAVACAO EXCLUSIVE TRANSPORTE - FORNECIMENTO E COLOCAÇÃO</v>
          </cell>
          <cell r="C2456" t="str">
            <v>UN</v>
          </cell>
          <cell r="D2456">
            <v>620.33000000000004</v>
          </cell>
        </row>
        <row r="2457">
          <cell r="A2457" t="str">
            <v>73783/008</v>
          </cell>
          <cell r="B2457" t="str">
            <v>POSTE CONCRETO SEÇÃO CIRCULAR COMPRIMENTO=11M  E CARGA NOMINAL 200KG I NCLUSIVE ESCAVACAO EXCLUSIVE TRANSPORTE - FORNECIMENTO E COLOCAÇÃO</v>
          </cell>
          <cell r="C2457" t="str">
            <v>UN</v>
          </cell>
          <cell r="D2457">
            <v>1091.56</v>
          </cell>
        </row>
        <row r="2458">
          <cell r="A2458" t="str">
            <v>73783/009</v>
          </cell>
          <cell r="B2458" t="str">
            <v>POSTE CONCRETO SEÇÃO CIRCULAR COMPRIMENTO=11M  CARGA NOMINAL NO TOPO 3 00KG INCLUSIVE ESCAVACAO EXCLUSIVE TRANSPORTE - FORNECIMENTO E COLOCAÇ ÃO</v>
          </cell>
          <cell r="C2458" t="str">
            <v>UN</v>
          </cell>
          <cell r="D2458">
            <v>1093.92</v>
          </cell>
        </row>
        <row r="2459">
          <cell r="A2459" t="str">
            <v>73783/010</v>
          </cell>
          <cell r="B2459" t="str">
            <v>POSTE CONCRETO SEÇÃO CIRCULAR COMPRIMENTO=11M  CARGA NOMINAL NO TOPO 4 00KG INCLUSIVE ESCAVACAO EXCLUSIVE TRANSPORTE - FORNECIMENTO E COLOCAÇ ÃO</v>
          </cell>
          <cell r="C2459" t="str">
            <v>UN</v>
          </cell>
          <cell r="D2459">
            <v>1305.47</v>
          </cell>
        </row>
        <row r="2460">
          <cell r="A2460" t="str">
            <v>73783/011</v>
          </cell>
          <cell r="B2460" t="str">
            <v>POSTE CONCRETO SEÇÃO CIRCULAR COMPRIMENTO=14M  CARGA NOMINAL NO TOPO 4 00KG INCLUSIVE ESCAVACAO EXCLUSIVE TRANSPORTE - FORNECIMENTO E COLOCAÇ ÃO</v>
          </cell>
          <cell r="C2460" t="str">
            <v>UN</v>
          </cell>
          <cell r="D2460">
            <v>2009.59</v>
          </cell>
        </row>
        <row r="2461">
          <cell r="A2461" t="str">
            <v>73783/012</v>
          </cell>
          <cell r="B2461" t="str">
            <v>POSTE CONCRETO SEÇÃO CIRCULAR COMPRIMENTO=7M CARGA NOMINAL NO TOPO 300 KG INCLUSIVE ESCAVACAO EXCLUSIVE TRANSPORTE - FORNECIMENTO E COLOCAÇÃO</v>
          </cell>
          <cell r="C2461" t="str">
            <v>UN</v>
          </cell>
          <cell r="D2461">
            <v>718.26</v>
          </cell>
        </row>
        <row r="2462">
          <cell r="A2462" t="str">
            <v>73783/014</v>
          </cell>
          <cell r="B2462" t="str">
            <v>POSTE CONCRETO SEÇÃO CIRCULAR COMPRIMENTO=9M CARGA NOMINAL NO TOPO 200 KG INCLUSIVE ESCAVACAO EXCLUSIVE TRANSPORTE - FORNECIMENTO E COLOCAÇÃO</v>
          </cell>
          <cell r="C2462" t="str">
            <v>UN</v>
          </cell>
          <cell r="D2462">
            <v>795.06</v>
          </cell>
        </row>
        <row r="2463">
          <cell r="A2463" t="str">
            <v>73783/015</v>
          </cell>
          <cell r="B2463" t="str">
            <v>POSTE CONCRETO SEÇÃO CIRCULAR COMPRIMENTO=9M CARGA NOMINAL NO TOPO 300 KG INCLUSIVE ESCAVACAO EXCLUSIVE TRANSPORTE - FORNECIMENTO E COLOCAÇÃO</v>
          </cell>
          <cell r="C2463" t="str">
            <v>UN</v>
          </cell>
          <cell r="D2463">
            <v>856.45</v>
          </cell>
        </row>
        <row r="2464">
          <cell r="A2464" t="str">
            <v>73783/016</v>
          </cell>
          <cell r="B2464" t="str">
            <v>POSTE CONCRETO SEÇÃO CIRCULAR COMPRIMENTO=9M CARGA NOMINAL NO TOPO 400 KG INCLUSIVE ESCAVACAO EXCLUSIVE TRANSPORTE - FORNECIMENTO E COLOCAÇÃO</v>
          </cell>
          <cell r="C2464" t="str">
            <v>UN</v>
          </cell>
          <cell r="D2464">
            <v>1042.9000000000001</v>
          </cell>
        </row>
        <row r="2465">
          <cell r="A2465" t="str">
            <v>73783/017</v>
          </cell>
          <cell r="B2465" t="str">
            <v>POSTE CONCRETO SEÇÃO CIRCULAR COMPRIMENTO=10M CARGA NOMINAL NO TOPO 60 0KG INCLUSIVE ESCAVACAO EXCLUSIVE TRANSPORTE - FORNECIMENTO E COLOCAÇÃ O</v>
          </cell>
          <cell r="C2465" t="str">
            <v>UN</v>
          </cell>
          <cell r="D2465">
            <v>1383.71</v>
          </cell>
        </row>
        <row r="2466">
          <cell r="A2466">
            <v>83394</v>
          </cell>
          <cell r="B2466" t="str">
            <v>POSTE DE CONCRETO DUPLO T H=11M E CARGA NOMINAL 200KG INCLUSIVE ESCAVA CAO, EXCLUSIVE TRANSPORTE - FORNECIMENTO E INSTALACAO</v>
          </cell>
          <cell r="C2466" t="str">
            <v>UN</v>
          </cell>
          <cell r="D2466">
            <v>910</v>
          </cell>
        </row>
        <row r="2467">
          <cell r="A2467">
            <v>83396</v>
          </cell>
          <cell r="B2467" t="str">
            <v>POSTE DE CONCRETO DUPLO T H=9M CARGA NOMINAL 300KG INCLUSIVE ESCAVACAO , EXCLUSIVE TRANSPORTE - FORNECIMENTO E INSTALACAO</v>
          </cell>
          <cell r="C2467" t="str">
            <v>UN</v>
          </cell>
          <cell r="D2467">
            <v>821.85</v>
          </cell>
        </row>
        <row r="2468">
          <cell r="A2468">
            <v>83397</v>
          </cell>
          <cell r="B2468" t="str">
            <v>POSTE DE CONCRETO DUPLO T H=9M CARGA NOMINAL 500KG INCLUSIVE ESCAVACAO , EXCLUSIVE TRANSPORTE - FORNECIMENTO E INSTALACAO</v>
          </cell>
          <cell r="C2468" t="str">
            <v>UN</v>
          </cell>
          <cell r="D2468">
            <v>1098.68</v>
          </cell>
        </row>
        <row r="2469">
          <cell r="A2469">
            <v>83398</v>
          </cell>
          <cell r="B2469" t="str">
            <v>POSTE DE CONCRETO DUPLO T H=10M CARGA NOMINAL 300KG INCLUSIVE ESCAVACA O, EXCLUSIVE TRANSPORTE - FORNECIMENTO E INSTALACAO</v>
          </cell>
          <cell r="C2469" t="str">
            <v>UN</v>
          </cell>
          <cell r="D2469">
            <v>958.35</v>
          </cell>
        </row>
        <row r="2470">
          <cell r="A2470" t="str">
            <v>73769/001</v>
          </cell>
          <cell r="B2470" t="str">
            <v>POSTE ACO CONICO CONTINUO CURVO SIMPLES SEM BASE C/JANELA 9M (INSPECAO ) - FORNECIMENTO E INSTALACAO</v>
          </cell>
          <cell r="C2470" t="str">
            <v>UN</v>
          </cell>
          <cell r="D2470">
            <v>1326.49</v>
          </cell>
        </row>
        <row r="2471">
          <cell r="A2471" t="str">
            <v>73769/002</v>
          </cell>
          <cell r="B2471" t="str">
            <v>POSTE DE AÇO CONICO CONTÍNUO CURVO SIMPLES, FLANGEADO, COM JANELA DE I NSPEÇÃO H=9M - FORNECIMENTO E INSTALACAO</v>
          </cell>
          <cell r="C2471" t="str">
            <v>UN</v>
          </cell>
          <cell r="D2471">
            <v>1328.26</v>
          </cell>
        </row>
        <row r="2472">
          <cell r="A2472" t="str">
            <v>73769/003</v>
          </cell>
          <cell r="B2472" t="str">
            <v>POSTE DE ACO CONICO CONTINUO CURVO DUPLO, FLANGEADO, COM JANELA DE INS PECAO H=9M - FORNECIMENTO E INSTALACAO</v>
          </cell>
          <cell r="C2472" t="str">
            <v>UN</v>
          </cell>
          <cell r="D2472">
            <v>1370.29</v>
          </cell>
        </row>
        <row r="2473">
          <cell r="A2473" t="str">
            <v>73769/004</v>
          </cell>
          <cell r="B2473" t="str">
            <v>POSTE DE ACO CONICO CONTINUO RETO, FLANGEADO, H=9M - FORNECIMENTO E IN STALACAO</v>
          </cell>
          <cell r="C2473" t="str">
            <v>UN</v>
          </cell>
          <cell r="D2473">
            <v>1383.39</v>
          </cell>
        </row>
        <row r="2474">
          <cell r="A2474" t="str">
            <v>73855/001</v>
          </cell>
          <cell r="B2474" t="str">
            <v>CHUMBADOR DE AÇO PARA FIXAÇÃO DE POSTE DE ACO RETO OU CURVO 7 A 9M COM FLANGE - FORNECIMENTO E INSTALACAO</v>
          </cell>
          <cell r="C2474" t="str">
            <v>UN</v>
          </cell>
          <cell r="D2474">
            <v>345.81</v>
          </cell>
        </row>
        <row r="2475">
          <cell r="A2475">
            <v>72281</v>
          </cell>
          <cell r="B2475" t="str">
            <v>REATOR PARA LAMPADA VAPOR DE MERCURIO USO EXTERNO 220V/400W</v>
          </cell>
          <cell r="C2475" t="str">
            <v>UN</v>
          </cell>
          <cell r="D2475">
            <v>98.63</v>
          </cell>
        </row>
        <row r="2476">
          <cell r="A2476">
            <v>72282</v>
          </cell>
          <cell r="B2476" t="str">
            <v>REATOR PARA LAMPADA VAPOR DE SODIO ALTA PRESSAO - 220V/250W - USO EXTE RNO</v>
          </cell>
          <cell r="C2476" t="str">
            <v>UN</v>
          </cell>
          <cell r="D2476">
            <v>137.03</v>
          </cell>
        </row>
        <row r="2477">
          <cell r="A2477" t="str">
            <v>73831/001</v>
          </cell>
          <cell r="B2477" t="str">
            <v>LAMPADA DE VAPOR DE MERCURIO DE 125W - FORNECIMENTO E INSTALACAO</v>
          </cell>
          <cell r="C2477" t="str">
            <v>UN</v>
          </cell>
          <cell r="D2477">
            <v>16.100000000000001</v>
          </cell>
        </row>
        <row r="2478">
          <cell r="A2478" t="str">
            <v>73831/002</v>
          </cell>
          <cell r="B2478" t="str">
            <v>LAMPADA DE VAPOR DE MERCURIO DE 250W - FORNECIMENTO E INSTALACAO</v>
          </cell>
          <cell r="C2478" t="str">
            <v>UN</v>
          </cell>
          <cell r="D2478">
            <v>27.63</v>
          </cell>
        </row>
        <row r="2479">
          <cell r="A2479" t="str">
            <v>73831/003</v>
          </cell>
          <cell r="B2479" t="str">
            <v>LAMPADA DE VAPOR DE MERCURIO DE 400W/250V - FORNECIMENTO E INSTALACAO</v>
          </cell>
          <cell r="C2479" t="str">
            <v>UN</v>
          </cell>
          <cell r="D2479">
            <v>36.549999999999997</v>
          </cell>
        </row>
        <row r="2480">
          <cell r="A2480" t="str">
            <v>73831/004</v>
          </cell>
          <cell r="B2480" t="str">
            <v>LAMPADA MISTA DE 160W - FORNECIMENTO E INSTALACAO</v>
          </cell>
          <cell r="C2480" t="str">
            <v>UN</v>
          </cell>
          <cell r="D2480">
            <v>17.760000000000002</v>
          </cell>
        </row>
        <row r="2481">
          <cell r="A2481" t="str">
            <v>73831/005</v>
          </cell>
          <cell r="B2481" t="str">
            <v>LAMPADA MISTA DE 250W - FORNECIMENTO E INSTALACAO</v>
          </cell>
          <cell r="C2481" t="str">
            <v>UN</v>
          </cell>
          <cell r="D2481">
            <v>23.07</v>
          </cell>
        </row>
        <row r="2482">
          <cell r="A2482" t="str">
            <v>73831/006</v>
          </cell>
          <cell r="B2482" t="str">
            <v>LAMPADA MISTA DE 500W - FORNECIMENTO E INSTALACAO</v>
          </cell>
          <cell r="C2482" t="str">
            <v>UN</v>
          </cell>
          <cell r="D2482">
            <v>41.05</v>
          </cell>
        </row>
        <row r="2483">
          <cell r="A2483" t="str">
            <v>73831/007</v>
          </cell>
          <cell r="B2483" t="str">
            <v>LAMPADA DE VAPOR DE SODIO DE 150WX220V - FORNECIMENTO E INSTALACAO</v>
          </cell>
          <cell r="C2483" t="str">
            <v>UN</v>
          </cell>
          <cell r="D2483">
            <v>32.9</v>
          </cell>
        </row>
        <row r="2484">
          <cell r="A2484" t="str">
            <v>73831/008</v>
          </cell>
          <cell r="B2484" t="str">
            <v>LAMPADA DE VAPOR DE SODIO DE 250WX220V - FORNECIMENTO E INSTALACAO</v>
          </cell>
          <cell r="C2484" t="str">
            <v>UN</v>
          </cell>
          <cell r="D2484">
            <v>37.54</v>
          </cell>
        </row>
        <row r="2485">
          <cell r="A2485" t="str">
            <v>73831/009</v>
          </cell>
          <cell r="B2485" t="str">
            <v>LAMPADA DE VAPOR DE SODIO DE 400WX220V - FORNECIMENTO E INSTALACAO</v>
          </cell>
          <cell r="C2485" t="str">
            <v>UN</v>
          </cell>
          <cell r="D2485">
            <v>43.25</v>
          </cell>
        </row>
        <row r="2486">
          <cell r="A2486" t="str">
            <v>74231/001</v>
          </cell>
          <cell r="B2486" t="str">
            <v>LUMINARIA ABERTA PARA ILUMINACAO PUBLICA, PARA LAMPADA A VAPOR DE MERC URIO ATE 400W E MISTA ATE 500W, COM BRACO EM TUBO DE ACO GALV D=50MM P ROJ HOR=2.500MM E PROJ VERT= 2.200MM, FORNECIMENTO E INSTALACAO</v>
          </cell>
          <cell r="C2486" t="str">
            <v>UN</v>
          </cell>
          <cell r="D2486">
            <v>126.35</v>
          </cell>
        </row>
        <row r="2487">
          <cell r="A2487" t="str">
            <v>74246/001</v>
          </cell>
          <cell r="B2487" t="str">
            <v>REFLETOR RETANGULAR FECHADO COM LAMPADA VAPOR METALICO 400 W</v>
          </cell>
          <cell r="C2487" t="str">
            <v>UN</v>
          </cell>
          <cell r="D2487">
            <v>241.55</v>
          </cell>
        </row>
        <row r="2488">
          <cell r="A2488">
            <v>83399</v>
          </cell>
          <cell r="B2488" t="str">
            <v>RELE FOTOELETRICO P/ COMANDO DE ILUMINACAO EXTERNA 220V/1000W - FORNEC IMENTO E INSTALACAO</v>
          </cell>
          <cell r="C2488" t="str">
            <v>UN</v>
          </cell>
          <cell r="D2488">
            <v>41.39</v>
          </cell>
        </row>
        <row r="2489">
          <cell r="A2489">
            <v>83400</v>
          </cell>
          <cell r="B2489" t="str">
            <v>BRACO P/ ILUMINACAO DE RUAS EM TUBO ACO GALV 1" COMP = 1,20M E INCLINA CAO 25GRAUS EM RELACAO AO PLANO VERTICAL P/ FIXACAO EM POSTE OU PAREDE - FORNECIMENTO E INSTALACAO</v>
          </cell>
          <cell r="C2489" t="str">
            <v>UN</v>
          </cell>
          <cell r="D2489">
            <v>79</v>
          </cell>
        </row>
        <row r="2490">
          <cell r="A2490">
            <v>83401</v>
          </cell>
          <cell r="B2490" t="str">
            <v>BRACO P/ ILUMINACAO DE RUAS, EM TUBO ACO GALV 3/4", COMP = 1,5M P/FIXA CAO EM POSTE OU PAREDE - FORNECIMENTO E INSTALACAO</v>
          </cell>
          <cell r="C2490" t="str">
            <v>UN</v>
          </cell>
          <cell r="D2490">
            <v>165.38</v>
          </cell>
        </row>
        <row r="2491">
          <cell r="A2491">
            <v>83402</v>
          </cell>
          <cell r="B2491" t="str">
            <v>ABRACADEIRA DE FIXACAO DE BRACOS DE LUMINARIAS DE 4" - FORNECIMENTO E INSTALACAO</v>
          </cell>
          <cell r="C2491" t="str">
            <v>UN</v>
          </cell>
          <cell r="D2491">
            <v>39.409999999999997</v>
          </cell>
        </row>
        <row r="2492">
          <cell r="A2492">
            <v>83475</v>
          </cell>
          <cell r="B2492" t="str">
            <v>LUMINARIA FECHADA PARA ILUMINACAO PUBLICA COM REATOR DE PARTIDA RAPIDA COM LAMPADA A VAPOR DE MERCURIO 250W - FORNECIMENTO E INSTALACAO</v>
          </cell>
          <cell r="C2492" t="str">
            <v>UN</v>
          </cell>
          <cell r="D2492">
            <v>345.99</v>
          </cell>
        </row>
        <row r="2493">
          <cell r="A2493">
            <v>83478</v>
          </cell>
          <cell r="B2493" t="str">
            <v>LUMINARIA FECHADA PARA ILUMINACAO PUBLICA - LAMPADAS DE 250/500W - FOR NECIMENTO E INSTALACAO (EXCLUINDO LAMPADAS)</v>
          </cell>
          <cell r="C2493" t="str">
            <v>UN</v>
          </cell>
          <cell r="D2493">
            <v>250.7</v>
          </cell>
        </row>
        <row r="2494">
          <cell r="A2494">
            <v>83479</v>
          </cell>
          <cell r="B2494" t="str">
            <v>LUMINARIA ESTANQUE - PROTECAO CONTRA AGUA, POEIRA OU IMPACTOS - TIPO A QUATIC PIAL OU EQUIVALENTE</v>
          </cell>
          <cell r="C2494" t="str">
            <v>UN</v>
          </cell>
          <cell r="D2494">
            <v>164.69</v>
          </cell>
        </row>
        <row r="2495">
          <cell r="A2495">
            <v>83480</v>
          </cell>
          <cell r="B2495" t="str">
            <v>REATOR PARA LAMPADA VAPOR DE MERCURIO 125W  USO EXTERNO</v>
          </cell>
          <cell r="C2495" t="str">
            <v>UN</v>
          </cell>
          <cell r="D2495">
            <v>78.16</v>
          </cell>
        </row>
        <row r="2496">
          <cell r="A2496">
            <v>83481</v>
          </cell>
          <cell r="B2496" t="str">
            <v>REATOR PARA LAMPADA VAPOR DE MERCURIO 250W USO EXTERNO</v>
          </cell>
          <cell r="C2496" t="str">
            <v>UN</v>
          </cell>
          <cell r="D2496">
            <v>88.71</v>
          </cell>
        </row>
        <row r="2497">
          <cell r="A2497" t="str">
            <v>73857/001</v>
          </cell>
          <cell r="B2497" t="str">
            <v>TRANSFORMADOR DISTRIBUICAO  75KVA TRIFASICO 60HZ CLASSE 15KV IMERSO EM ÓLEO MINERAL FORNECIMENTO E INSTALACAO</v>
          </cell>
          <cell r="C2497" t="str">
            <v>UN</v>
          </cell>
          <cell r="D2497">
            <v>9260.9500000000007</v>
          </cell>
        </row>
        <row r="2498">
          <cell r="A2498" t="str">
            <v>73857/002</v>
          </cell>
          <cell r="B2498" t="str">
            <v>TRANSFORMADOR DISTRIBUICAO  112,5KVA TRIFASICO 60HZ CLASSE 15KV IMERSO EM ÓLEO MINERAL FORNECIMENTO E INSTALACAO</v>
          </cell>
          <cell r="C2498" t="str">
            <v>UN</v>
          </cell>
          <cell r="D2498">
            <v>11443.91</v>
          </cell>
        </row>
        <row r="2499">
          <cell r="A2499" t="str">
            <v>73857/003</v>
          </cell>
          <cell r="B2499" t="str">
            <v>TRANSFORMADOR DISTRIBUICAO  150KVA TRIFASICO 60HZ CLASSE 15KV IMERSO E M ÓLEO MINERAL FORNECIMENTO E INSTALACAO</v>
          </cell>
          <cell r="C2499" t="str">
            <v>UN</v>
          </cell>
          <cell r="D2499">
            <v>14429.12</v>
          </cell>
        </row>
        <row r="2500">
          <cell r="A2500" t="str">
            <v>73857/004</v>
          </cell>
          <cell r="B2500" t="str">
            <v>TRANSFORMADOR DISTRIBUICAO  225KVA TRIFASICO 60HZ CLASSE 15KV IMERSO E M ÓLEO MINERAL FORNECIMENTO E INSTALACAO</v>
          </cell>
          <cell r="C2500" t="str">
            <v>UN</v>
          </cell>
          <cell r="D2500">
            <v>20221.669999999998</v>
          </cell>
        </row>
        <row r="2501">
          <cell r="A2501" t="str">
            <v>73857/005</v>
          </cell>
          <cell r="B2501" t="str">
            <v>TRANSFORMADOR DISTRIBUICAO  300KVA TRIFASICO 60HZ CLASSE 15KV IMERSO E M ÓLEO MINERAL FORNECIMENTO E INSTALACAO</v>
          </cell>
          <cell r="C2501" t="str">
            <v>UN</v>
          </cell>
          <cell r="D2501">
            <v>23589.57</v>
          </cell>
        </row>
        <row r="2502">
          <cell r="A2502" t="str">
            <v>73857/006</v>
          </cell>
          <cell r="B2502" t="str">
            <v>TRANSFORMADOR DISTRIBUICAO  500KVA TRIFASICO 60HZ CLASSE 15KV IMERSO E M ÓLEO MINERAL FORNECIMENTO E INSTALACAO</v>
          </cell>
          <cell r="C2502" t="str">
            <v>UN</v>
          </cell>
          <cell r="D2502">
            <v>38436.46</v>
          </cell>
        </row>
        <row r="2503">
          <cell r="A2503" t="str">
            <v>73857/007</v>
          </cell>
          <cell r="B2503" t="str">
            <v>TRANSFORMADOR DISTRIBUICAO  30KVA TRIFASICO 60HZ CLASSE 15KV IMERSO EM ÓLEO MINERAL FORNECIMENTO E INSTALACAO</v>
          </cell>
          <cell r="C2503" t="str">
            <v>UN</v>
          </cell>
          <cell r="D2503">
            <v>6400.43</v>
          </cell>
        </row>
        <row r="2504">
          <cell r="A2504" t="str">
            <v>73857/008</v>
          </cell>
          <cell r="B2504" t="str">
            <v>TRANSFORMADOR DISTRIBUICAO  45KVA TRIFASICO 60HZ CLASSE 15KV IMERSO EM ÓLEO MINERAL FORNECIMENTO E INSTALACAO</v>
          </cell>
          <cell r="C2504" t="str">
            <v>UN</v>
          </cell>
          <cell r="D2504">
            <v>7159.97</v>
          </cell>
        </row>
        <row r="2505">
          <cell r="A2505" t="str">
            <v>73857/009</v>
          </cell>
          <cell r="B2505" t="str">
            <v>TRANSFORMADOR DISTRIBUICAO  750KVA TRIFASICO 60HZ CLASSE 15KV IMERSO E M ÓLEO MINERAL FORNECIMENTO E INSTALACAO</v>
          </cell>
          <cell r="C2505" t="str">
            <v>UN</v>
          </cell>
          <cell r="D2505">
            <v>52688.66</v>
          </cell>
        </row>
        <row r="2506">
          <cell r="A2506" t="str">
            <v>73857/010</v>
          </cell>
          <cell r="B2506" t="str">
            <v>TRANSFORMADOR DISTRIBUICAO  1000KVA TRIFASICO 60HZ CLASSE 15KV IMERSO EM ÓLEO MINERAL FORNECIMENTO E INSTALACAO</v>
          </cell>
          <cell r="C2506" t="str">
            <v>UN</v>
          </cell>
          <cell r="D2506">
            <v>73727.789999999994</v>
          </cell>
        </row>
        <row r="2507">
          <cell r="A2507">
            <v>93128</v>
          </cell>
          <cell r="B2507" t="str">
            <v>PONTO DE ILUMINAÇÃO RESIDENCIAL INCLUINDO INTERRUPTOR SIMPLES, CAIXA E LÉTRICA, ELETRODUTO, CABO, RASGO, QUEBRA E CHUMBAMENTO (EXCLUINDO LUMI NÁRIA E LÂMPADA). AF_01/2016</v>
          </cell>
          <cell r="C2507" t="str">
            <v>UN</v>
          </cell>
          <cell r="D2507">
            <v>94.9</v>
          </cell>
        </row>
        <row r="2508">
          <cell r="A2508">
            <v>93137</v>
          </cell>
          <cell r="B2508" t="str">
            <v>PONTO DE ILUMINAÇÃO RESIDENCIAL INCLUINDO INTERRUPTOR SIMPLES (2 MÓDUL OS), CAIXA ELÉTRICA, ELETRODUTO, CABO, RASGO, QUEBRA E CHUMBAMENTO (EX CLUINDO LUMINÁRIA E LÂMPADA). AF_01/2016</v>
          </cell>
          <cell r="C2508" t="str">
            <v>UN</v>
          </cell>
          <cell r="D2508">
            <v>114</v>
          </cell>
        </row>
        <row r="2509">
          <cell r="A2509">
            <v>93138</v>
          </cell>
          <cell r="B2509" t="str">
            <v>PONTO DE ILUMINAÇÃO RESIDENCIAL INCLUINDO INTERRUPTOR PARALELO, CAIXA ELÉTRICA, ELETRODUTO, CABO, RASGO, QUEBRA E CHUMBAMENTO (EXCLUINDO LUM INÁRIA E LÂMPADA). AF_01/2016</v>
          </cell>
          <cell r="C2509" t="str">
            <v>UN</v>
          </cell>
          <cell r="D2509">
            <v>106.65</v>
          </cell>
        </row>
        <row r="2510">
          <cell r="A2510">
            <v>93139</v>
          </cell>
          <cell r="B2510" t="str">
            <v>PONTO DE ILUMINAÇÃO RESIDENCIAL INCLUINDO INTERRUPTOR PARALELO (2 MÓDU LOS), CAIXA ELÉTRICA, ELETRODUTO, CABO, RASGO, QUEBRA E CHUMBAMENTO (E XCLUINDO LUMINÁRIA E LÂMPADA). AF_01/2016</v>
          </cell>
          <cell r="C2510" t="str">
            <v>UN</v>
          </cell>
          <cell r="D2510">
            <v>137.46</v>
          </cell>
        </row>
        <row r="2511">
          <cell r="A2511">
            <v>93140</v>
          </cell>
          <cell r="B2511" t="str">
            <v>PONTO DE ILUMINAÇÃO RESIDENCIAL INCLUINDO INTERRUPTOR SIMPLES CONJUGAD O COM PARALELO, CAIXA ELÉTRICA, ELETRODUTO, CABO, RASGO, QUEBRA E CHUM BAMENTO (EXCLUINDO LUMINÁRIA E LÂMPADA). AF_01/2016</v>
          </cell>
          <cell r="C2511" t="str">
            <v>UN</v>
          </cell>
          <cell r="D2511">
            <v>128.83000000000001</v>
          </cell>
        </row>
        <row r="2512">
          <cell r="A2512">
            <v>93141</v>
          </cell>
          <cell r="B2512" t="str">
            <v>PONTO DE TOMADA RESIDENCIAL INCLUINDO TOMADA 10A/250V, CAIXA ELÉTRICA, ELETRODUTO, CABO, RASGO, QUEBRA E CHUMBAMENTO. AF_01/2016</v>
          </cell>
          <cell r="C2512" t="str">
            <v>UN</v>
          </cell>
          <cell r="D2512">
            <v>122.18</v>
          </cell>
        </row>
        <row r="2513">
          <cell r="A2513">
            <v>93142</v>
          </cell>
          <cell r="B2513" t="str">
            <v>PONTO DE TOMADA RESIDENCIAL INCLUINDO TOMADA (2 MÓDULOS) 10A/250V, CAI XA ELÉTRICA, ELETRODUTO, CABO, RASGO, QUEBRA E CHUMBAMENTO. AF_01/2016</v>
          </cell>
          <cell r="C2513" t="str">
            <v>UN</v>
          </cell>
          <cell r="D2513">
            <v>135.81</v>
          </cell>
        </row>
        <row r="2514">
          <cell r="A2514">
            <v>93143</v>
          </cell>
          <cell r="B2514" t="str">
            <v>PONTO DE TOMADA RESIDENCIAL INCLUINDO TOMADA 20A/250V, CAIXA ELÉTRICA, ELETRODUTO, CABO, RASGO, QUEBRA E CHUMBAMENTO. AF_01/2016</v>
          </cell>
          <cell r="C2514" t="str">
            <v>UN</v>
          </cell>
          <cell r="D2514">
            <v>126.01</v>
          </cell>
        </row>
        <row r="2515">
          <cell r="A2515">
            <v>93144</v>
          </cell>
          <cell r="B2515" t="str">
            <v>PONTO DE UTILIZAÇÃO DE EQUIPAMENTOS ELÉTRICOS, RESIDENCIAL, INCLUINDO SUPORTE E PLACA, CAIXA ELÉTRICA, ELETRODUTO, CABO, RASGO, QUEBRA E CHU MBAMENTO. AF_01/2016</v>
          </cell>
          <cell r="C2515" t="str">
            <v>UN</v>
          </cell>
          <cell r="D2515">
            <v>162.12</v>
          </cell>
        </row>
        <row r="2516">
          <cell r="A2516">
            <v>93145</v>
          </cell>
          <cell r="B2516" t="str">
            <v>PONTO DE ILUMINAÇÃO E TOMADA, RESIDENCIAL, INCLUINDO INTERRUPTOR SIMPL ES E TOMADA 10A/250V, CAIXA ELÉTRICA, ELETRODUTO, CABO, RASGO, QUEBRA E CHUMBAMENTO (EXCLUINDO LUMINÁRIA E LÂMPADA). AF_01/2016</v>
          </cell>
          <cell r="C2516" t="str">
            <v>UN</v>
          </cell>
          <cell r="D2516">
            <v>147.49</v>
          </cell>
        </row>
        <row r="2517">
          <cell r="A2517">
            <v>93146</v>
          </cell>
          <cell r="B2517" t="str">
            <v>PONTO DE ILUMINAÇÃO E TOMADA, RESIDENCIAL, INCLUINDO INTERRUPTOR PARAL ELO E TOMADA 10A/250V, CAIXA ELÉTRICA, ELETRODUTO, CABO, RASGO, QUEBRA E CHUMBAMENTO (EXCLUINDO LUMINÁRIA E LÂMPADA). AF_01/2016</v>
          </cell>
          <cell r="C2517" t="str">
            <v>UN</v>
          </cell>
          <cell r="D2517">
            <v>159.22999999999999</v>
          </cell>
        </row>
        <row r="2518">
          <cell r="A2518">
            <v>93147</v>
          </cell>
          <cell r="B2518" t="str">
            <v>PONTO DE ILUMINAÇÃO E TOMADA, RESIDENCIAL, INCLUINDO INTERRUPTOR SIMPL ES, INTERRUPTOR PARALELO E TOMADA 10A/250V, CAIXA ELÉTRICA, ELETRODUTO , CABO, RASGO, QUEBRA E CHUMBAMENTO (EXCLUINDO LUMINÁRIA E LÂMPADA). A F_01/2016</v>
          </cell>
          <cell r="C2518" t="str">
            <v>UN</v>
          </cell>
          <cell r="D2518">
            <v>181.44</v>
          </cell>
        </row>
        <row r="2519">
          <cell r="A2519" t="str">
            <v>74027/001</v>
          </cell>
          <cell r="B2519" t="str">
            <v>GRUPO GERADOR 150/170 KVA MOTOR DIESEL - DEPRECIACAO</v>
          </cell>
          <cell r="C2519" t="str">
            <v>H</v>
          </cell>
          <cell r="D2519">
            <v>6.06</v>
          </cell>
        </row>
        <row r="2520">
          <cell r="A2520" t="str">
            <v>74027/002</v>
          </cell>
          <cell r="B2520" t="str">
            <v>GRUPO GERADOR 150/170 KVA MOTOR DIESEL - JUROS</v>
          </cell>
          <cell r="C2520" t="str">
            <v>H</v>
          </cell>
          <cell r="D2520">
            <v>2.2799999999999998</v>
          </cell>
        </row>
        <row r="2521">
          <cell r="A2521" t="str">
            <v>74027/003</v>
          </cell>
          <cell r="B2521" t="str">
            <v>GRUPO GERADOR 150/170 KVA MOTOR DIESEL - MANUTENCAO</v>
          </cell>
          <cell r="C2521" t="str">
            <v>H</v>
          </cell>
          <cell r="D2521">
            <v>3.03</v>
          </cell>
        </row>
        <row r="2522">
          <cell r="A2522" t="str">
            <v>74027/004</v>
          </cell>
          <cell r="B2522" t="str">
            <v>GRUPO GERADOR 150/170 KVA MOTOR DIESEL - MATERIAL NA OPERACAO</v>
          </cell>
          <cell r="C2522" t="str">
            <v>H</v>
          </cell>
          <cell r="D2522">
            <v>97.07</v>
          </cell>
        </row>
        <row r="2523">
          <cell r="A2523" t="str">
            <v>74027/005</v>
          </cell>
          <cell r="B2523" t="str">
            <v>GRUPO GERADOR 150/170 KVA MOTOR DIESEL - UTILIZACAO OPERATIVA</v>
          </cell>
          <cell r="C2523" t="str">
            <v>CHP</v>
          </cell>
          <cell r="D2523">
            <v>108.45</v>
          </cell>
        </row>
        <row r="2524">
          <cell r="A2524" t="str">
            <v>74028/001</v>
          </cell>
          <cell r="B2524" t="str">
            <v>GRUPO GERADOR 40 KVA MOTOR DIESEL - DEPRECIACAO E JUROS</v>
          </cell>
          <cell r="C2524" t="str">
            <v>H</v>
          </cell>
          <cell r="D2524">
            <v>3</v>
          </cell>
        </row>
        <row r="2525">
          <cell r="A2525" t="str">
            <v>74028/002</v>
          </cell>
          <cell r="B2525" t="str">
            <v>GRUPO GERADOR 40 KVA MOTOR DIESEL - MANUTENCAO</v>
          </cell>
          <cell r="C2525" t="str">
            <v>H</v>
          </cell>
          <cell r="D2525">
            <v>1.06</v>
          </cell>
        </row>
        <row r="2526">
          <cell r="A2526" t="str">
            <v>74028/003</v>
          </cell>
          <cell r="B2526" t="str">
            <v>GRUPO GERADOR 40 KVA MOTOR DIESEL - MATERIAL NA OPERACAO</v>
          </cell>
          <cell r="C2526" t="str">
            <v>H</v>
          </cell>
          <cell r="D2526">
            <v>31.77</v>
          </cell>
        </row>
        <row r="2527">
          <cell r="A2527" t="str">
            <v>74028/004</v>
          </cell>
          <cell r="B2527" t="str">
            <v>GRUPO GERADOR 40 KVA MOTOR DIESEL - UTILIZACAO OPERATIVA</v>
          </cell>
          <cell r="C2527" t="str">
            <v>CHP</v>
          </cell>
          <cell r="D2527">
            <v>35.840000000000003</v>
          </cell>
        </row>
        <row r="2528">
          <cell r="A2528">
            <v>8260</v>
          </cell>
          <cell r="B2528" t="str">
            <v>INSTALACAO PARA-RAIOS P/RESERVATORIO</v>
          </cell>
          <cell r="C2528" t="str">
            <v>UN</v>
          </cell>
          <cell r="D2528">
            <v>2326.52</v>
          </cell>
        </row>
        <row r="2529">
          <cell r="A2529">
            <v>68069</v>
          </cell>
          <cell r="B2529" t="str">
            <v>HASTE COPPERWELD 5/8 X 3,0M COM CONECTOR</v>
          </cell>
          <cell r="C2529" t="str">
            <v>UN</v>
          </cell>
          <cell r="D2529">
            <v>40.74</v>
          </cell>
        </row>
        <row r="2530">
          <cell r="A2530">
            <v>68070</v>
          </cell>
          <cell r="B2530" t="str">
            <v>PARA-RAIOS TIPO FRANKLIN - CABO E SUPORTE ISOLADOR</v>
          </cell>
          <cell r="C2530" t="str">
            <v>M</v>
          </cell>
          <cell r="D2530">
            <v>43.28</v>
          </cell>
        </row>
        <row r="2531">
          <cell r="A2531">
            <v>72315</v>
          </cell>
          <cell r="B2531" t="str">
            <v>TERMINAL AEREO EM ACO GALVANIZADO COM BASE DE FIXACAO H = 30CM</v>
          </cell>
          <cell r="C2531" t="str">
            <v>UN</v>
          </cell>
          <cell r="D2531">
            <v>22.05</v>
          </cell>
        </row>
        <row r="2532">
          <cell r="A2532">
            <v>72927</v>
          </cell>
          <cell r="B2532" t="str">
            <v>CORDOALHA DE COBRE NU, INCLUSIVE ISOLADORES - 16,00 MM2 - FORNECIMENTO E INSTALACAO</v>
          </cell>
          <cell r="C2532" t="str">
            <v>M</v>
          </cell>
          <cell r="D2532">
            <v>27.52</v>
          </cell>
        </row>
        <row r="2533">
          <cell r="A2533">
            <v>72928</v>
          </cell>
          <cell r="B2533" t="str">
            <v>CORDOALHA DE COBRE NU, INCLUSIVE ISOLADORES - 25,00 MM2 - FORNECIMENTO E INSTALACAO</v>
          </cell>
          <cell r="C2533" t="str">
            <v>M</v>
          </cell>
          <cell r="D2533">
            <v>30.94</v>
          </cell>
        </row>
        <row r="2534">
          <cell r="A2534">
            <v>72929</v>
          </cell>
          <cell r="B2534" t="str">
            <v>CORDOALHA DE COBRE NU, INCLUSIVE ISOLADORES - 35,00 MM2 - FORNECIMENTO E INSTALACAO</v>
          </cell>
          <cell r="C2534" t="str">
            <v>M</v>
          </cell>
          <cell r="D2534">
            <v>35.479999999999997</v>
          </cell>
        </row>
        <row r="2535">
          <cell r="A2535">
            <v>72930</v>
          </cell>
          <cell r="B2535" t="str">
            <v>CORDOALHA DE COBRE NU, INCLUSIVE ISOLADORES - 50,00 MM2 - FORNECIMENTO E INSTALACAO</v>
          </cell>
          <cell r="C2535" t="str">
            <v>M</v>
          </cell>
          <cell r="D2535">
            <v>43.21</v>
          </cell>
        </row>
        <row r="2536">
          <cell r="A2536">
            <v>72931</v>
          </cell>
          <cell r="B2536" t="str">
            <v>CORDOALHA DE COBRE NU, INCLUSIVE ISOLADORES - 70,00 MM2 - FORNECIMENTO E INSTALACAO</v>
          </cell>
          <cell r="C2536" t="str">
            <v>M</v>
          </cell>
          <cell r="D2536">
            <v>51.04</v>
          </cell>
        </row>
        <row r="2537">
          <cell r="A2537">
            <v>72932</v>
          </cell>
          <cell r="B2537" t="str">
            <v>CORDOALHA DE COBRE NU, INCLUSIVE ISOLADORES - 95,00 MM2 - FORNECIMENTO E INSTALACAO</v>
          </cell>
          <cell r="C2537" t="str">
            <v>M</v>
          </cell>
          <cell r="D2537">
            <v>61.42</v>
          </cell>
        </row>
        <row r="2538">
          <cell r="A2538">
            <v>83483</v>
          </cell>
          <cell r="B2538" t="str">
            <v>HASTE DE TERRA CANTONEIRA GALVANIZADA L=2,00M COM CONEXOES</v>
          </cell>
          <cell r="C2538" t="str">
            <v>UN</v>
          </cell>
          <cell r="D2538">
            <v>44.25</v>
          </cell>
        </row>
        <row r="2539">
          <cell r="A2539">
            <v>83484</v>
          </cell>
          <cell r="B2539" t="str">
            <v>HASTE COPERWELD 3/4" X 3,00M COM CONECTOR</v>
          </cell>
          <cell r="C2539" t="str">
            <v>UN</v>
          </cell>
          <cell r="D2539">
            <v>53.66</v>
          </cell>
        </row>
        <row r="2540">
          <cell r="A2540">
            <v>83485</v>
          </cell>
          <cell r="B2540" t="str">
            <v>HASTE COPERWELD 3/8" X 3,00M COM CONECTOR</v>
          </cell>
          <cell r="C2540" t="str">
            <v>UN</v>
          </cell>
          <cell r="D2540">
            <v>36.06</v>
          </cell>
        </row>
        <row r="2541">
          <cell r="A2541">
            <v>83638</v>
          </cell>
          <cell r="B2541" t="str">
            <v>MASTRO SIMPLES DE FERRO GALVANIZADO P/ PARA-RAIOS H=3,00M INCLUINDO BA SE - FORNECIMENTO E INSTALACAO</v>
          </cell>
          <cell r="C2541" t="str">
            <v>UN</v>
          </cell>
          <cell r="D2541">
            <v>308.08999999999997</v>
          </cell>
        </row>
        <row r="2542">
          <cell r="A2542">
            <v>83641</v>
          </cell>
          <cell r="B2542" t="str">
            <v>PARA-RAIO TP VALVULA 15KV/5KA - FORNECIMENTO E INSTALACAO</v>
          </cell>
          <cell r="C2542" t="str">
            <v>UN</v>
          </cell>
          <cell r="D2542">
            <v>358.34</v>
          </cell>
        </row>
        <row r="2543">
          <cell r="A2543">
            <v>9535</v>
          </cell>
          <cell r="B2543" t="str">
            <v>CHUVEIRO ELETRICO COMUM CORPO PLASTICO TIPO DUCHA, FORNECIMENTO E INST ALACAO</v>
          </cell>
          <cell r="C2543" t="str">
            <v>UN</v>
          </cell>
          <cell r="D2543">
            <v>49.04</v>
          </cell>
        </row>
        <row r="2544">
          <cell r="A2544">
            <v>72322</v>
          </cell>
          <cell r="B2544" t="str">
            <v>CHAVE SECCIONADORA TRIPOLAR, ABERTURA SOB CARGA, COM FUSÍVEIS NH - 100 A/250V - FORNECIMENTO E INSTALACAO</v>
          </cell>
          <cell r="C2544" t="str">
            <v>UN</v>
          </cell>
          <cell r="D2544">
            <v>342.35</v>
          </cell>
        </row>
        <row r="2545">
          <cell r="A2545">
            <v>72326</v>
          </cell>
          <cell r="B2545" t="str">
            <v>CHAVE SECCIONADORA TRIPOLAR, ABERTURA SOB CARGA, COM FUSÍVEIS NH - 200 A/250V</v>
          </cell>
          <cell r="C2545" t="str">
            <v>UN</v>
          </cell>
          <cell r="D2545">
            <v>455.05</v>
          </cell>
        </row>
        <row r="2546">
          <cell r="A2546">
            <v>72327</v>
          </cell>
          <cell r="B2546" t="str">
            <v>FUSÍVEL TIPO "DIAZED", TIPO RÁPIDO OU RETARDADO - 2/25A - FORNECIMENTO E INSTALACAO</v>
          </cell>
          <cell r="C2546" t="str">
            <v>UN</v>
          </cell>
          <cell r="D2546">
            <v>5.59</v>
          </cell>
        </row>
        <row r="2547">
          <cell r="A2547">
            <v>72328</v>
          </cell>
          <cell r="B2547" t="str">
            <v>FUSÍVEL TIPO "DIAZED", TIPO RÁPIDO OU RETARDADO - 35/63A - FORNECIMENT O E INSTALACAO</v>
          </cell>
          <cell r="C2547" t="str">
            <v>UN</v>
          </cell>
          <cell r="D2547">
            <v>6.93</v>
          </cell>
        </row>
        <row r="2548">
          <cell r="A2548">
            <v>72330</v>
          </cell>
          <cell r="B2548" t="str">
            <v>FUSÍVEL TIPO NH 200A - TAMANHO 01 - FORNECIMENTO E INSTALACAO</v>
          </cell>
          <cell r="C2548" t="str">
            <v>UN</v>
          </cell>
          <cell r="D2548">
            <v>36.06</v>
          </cell>
        </row>
        <row r="2549">
          <cell r="A2549" t="str">
            <v>73780/001</v>
          </cell>
          <cell r="B2549" t="str">
            <v>CHAVE FUSIVEL UNIPOLAR, 15KV - 100A, EQUIPADA COM COMANDO PARA HASTE D E MANOBRA .       FORNECIMENTO E INSTALAÇÃO.</v>
          </cell>
          <cell r="C2549" t="str">
            <v>UN</v>
          </cell>
          <cell r="D2549">
            <v>291.36</v>
          </cell>
        </row>
        <row r="2550">
          <cell r="A2550" t="str">
            <v>73780/002</v>
          </cell>
          <cell r="B2550" t="str">
            <v>CHAVE BLINDADA TRIPOLAR 250V, 30A - FORNECIMENTO E INSTALACAO</v>
          </cell>
          <cell r="C2550" t="str">
            <v>UN</v>
          </cell>
          <cell r="D2550">
            <v>182.85</v>
          </cell>
        </row>
        <row r="2551">
          <cell r="A2551" t="str">
            <v>73780/003</v>
          </cell>
          <cell r="B2551" t="str">
            <v>CHAVE BLINDADA TRIPOLAR 250V, 60A - FORNECIMENTO E INSTALACAO</v>
          </cell>
          <cell r="C2551" t="str">
            <v>UN</v>
          </cell>
          <cell r="D2551">
            <v>291.06</v>
          </cell>
        </row>
        <row r="2552">
          <cell r="A2552" t="str">
            <v>73780/004</v>
          </cell>
          <cell r="B2552" t="str">
            <v>CHAVE BLINDADA TRIPOLAR 250V, 100A - FORNECIMENTO E INSTALACAO</v>
          </cell>
          <cell r="C2552" t="str">
            <v>UN</v>
          </cell>
          <cell r="D2552">
            <v>654.26</v>
          </cell>
        </row>
        <row r="2553">
          <cell r="A2553">
            <v>83482</v>
          </cell>
          <cell r="B2553" t="str">
            <v>FUSIVEL TIPO NH 250A - TAMANHO 00 - FORNECIMENTO E INSTALACAO</v>
          </cell>
          <cell r="C2553" t="str">
            <v>UN</v>
          </cell>
          <cell r="D2553">
            <v>19.149999999999999</v>
          </cell>
        </row>
        <row r="2554">
          <cell r="A2554">
            <v>83487</v>
          </cell>
          <cell r="B2554" t="str">
            <v>BASE PARA FUSIVEL (PORTA-FUSIVEL) NH 01 250A</v>
          </cell>
          <cell r="C2554" t="str">
            <v>UN</v>
          </cell>
          <cell r="D2554">
            <v>73.55</v>
          </cell>
        </row>
        <row r="2555">
          <cell r="A2555">
            <v>83488</v>
          </cell>
          <cell r="B2555" t="str">
            <v>SECCIONADOR TRIPOLAR 15KV/400A ACIONAM SIMULT VARA MANOBRA (MANOBRA) - FORNECIMENTO E INSTALACAO</v>
          </cell>
          <cell r="C2555" t="str">
            <v>UN</v>
          </cell>
          <cell r="D2555">
            <v>2092.3200000000002</v>
          </cell>
        </row>
        <row r="2556">
          <cell r="A2556">
            <v>83489</v>
          </cell>
          <cell r="B2556" t="str">
            <v>SECCIONADOR TRIPOLAR 15KV/400A ACIONAM SIMULT PUNHO MANOBRA (COMANDO) - FORNECIMENTO E INSTALACAO</v>
          </cell>
          <cell r="C2556" t="str">
            <v>UN</v>
          </cell>
          <cell r="D2556">
            <v>2273.7399999999998</v>
          </cell>
        </row>
        <row r="2557">
          <cell r="A2557">
            <v>83490</v>
          </cell>
          <cell r="B2557" t="str">
            <v>CHAVE FACA TRIPOLAR BLINDADA 250V/30A - FORNECIMENTO E INSTALACAO</v>
          </cell>
          <cell r="C2557" t="str">
            <v>UN</v>
          </cell>
          <cell r="D2557">
            <v>180.19</v>
          </cell>
        </row>
        <row r="2558">
          <cell r="A2558">
            <v>83491</v>
          </cell>
          <cell r="B2558" t="str">
            <v>CHAVE GUARDA MOTOR TRIFASICO 5CV/220V C/ CHAVE MAGNETICA - FORNECIMENT O E INSTALACAO</v>
          </cell>
          <cell r="C2558" t="str">
            <v>UN</v>
          </cell>
          <cell r="D2558">
            <v>710.4</v>
          </cell>
        </row>
        <row r="2559">
          <cell r="A2559">
            <v>83492</v>
          </cell>
          <cell r="B2559" t="str">
            <v>CHAVE GUARDA MOTOR TRIFISICA 10CV/220V C/ CHAVE MAGNETICA - FORNECIMEN TO E INSTALACAO</v>
          </cell>
          <cell r="C2559" t="str">
            <v>UN</v>
          </cell>
          <cell r="D2559">
            <v>690.26</v>
          </cell>
        </row>
        <row r="2560">
          <cell r="A2560">
            <v>83493</v>
          </cell>
          <cell r="B2560" t="str">
            <v>FUSIVEL TIPO NH 250A - TAMANHO 01 - FORNECIMENTO E INSTALACAO</v>
          </cell>
          <cell r="C2560" t="str">
            <v>UN</v>
          </cell>
          <cell r="D2560">
            <v>36.06</v>
          </cell>
        </row>
        <row r="2561">
          <cell r="A2561">
            <v>85195</v>
          </cell>
          <cell r="B2561" t="str">
            <v>CHAVE DE BOIA AUTOMÁTICA</v>
          </cell>
          <cell r="C2561" t="str">
            <v>UN</v>
          </cell>
          <cell r="D2561">
            <v>58.03</v>
          </cell>
        </row>
        <row r="2562">
          <cell r="A2562">
            <v>88547</v>
          </cell>
          <cell r="B2562" t="str">
            <v>CHAVE DE BOIA AUTOMÁTICA SUPERIOR 10A/250V - FORNECIMENTO E INSTALACAO</v>
          </cell>
          <cell r="C2562" t="str">
            <v>UN</v>
          </cell>
          <cell r="D2562">
            <v>60.26</v>
          </cell>
        </row>
        <row r="2563">
          <cell r="A2563">
            <v>72283</v>
          </cell>
          <cell r="B2563" t="str">
            <v>ABRIGO PARA HIDRANTE, 75X45X17CM, COM REGISTRO GLOBO ANGULAR 45º 2.1/2 ", ADAPTADOR STORZ 2.1/2", MANGUEIRA DE INCÊNDIO 15M, REDUÇÃO 2.1/2X1. 1/2" E ESGUICHO EM LATÃO 1.1/2" - FORNECIMENTO E INSTALAÇÃO</v>
          </cell>
          <cell r="C2563" t="str">
            <v>UN</v>
          </cell>
          <cell r="D2563">
            <v>840.69</v>
          </cell>
        </row>
        <row r="2564">
          <cell r="A2564">
            <v>72284</v>
          </cell>
          <cell r="B2564" t="str">
            <v>ABRIGO PARA HIDRANTE, 90X60X17CM, COM REGISTRO GLOBO ANGULAR 45º 2.1/2 ", ADAPTADOR STORZ 2.1/2", MANGUEIRA DE INCÊNDIO 20M, REDUÇÃO 2.1/2X1. 1/2" E ESGUICHO EM LATÃO 1.1/2" - FORNECIMENTO E INSTALAÇÃO</v>
          </cell>
          <cell r="C2564" t="str">
            <v>UN</v>
          </cell>
          <cell r="D2564">
            <v>966.34</v>
          </cell>
        </row>
        <row r="2565">
          <cell r="A2565">
            <v>72287</v>
          </cell>
          <cell r="B2565" t="str">
            <v>CAIXA DE INCÊNDIO 45X75X17CM - FORNECIMENTO E INSTALAÇÃO</v>
          </cell>
          <cell r="C2565" t="str">
            <v>UN</v>
          </cell>
          <cell r="D2565">
            <v>212.83</v>
          </cell>
        </row>
        <row r="2566">
          <cell r="A2566">
            <v>72288</v>
          </cell>
          <cell r="B2566" t="str">
            <v>CAIXA DE INCÊNDIO 60X75X17CM - FORNECIMENTO E INSTALAÇÃO</v>
          </cell>
          <cell r="C2566" t="str">
            <v>UN</v>
          </cell>
          <cell r="D2566">
            <v>265.2</v>
          </cell>
        </row>
        <row r="2567">
          <cell r="A2567">
            <v>72553</v>
          </cell>
          <cell r="B2567" t="str">
            <v>EXTINTOR DE PQS 4KG - FORNECIMENTO E INSTALACAO</v>
          </cell>
          <cell r="C2567" t="str">
            <v>UN</v>
          </cell>
          <cell r="D2567">
            <v>139.11000000000001</v>
          </cell>
        </row>
        <row r="2568">
          <cell r="A2568">
            <v>72554</v>
          </cell>
          <cell r="B2568" t="str">
            <v>EXTINTOR DE CO2 6KG - FORNECIMENTO E INSTALACAO</v>
          </cell>
          <cell r="C2568" t="str">
            <v>UN</v>
          </cell>
          <cell r="D2568">
            <v>470.8</v>
          </cell>
        </row>
        <row r="2569">
          <cell r="A2569" t="str">
            <v>73775/001</v>
          </cell>
          <cell r="B2569" t="str">
            <v>EXTINTOR INCENDIO TP PO QUIMICO 4KG FORNECIMENTO E COLOCACAO</v>
          </cell>
          <cell r="C2569" t="str">
            <v>UN</v>
          </cell>
          <cell r="D2569">
            <v>144.55000000000001</v>
          </cell>
        </row>
        <row r="2570">
          <cell r="A2570" t="str">
            <v>73775/002</v>
          </cell>
          <cell r="B2570" t="str">
            <v>EXTINTOR INCENDIO AGUA-PRESSURIZADA 10L INCL SUPORTE PAREDE CARGA COMPLETA FORNECIMENTO E COLOCACAO</v>
          </cell>
          <cell r="C2570" t="str">
            <v>UN</v>
          </cell>
          <cell r="D2570">
            <v>149</v>
          </cell>
        </row>
        <row r="2571">
          <cell r="A2571">
            <v>83633</v>
          </cell>
          <cell r="B2571" t="str">
            <v>HIDRANTE SUBTERRANEO FERRO FUNDIDO C/ CURVA LONGA E CAIXA DN=75MM</v>
          </cell>
          <cell r="C2571" t="str">
            <v>UN</v>
          </cell>
          <cell r="D2571">
            <v>2634.85</v>
          </cell>
        </row>
        <row r="2572">
          <cell r="A2572">
            <v>83634</v>
          </cell>
          <cell r="B2572" t="str">
            <v>EXTINTOR INCENDIO TP GAS CARBONICO 4KG COMPLETO - FORNECIMENTO E INSTA LACAO</v>
          </cell>
          <cell r="C2572" t="str">
            <v>UN</v>
          </cell>
          <cell r="D2572">
            <v>440.71</v>
          </cell>
        </row>
        <row r="2573">
          <cell r="A2573">
            <v>83635</v>
          </cell>
          <cell r="B2573" t="str">
            <v>EXTINTOR INCENDIO TP PO QUIMICO 6KG - FORNECIMENTO E INSTALACAO</v>
          </cell>
          <cell r="C2573" t="str">
            <v>UN</v>
          </cell>
          <cell r="D2573">
            <v>168.25</v>
          </cell>
        </row>
        <row r="2574">
          <cell r="A2574">
            <v>72337</v>
          </cell>
          <cell r="B2574" t="str">
            <v>TOMADA PARA TELEFONE DE 4 POLOS PADRAO TELEBRAS - FORNECIMENTO E INSTA LACAO</v>
          </cell>
          <cell r="C2574" t="str">
            <v>UN</v>
          </cell>
          <cell r="D2574">
            <v>21.44</v>
          </cell>
        </row>
        <row r="2575">
          <cell r="A2575">
            <v>73688</v>
          </cell>
          <cell r="B2575" t="str">
            <v>CABO TELEFONICO CTP-APL-50, 30 PARES (USO EXTERNO) - FORNECIMENTO E IN STALACAO</v>
          </cell>
          <cell r="C2575" t="str">
            <v>M</v>
          </cell>
          <cell r="D2575">
            <v>18.899999999999999</v>
          </cell>
        </row>
        <row r="2576">
          <cell r="A2576">
            <v>73689</v>
          </cell>
          <cell r="B2576" t="str">
            <v>CABO TELEFONICO CTP-APL-50, 20 PARES (USO EXTERNO) - FORNECIMENTO E IN STALACAO</v>
          </cell>
          <cell r="C2576" t="str">
            <v>M</v>
          </cell>
          <cell r="D2576">
            <v>13.66</v>
          </cell>
        </row>
        <row r="2577">
          <cell r="A2577">
            <v>73690</v>
          </cell>
          <cell r="B2577" t="str">
            <v>CABO TELEFONICO CTP-APL-50, 10 PARES (USO EXTERNO) - FORNECIMENTO E IN STALACAO</v>
          </cell>
          <cell r="C2577" t="str">
            <v>M</v>
          </cell>
          <cell r="D2577">
            <v>8.57</v>
          </cell>
        </row>
        <row r="2578">
          <cell r="A2578" t="str">
            <v>73749/001</v>
          </cell>
          <cell r="B2578" t="str">
            <v>CAIXA ENTERRADA PARA INSTALACOES TELEFONICAS TIPO R1 0,60X0,35X0,50M E M BLOCOS DE CONCRETO ESTRUTURAL</v>
          </cell>
          <cell r="C2578" t="str">
            <v>UN</v>
          </cell>
          <cell r="D2578">
            <v>160.61000000000001</v>
          </cell>
        </row>
        <row r="2579">
          <cell r="A2579" t="str">
            <v>73749/002</v>
          </cell>
          <cell r="B2579" t="str">
            <v>CAIXA ENTERRADA PARA INSTALACOES TELEFONICAS TIPO R2 1,07X0,52X0,50M E M BLOCOS DE CONCRETO ESTRUTURAL</v>
          </cell>
          <cell r="C2579" t="str">
            <v>UN</v>
          </cell>
          <cell r="D2579">
            <v>293.45999999999998</v>
          </cell>
        </row>
        <row r="2580">
          <cell r="A2580" t="str">
            <v>73749/003</v>
          </cell>
          <cell r="B2580" t="str">
            <v>CAIXA ENTERRADA PARA INSTALACOES TELEFONICAS TIPO R3 1,30X1,20X1,20M E M BLOCOS DE CONCRETO ESTRUTURAL</v>
          </cell>
          <cell r="C2580" t="str">
            <v>UN</v>
          </cell>
          <cell r="D2580">
            <v>966.59</v>
          </cell>
        </row>
        <row r="2581">
          <cell r="A2581" t="str">
            <v>73768/001</v>
          </cell>
          <cell r="B2581" t="str">
            <v>FIO TELEFONICO FI 0,6MM, 2 CONDUTORES (USO INTERNO)-  FORNECIMENTO E I NSTALACAO</v>
          </cell>
          <cell r="C2581" t="str">
            <v>M</v>
          </cell>
          <cell r="D2581">
            <v>1.31</v>
          </cell>
        </row>
        <row r="2582">
          <cell r="A2582" t="str">
            <v>73768/002</v>
          </cell>
          <cell r="B2582" t="str">
            <v>CABO TELEFONICO FE 1,0MM, 2 CONDUTORES (USO EXTERNO) - FORNECIMENTO E INSTALACAO</v>
          </cell>
          <cell r="C2582" t="str">
            <v>M</v>
          </cell>
          <cell r="D2582">
            <v>2.33</v>
          </cell>
        </row>
        <row r="2583">
          <cell r="A2583" t="str">
            <v>73768/003</v>
          </cell>
          <cell r="B2583" t="str">
            <v>CABO TELEFONICO CI-50 10 PARES (USO INTERNO) - FORNECIMENTO E INSTALAC AO</v>
          </cell>
          <cell r="C2583" t="str">
            <v>M</v>
          </cell>
          <cell r="D2583">
            <v>6.4</v>
          </cell>
        </row>
        <row r="2584">
          <cell r="A2584" t="str">
            <v>73768/004</v>
          </cell>
          <cell r="B2584" t="str">
            <v>CABO TELEFONICO CI-50 20PARES (USO INTERNO) - FORNECIMENTO E INSTALACA O</v>
          </cell>
          <cell r="C2584" t="str">
            <v>M</v>
          </cell>
          <cell r="D2584">
            <v>11.08</v>
          </cell>
        </row>
        <row r="2585">
          <cell r="A2585" t="str">
            <v>73768/005</v>
          </cell>
          <cell r="B2585" t="str">
            <v>CABO TELEFONICO CI-50 30PARES (USO INTERNO) - FORNECIMENTO E INSTALACA O</v>
          </cell>
          <cell r="C2585" t="str">
            <v>M</v>
          </cell>
          <cell r="D2585">
            <v>14.65</v>
          </cell>
        </row>
        <row r="2586">
          <cell r="A2586" t="str">
            <v>73768/006</v>
          </cell>
          <cell r="B2586" t="str">
            <v>CABO TELEFONICO CI-50 50PARES (USO INTERNO) - FORNECIMENTO E INSTALACA O</v>
          </cell>
          <cell r="C2586" t="str">
            <v>M</v>
          </cell>
          <cell r="D2586">
            <v>24.81</v>
          </cell>
        </row>
        <row r="2587">
          <cell r="A2587" t="str">
            <v>73768/007</v>
          </cell>
          <cell r="B2587" t="str">
            <v>CABO TELEFONICO CI-50 75 PARES (USO INTERNO) - FORNECIMENTO E INSTALAC AO</v>
          </cell>
          <cell r="C2587" t="str">
            <v>M</v>
          </cell>
          <cell r="D2587">
            <v>39.28</v>
          </cell>
        </row>
        <row r="2588">
          <cell r="A2588" t="str">
            <v>73768/008</v>
          </cell>
          <cell r="B2588" t="str">
            <v>CABO TELEFONICO CI-50 200 PARES (USO INTERNO) - FORNECIMENTO E INSTALA CAO</v>
          </cell>
          <cell r="C2588" t="str">
            <v>M</v>
          </cell>
          <cell r="D2588">
            <v>94.03</v>
          </cell>
        </row>
        <row r="2589">
          <cell r="A2589" t="str">
            <v>73768/009</v>
          </cell>
          <cell r="B2589" t="str">
            <v>CABO TELEFONICO CCI-50 1 PAR (USO INTERNO) - FORNECIMENTO E INSTALACAO</v>
          </cell>
          <cell r="C2589" t="str">
            <v>M</v>
          </cell>
          <cell r="D2589">
            <v>1.02</v>
          </cell>
        </row>
        <row r="2590">
          <cell r="A2590" t="str">
            <v>73768/010</v>
          </cell>
          <cell r="B2590" t="str">
            <v>CABO TELEFONICO CCI-50 2 PARES (USO INTERNO) - FORNECIMENTO E INSTALAC AO</v>
          </cell>
          <cell r="C2590" t="str">
            <v>M</v>
          </cell>
          <cell r="D2590">
            <v>1.35</v>
          </cell>
        </row>
        <row r="2591">
          <cell r="A2591" t="str">
            <v>73768/011</v>
          </cell>
          <cell r="B2591" t="str">
            <v>CABO TELEFONICO CCI-50 3 PARES (USO INTERNO) - FORNECIMENTO E INSTALAC AO</v>
          </cell>
          <cell r="C2591" t="str">
            <v>M</v>
          </cell>
          <cell r="D2591">
            <v>1.78</v>
          </cell>
        </row>
        <row r="2592">
          <cell r="A2592" t="str">
            <v>73768/012</v>
          </cell>
          <cell r="B2592" t="str">
            <v>CABO TELEFONICO CCI-50 4 PARES (USO INTERNO) - FORNECIMENTO E INSTALAC AO</v>
          </cell>
          <cell r="C2592" t="str">
            <v>M</v>
          </cell>
          <cell r="D2592">
            <v>2.4</v>
          </cell>
        </row>
        <row r="2593">
          <cell r="A2593" t="str">
            <v>73768/013</v>
          </cell>
          <cell r="B2593" t="str">
            <v>CABO TELEFONICO CCI-50 5 PARES (USO INTERNO) - FORNECIMENTO E INSTALAC AO</v>
          </cell>
          <cell r="C2593" t="str">
            <v>M</v>
          </cell>
          <cell r="D2593">
            <v>3.22</v>
          </cell>
        </row>
        <row r="2594">
          <cell r="A2594" t="str">
            <v>73768/014</v>
          </cell>
          <cell r="B2594" t="str">
            <v>CABO TELEFONICO CCI-50 6 PARES  (USO INTERNO) - FORNECIMENTO E INSTALA CAO</v>
          </cell>
          <cell r="C2594" t="str">
            <v>M</v>
          </cell>
          <cell r="D2594">
            <v>4.0999999999999996</v>
          </cell>
        </row>
        <row r="2595">
          <cell r="A2595">
            <v>83366</v>
          </cell>
          <cell r="B2595" t="str">
            <v>CAIXA DE PASSAGEM PARA TELEFONE 10X10X5CM (SOBREPOR) FORNECIMENTO E IN STALACAO</v>
          </cell>
          <cell r="C2595" t="str">
            <v>UN</v>
          </cell>
          <cell r="D2595">
            <v>47.59</v>
          </cell>
        </row>
        <row r="2596">
          <cell r="A2596">
            <v>83367</v>
          </cell>
          <cell r="B2596" t="str">
            <v>CAIXA DE PASSAGEM PARA TELEFONE 80X80X15CM (SOBREPOR) FORNECIMENTO E I NSTALACAO</v>
          </cell>
          <cell r="C2596" t="str">
            <v>UN</v>
          </cell>
          <cell r="D2596">
            <v>339.36</v>
          </cell>
        </row>
        <row r="2597">
          <cell r="A2597">
            <v>83368</v>
          </cell>
          <cell r="B2597" t="str">
            <v>CAIXA DE PASSAGEM PARA TELEFONE 150X150X15CM (SOBREPOR) FORNECIMENTO E INSTALACAO</v>
          </cell>
          <cell r="C2597" t="str">
            <v>UN</v>
          </cell>
          <cell r="D2597">
            <v>1232.22</v>
          </cell>
        </row>
        <row r="2598">
          <cell r="A2598">
            <v>83369</v>
          </cell>
          <cell r="B2598" t="str">
            <v>QUADRO DE DISTRIBUICAO PARA TELEFONE N.4, 60X60X12CM EM CHAPA METALICA , DE EMBUTIR, SEM ACESSORIOS, PADRAO TELEBRAS, FORNECIMENTO E INSTALAC AO</v>
          </cell>
          <cell r="C2598" t="str">
            <v>UN</v>
          </cell>
          <cell r="D2598">
            <v>229.64</v>
          </cell>
        </row>
        <row r="2599">
          <cell r="A2599">
            <v>83370</v>
          </cell>
          <cell r="B2599" t="str">
            <v>QUADRO DE DISTRIBUICAO PARA TELEFONE N.3, 40X40X12CM EM CHAPA METALICA , DE EMBUTIR, SEM ACESSORIOS, PADRAO TELEBRAS, FORNECIMENTO E INSTALAC AO</v>
          </cell>
          <cell r="C2599" t="str">
            <v>UN</v>
          </cell>
          <cell r="D2599">
            <v>161.75</v>
          </cell>
        </row>
        <row r="2600">
          <cell r="A2600">
            <v>83371</v>
          </cell>
          <cell r="B2600" t="str">
            <v>QUADRO DE DISTRIBUICAO PARA TELEFONE N.2, 20X20X12CM EM CHAPA METALICA , DE EMBUTIR, SEM ACESSORIOS, PADRAO TELEBRAS, FORNECIMENTO E INSTALAC AO</v>
          </cell>
          <cell r="C2600" t="str">
            <v>UN</v>
          </cell>
          <cell r="D2600">
            <v>102.34</v>
          </cell>
        </row>
        <row r="2601">
          <cell r="A2601">
            <v>83639</v>
          </cell>
          <cell r="B2601" t="str">
            <v>CABO TELEFONICO CT-APL-50, 100 PARES (USO EXTERNO) - FORNECIMENTO E IN STALACAO</v>
          </cell>
          <cell r="C2601" t="str">
            <v>M</v>
          </cell>
          <cell r="D2601">
            <v>48.17</v>
          </cell>
        </row>
        <row r="2602">
          <cell r="A2602">
            <v>84676</v>
          </cell>
          <cell r="B2602" t="str">
            <v>QUADRO DE DISTRIBUICAO PARA TELEFONE N.5, 80X80X12CM EM CHAPA METALICA , SEM ACESSORIOS, PADRAO TELEBRAS, FORNECIMENTO E INSTALACAO</v>
          </cell>
          <cell r="C2602" t="str">
            <v>UN</v>
          </cell>
          <cell r="D2602">
            <v>303.98</v>
          </cell>
        </row>
        <row r="2603">
          <cell r="A2603">
            <v>84796</v>
          </cell>
          <cell r="B2603" t="str">
            <v>TAMPAO FOFO P/ CAIXA R2 PADRAO TELEBRAS COMPLETO - FORNECIMENTO E INST ALACAO</v>
          </cell>
          <cell r="C2603" t="str">
            <v>UN</v>
          </cell>
          <cell r="D2603">
            <v>514.36</v>
          </cell>
        </row>
        <row r="2604">
          <cell r="A2604">
            <v>84798</v>
          </cell>
          <cell r="B2604" t="str">
            <v>TAMPAO FOFO P/ CAIXA R1 PADRAO TELEBRAS COMPLETO - FORNECIMENTO E INST ALACAO</v>
          </cell>
          <cell r="C2604" t="str">
            <v>UN</v>
          </cell>
          <cell r="D2604">
            <v>226.84</v>
          </cell>
        </row>
        <row r="2605">
          <cell r="A2605">
            <v>83636</v>
          </cell>
          <cell r="B2605" t="str">
            <v>DUTO CHAPA GALVANIZADA NUM 26 P/ AR CONDICIONADO</v>
          </cell>
          <cell r="C2605" t="str">
            <v>M2</v>
          </cell>
          <cell r="D2605">
            <v>44.19</v>
          </cell>
        </row>
        <row r="2606">
          <cell r="A2606">
            <v>83637</v>
          </cell>
          <cell r="B2606" t="str">
            <v>DUTO CHAPA GALVANIZADA NUM 22 P/ AR CONDICIONADO</v>
          </cell>
          <cell r="C2606" t="str">
            <v>M2</v>
          </cell>
          <cell r="D2606">
            <v>73.52</v>
          </cell>
        </row>
        <row r="2607">
          <cell r="A2607" t="str">
            <v>74003/001</v>
          </cell>
          <cell r="B2607" t="str">
            <v>INSTALACOES GAS CENTRAL P/ EDIFICIO RESIDENCIAL C/ 4 PAVTOS 16 UNID. UMA CENTRAL POR BLOCO COM 16 PONTOS</v>
          </cell>
          <cell r="C2607" t="str">
            <v>UN</v>
          </cell>
          <cell r="D2607">
            <v>4423.5200000000004</v>
          </cell>
        </row>
        <row r="2608">
          <cell r="A2608">
            <v>85120</v>
          </cell>
          <cell r="B2608" t="str">
            <v>MANOMETRO 0 A 200 PSI (0 A 14 KGF/CM2), D = 50MM - FORNECIMENTO E COLO CACAO</v>
          </cell>
          <cell r="C2608" t="str">
            <v>UN</v>
          </cell>
          <cell r="D2608">
            <v>66.91</v>
          </cell>
        </row>
        <row r="2609">
          <cell r="A2609">
            <v>83486</v>
          </cell>
          <cell r="B2609" t="str">
            <v>BOMBA CENTRIFUGA C/ MOTOR ELETRICO TRIFASICO 1CV</v>
          </cell>
          <cell r="C2609" t="str">
            <v>UN</v>
          </cell>
          <cell r="D2609">
            <v>875.85</v>
          </cell>
        </row>
        <row r="2610">
          <cell r="A2610">
            <v>83643</v>
          </cell>
          <cell r="B2610" t="str">
            <v>BOMBA SUBMERSIVEL TRIFASICA 1CV PARA DRENAGEM, DE ATM=8MCA E Q=21,6M3/ H A ATM=14MCA A Q=7M3/H</v>
          </cell>
          <cell r="C2610" t="str">
            <v>UN</v>
          </cell>
          <cell r="D2610">
            <v>2832.28</v>
          </cell>
        </row>
        <row r="2611">
          <cell r="A2611">
            <v>83644</v>
          </cell>
          <cell r="B2611" t="str">
            <v>BOMBA RECALQUE D'AGUA TRIFASICA 10,0 HP</v>
          </cell>
          <cell r="C2611" t="str">
            <v>UN</v>
          </cell>
          <cell r="D2611">
            <v>3624.38</v>
          </cell>
        </row>
        <row r="2612">
          <cell r="A2612">
            <v>83645</v>
          </cell>
          <cell r="B2612" t="str">
            <v>BOMBA RECALQUE D'AGUA TRIFASICA 3,0 HP</v>
          </cell>
          <cell r="C2612" t="str">
            <v>UN</v>
          </cell>
          <cell r="D2612">
            <v>1175.0999999999999</v>
          </cell>
        </row>
        <row r="2613">
          <cell r="A2613">
            <v>83646</v>
          </cell>
          <cell r="B2613" t="str">
            <v>BOMBA RECALQUE D'AGUA DE ESTAGIOS TRIFASICA 2,0 HP</v>
          </cell>
          <cell r="C2613" t="str">
            <v>UN</v>
          </cell>
          <cell r="D2613">
            <v>1358.61</v>
          </cell>
        </row>
        <row r="2614">
          <cell r="A2614">
            <v>83647</v>
          </cell>
          <cell r="B2614" t="str">
            <v>BOMBA RECALQUE D'AGUA TRIFASICA 1,5HP</v>
          </cell>
          <cell r="C2614" t="str">
            <v>UN</v>
          </cell>
          <cell r="D2614">
            <v>900.48</v>
          </cell>
        </row>
        <row r="2615">
          <cell r="A2615">
            <v>83648</v>
          </cell>
          <cell r="B2615" t="str">
            <v>BOMBA RECALQUE D'AGUA TRIFASICA 0,5 HP</v>
          </cell>
          <cell r="C2615" t="str">
            <v>UN</v>
          </cell>
          <cell r="D2615">
            <v>590.23</v>
          </cell>
        </row>
        <row r="2616">
          <cell r="A2616">
            <v>83649</v>
          </cell>
          <cell r="B2616" t="str">
            <v>BOMBA RECALQUE D'AGUA PREDIO 6 A 10 PAVTOS - 2UD</v>
          </cell>
          <cell r="C2616" t="str">
            <v>UN</v>
          </cell>
          <cell r="D2616">
            <v>3582.2</v>
          </cell>
        </row>
        <row r="2617">
          <cell r="A2617">
            <v>83650</v>
          </cell>
          <cell r="B2617" t="str">
            <v>BOMBA RECALQUE D'AGUA PREDIO 3 A 5 PAVTOS - 2UD</v>
          </cell>
          <cell r="C2617" t="str">
            <v>UN</v>
          </cell>
          <cell r="D2617">
            <v>3032.96</v>
          </cell>
        </row>
        <row r="2618">
          <cell r="A2618" t="str">
            <v>73976/004</v>
          </cell>
          <cell r="B2618" t="str">
            <v>TUBO DE AÇO GALVANIZADO COM COSTURA 1" (25MM), INCLUSIVE CONEXOES - FO RNECIMENTO E INSTALACAO</v>
          </cell>
          <cell r="C2618" t="str">
            <v>M</v>
          </cell>
          <cell r="D2618">
            <v>55.23</v>
          </cell>
        </row>
        <row r="2619">
          <cell r="A2619" t="str">
            <v>73976/010</v>
          </cell>
          <cell r="B2619" t="str">
            <v>TUBO DE AÇO GALVANIZADO COM COSTURA 4" (100MM), INCLUSIVE CONEXOES - F ORNECIMENTO E INSTALACAO</v>
          </cell>
          <cell r="C2619" t="str">
            <v>M</v>
          </cell>
          <cell r="D2619">
            <v>169.02</v>
          </cell>
        </row>
        <row r="2620">
          <cell r="A2620" t="str">
            <v>73976/011</v>
          </cell>
          <cell r="B2620" t="str">
            <v>TUBO DE AÇO GALVANIZADO COM COSTURA 6" (150MM), INCLUSIVE CONEXÕES - I NSTALAÇÃO</v>
          </cell>
          <cell r="C2620" t="str">
            <v>M</v>
          </cell>
          <cell r="D2620">
            <v>240.17</v>
          </cell>
        </row>
        <row r="2621">
          <cell r="A2621" t="str">
            <v>74061/008</v>
          </cell>
          <cell r="B2621" t="str">
            <v>TUBO DE COBRE CLASSE "E" 79MM - FORNECIMENTO E INSTALACAO</v>
          </cell>
          <cell r="C2621" t="str">
            <v>M</v>
          </cell>
          <cell r="D2621">
            <v>221.23</v>
          </cell>
        </row>
        <row r="2622">
          <cell r="A2622" t="str">
            <v>74061/009</v>
          </cell>
          <cell r="B2622" t="str">
            <v>TUBO DE COBRE CLASSE "E" 104MM - FORNECIMENTO E INSTALACAO</v>
          </cell>
          <cell r="C2622" t="str">
            <v>M</v>
          </cell>
          <cell r="D2622">
            <v>324.89</v>
          </cell>
        </row>
        <row r="2623">
          <cell r="A2623" t="str">
            <v>75027/004</v>
          </cell>
          <cell r="B2623" t="str">
            <v>TUBO DE AÇO PRETO 4" SEM COSTURA SCHEDULE 40/NBR 5590, INCLUSIVE CONEX OES - FORNECIMENTO E INSTALACAO</v>
          </cell>
          <cell r="C2623" t="str">
            <v>M</v>
          </cell>
          <cell r="D2623">
            <v>241.82</v>
          </cell>
        </row>
        <row r="2624">
          <cell r="A2624" t="str">
            <v>75027/005</v>
          </cell>
          <cell r="B2624" t="str">
            <v>TUBO DE AÇO PRETO 6" SEM COSTURA SCHEDULE 40/NBR 5590, INCLUSIVE CONEX ÕES - FORNECIMENTO E INSTALAÇÃO</v>
          </cell>
          <cell r="C2624" t="str">
            <v>M</v>
          </cell>
          <cell r="D2624">
            <v>391.57</v>
          </cell>
        </row>
        <row r="2625">
          <cell r="A2625">
            <v>89355</v>
          </cell>
          <cell r="B2625" t="str">
            <v>TUBO, PVC, SOLDÁVEL, DN 20MM, INSTALADO EM RAMAL OU SUB-RAMAL DE ÁGUA - FORNECIMENTO E INSTALAÇÃO. AF_12/2014_P</v>
          </cell>
          <cell r="C2625" t="str">
            <v>M</v>
          </cell>
          <cell r="D2625">
            <v>11.15</v>
          </cell>
        </row>
        <row r="2626">
          <cell r="A2626">
            <v>89356</v>
          </cell>
          <cell r="B2626" t="str">
            <v>TUBO, PVC, SOLDÁVEL, DN 25MM, INSTALADO EM RAMAL OU SUB-RAMAL DE ÁGUA - FORNECIMENTO E INSTALAÇÃO. AF_12/2014_P</v>
          </cell>
          <cell r="C2626" t="str">
            <v>M</v>
          </cell>
          <cell r="D2626">
            <v>13.25</v>
          </cell>
        </row>
        <row r="2627">
          <cell r="A2627">
            <v>89357</v>
          </cell>
          <cell r="B2627" t="str">
            <v>TUBO, PVC, SOLDÁVEL, DN 32MM, INSTALADO EM RAMAL OU SUB-RAMAL DE ÁGUA - FORNECIMENTO E INSTALAÇÃO. AF_12/2014_P</v>
          </cell>
          <cell r="C2627" t="str">
            <v>M</v>
          </cell>
          <cell r="D2627">
            <v>18.329999999999998</v>
          </cell>
        </row>
        <row r="2628">
          <cell r="A2628">
            <v>89401</v>
          </cell>
          <cell r="B2628" t="str">
            <v>TUBO, PVC, SOLDÁVEL, DN 20MM, INSTALADO EM RAMAL DE DISTRIBUIÇÃO DE ÁG UA - FORNECIMENTO E INSTALAÇÃO. AF_12/2014_P</v>
          </cell>
          <cell r="C2628" t="str">
            <v>M</v>
          </cell>
          <cell r="D2628">
            <v>4.78</v>
          </cell>
        </row>
        <row r="2629">
          <cell r="A2629">
            <v>89402</v>
          </cell>
          <cell r="B2629" t="str">
            <v>TUBO, PVC, SOLDÁVEL, DN 25MM, INSTALADO EM RAMAL DE DISTRIBUIÇÃO DE ÁG UA - FORNECIMENTO E INSTALAÇÃO. AF_12/2014_P</v>
          </cell>
          <cell r="C2629" t="str">
            <v>M</v>
          </cell>
          <cell r="D2629">
            <v>5.91</v>
          </cell>
        </row>
        <row r="2630">
          <cell r="A2630">
            <v>89403</v>
          </cell>
          <cell r="B2630" t="str">
            <v>TUBO, PVC, SOLDÁVEL, DN 32MM, INSTALADO EM RAMAL DE DISTRIBUIÇÃO DE ÁG UA - FORNECIMENTO E INSTALAÇÃO. AF_12/2014_P</v>
          </cell>
          <cell r="C2630" t="str">
            <v>M</v>
          </cell>
          <cell r="D2630">
            <v>9.5500000000000007</v>
          </cell>
        </row>
        <row r="2631">
          <cell r="A2631">
            <v>89446</v>
          </cell>
          <cell r="B2631" t="str">
            <v>TUBO, PVC, SOLDÁVEL, DN 25MM, INSTALADO EM PRUMADA DE ÁGUA - FORNECIME NTO E INSTALAÇÃO. AF_12/2014_P</v>
          </cell>
          <cell r="C2631" t="str">
            <v>M</v>
          </cell>
          <cell r="D2631">
            <v>3.12</v>
          </cell>
        </row>
        <row r="2632">
          <cell r="A2632">
            <v>89447</v>
          </cell>
          <cell r="B2632" t="str">
            <v>TUBO, PVC, SOLDÁVEL, DN 32MM, INSTALADO EM PRUMADA DE ÁGUA - FORNECIME NTO E INSTALAÇÃO. AF_12/2014_P</v>
          </cell>
          <cell r="C2632" t="str">
            <v>M</v>
          </cell>
          <cell r="D2632">
            <v>6.28</v>
          </cell>
        </row>
        <row r="2633">
          <cell r="A2633">
            <v>89448</v>
          </cell>
          <cell r="B2633" t="str">
            <v>TUBO, PVC, SOLDÁVEL, DN 40MM, INSTALADO EM PRUMADA DE ÁGUA - FORNECIME NTO E INSTALAÇÃO. AF_12/2014_P</v>
          </cell>
          <cell r="C2633" t="str">
            <v>M</v>
          </cell>
          <cell r="D2633">
            <v>9.02</v>
          </cell>
        </row>
        <row r="2634">
          <cell r="A2634">
            <v>89449</v>
          </cell>
          <cell r="B2634" t="str">
            <v>TUBO, PVC, SOLDÁVEL, DN 50MM, INSTALADO EM PRUMADA DE ÁGUA - FORNECIME NTO E INSTALAÇÃO. AF_12/2014_P</v>
          </cell>
          <cell r="C2634" t="str">
            <v>M</v>
          </cell>
          <cell r="D2634">
            <v>11.16</v>
          </cell>
        </row>
        <row r="2635">
          <cell r="A2635">
            <v>89450</v>
          </cell>
          <cell r="B2635" t="str">
            <v>TUBO, PVC, SOLDÁVEL, DN 60MM, INSTALADO EM PRUMADA DE ÁGUA - FORNECIME NTO E INSTALAÇÃO. AF_12/2014_P</v>
          </cell>
          <cell r="C2635" t="str">
            <v>M</v>
          </cell>
          <cell r="D2635">
            <v>17.07</v>
          </cell>
        </row>
        <row r="2636">
          <cell r="A2636">
            <v>89451</v>
          </cell>
          <cell r="B2636" t="str">
            <v>TUBO, PVC, SOLDÁVEL, DN 75MM, INSTALADO EM PRUMADA DE ÁGUA - FORNECIME NTO E INSTALAÇÃO. AF_12/2014_P</v>
          </cell>
          <cell r="C2636" t="str">
            <v>M</v>
          </cell>
          <cell r="D2636">
            <v>23.79</v>
          </cell>
        </row>
        <row r="2637">
          <cell r="A2637">
            <v>89452</v>
          </cell>
          <cell r="B2637" t="str">
            <v>TUBO, PVC, SOLDÁVEL, DN 85MM, INSTALADO EM PRUMADA DE ÁGUA - FORNECIME NTO E INSTALAÇÃO. AF_12/2014_P</v>
          </cell>
          <cell r="C2637" t="str">
            <v>M</v>
          </cell>
          <cell r="D2637">
            <v>29.81</v>
          </cell>
        </row>
        <row r="2638">
          <cell r="A2638">
            <v>89508</v>
          </cell>
          <cell r="B2638" t="str">
            <v>TUBO PVC, SÉRIE R, ÁGUA PLUVIAL, DN 40 MM, FORNECIDO E INSTALADO EM RA MAL DE ENCAMINHAMENTO. AF_12/2014_P</v>
          </cell>
          <cell r="C2638" t="str">
            <v>M</v>
          </cell>
          <cell r="D2638">
            <v>11.05</v>
          </cell>
        </row>
        <row r="2639">
          <cell r="A2639">
            <v>89509</v>
          </cell>
          <cell r="B2639" t="str">
            <v>TUBO PVC, SÉRIE R, ÁGUA PLUVIAL, DN 50 MM, FORNECIDO E INSTALADO EM RA MAL DE ENCAMINHAMENTO. AF_12/2014_P</v>
          </cell>
          <cell r="C2639" t="str">
            <v>M</v>
          </cell>
          <cell r="D2639">
            <v>14.89</v>
          </cell>
        </row>
        <row r="2640">
          <cell r="A2640">
            <v>89511</v>
          </cell>
          <cell r="B2640" t="str">
            <v>TUBO PVC, SÉRIE R, ÁGUA PLUVIAL, DN 75 MM, FORNECIDO E INSTALADO EM RA MAL DE ENCAMINHAMENTO. AF_12/2014_P</v>
          </cell>
          <cell r="C2640" t="str">
            <v>M</v>
          </cell>
          <cell r="D2640">
            <v>21.69</v>
          </cell>
        </row>
        <row r="2641">
          <cell r="A2641">
            <v>89512</v>
          </cell>
          <cell r="B2641" t="str">
            <v>TUBO PVC, SÉRIE R, ÁGUA PLUVIAL, DN 100 MM, FORNECIDO E INSTALADO EM R AMAL DE ENCAMINHAMENTO. AF_12/2014_P</v>
          </cell>
          <cell r="C2641" t="str">
            <v>M</v>
          </cell>
          <cell r="D2641">
            <v>33.5</v>
          </cell>
        </row>
        <row r="2642">
          <cell r="A2642">
            <v>89576</v>
          </cell>
          <cell r="B2642" t="str">
            <v>TUBO PVC, SÉRIE R, ÁGUA PLUVIAL, DN 75 MM, FORNECIDO E INSTALADO EM CO NDUTORES VERTICAIS DE ÁGUAS PLUVIAIS. AF_12/2014_P</v>
          </cell>
          <cell r="C2642" t="str">
            <v>M</v>
          </cell>
          <cell r="D2642">
            <v>12.3</v>
          </cell>
        </row>
        <row r="2643">
          <cell r="A2643">
            <v>89578</v>
          </cell>
          <cell r="B2643" t="str">
            <v>TUBO PVC, SÉRIE R, ÁGUA PLUVIAL, DN 100 MM, FORNECIDO E INSTALADO EM C ONDUTORES VERTICAIS DE ÁGUAS PLUVIAIS. AF_12/2014_P</v>
          </cell>
          <cell r="C2643" t="str">
            <v>M</v>
          </cell>
          <cell r="D2643">
            <v>20.76</v>
          </cell>
        </row>
        <row r="2644">
          <cell r="A2644">
            <v>89580</v>
          </cell>
          <cell r="B2644" t="str">
            <v>TUBO PVC, SÉRIE R, ÁGUA PLUVIAL, DN 150 MM, FORNECIDO E INSTALADO EM C ONDUTORES VERTICAIS DE ÁGUAS PLUVIAIS. AF_12/2014_P</v>
          </cell>
          <cell r="C2644" t="str">
            <v>M</v>
          </cell>
          <cell r="D2644">
            <v>41.25</v>
          </cell>
        </row>
        <row r="2645">
          <cell r="A2645">
            <v>89633</v>
          </cell>
          <cell r="B2645" t="str">
            <v>TUBO, CPVC, SOLDÁVEL, DN 15MM, INSTALADO EM RAMAL OU SUB-RAMAL DE ÁGUA - FORNECIMENTO E INSTALAÇÃO. AF_12/2014</v>
          </cell>
          <cell r="C2645" t="str">
            <v>M</v>
          </cell>
          <cell r="D2645">
            <v>14.26</v>
          </cell>
        </row>
        <row r="2646">
          <cell r="A2646">
            <v>89634</v>
          </cell>
          <cell r="B2646" t="str">
            <v>TUBO, CPVC, SOLDÁVEL, DN 22MM, INSTALADO EM RAMAL OU SUB-RAMAL DE ÁGUA - FORNECIMENTO E INSTALAÇÃO. AF_12/2014</v>
          </cell>
          <cell r="C2646" t="str">
            <v>M</v>
          </cell>
          <cell r="D2646">
            <v>21.41</v>
          </cell>
        </row>
        <row r="2647">
          <cell r="A2647">
            <v>89635</v>
          </cell>
          <cell r="B2647" t="str">
            <v>TUBO, CPVC, SOLDÁVEL, DN 28MM, INSTALADO EM RAMAL OU SUB-RAMAL DE ÁGUA - FORNECIMENTO E INSTALAÇÃO. AF_12/2014</v>
          </cell>
          <cell r="C2647" t="str">
            <v>M</v>
          </cell>
          <cell r="D2647">
            <v>30.24</v>
          </cell>
        </row>
        <row r="2648">
          <cell r="A2648">
            <v>89711</v>
          </cell>
          <cell r="B2648" t="str">
            <v>TUBO PVC, SERIE NORMAL, ESGOTO PREDIAL, DN 40 MM, FORNECIDO E INSTALAD O EM RAMAL DE DESCARGA OU RAMAL DE ESGOTO SANITÁRIO. AF_12/2014_P</v>
          </cell>
          <cell r="C2648" t="str">
            <v>M</v>
          </cell>
          <cell r="D2648">
            <v>11.89</v>
          </cell>
        </row>
        <row r="2649">
          <cell r="A2649">
            <v>89712</v>
          </cell>
          <cell r="B2649" t="str">
            <v>TUBO PVC, SERIE NORMAL, ESGOTO PREDIAL, DN 50 MM, FORNECIDO E INSTALAD O EM RAMAL DE DESCARGA OU RAMAL DE ESGOTO SANITÁRIO. AF_12/2014_P</v>
          </cell>
          <cell r="C2649" t="str">
            <v>M</v>
          </cell>
          <cell r="D2649">
            <v>17.399999999999999</v>
          </cell>
        </row>
        <row r="2650">
          <cell r="A2650">
            <v>89713</v>
          </cell>
          <cell r="B2650" t="str">
            <v>TUBO PVC, SERIE NORMAL, ESGOTO PREDIAL, DN 75 MM, FORNECIDO E INSTALAD O EM RAMAL DE DESCARGA OU RAMAL DE ESGOTO SANITÁRIO. AF_12/2014_P</v>
          </cell>
          <cell r="C2650" t="str">
            <v>M</v>
          </cell>
          <cell r="D2650">
            <v>25.69</v>
          </cell>
        </row>
        <row r="2651">
          <cell r="A2651">
            <v>89714</v>
          </cell>
          <cell r="B2651" t="str">
            <v>TUBO PVC, SERIE NORMAL, ESGOTO PREDIAL, DN 100 MM, FORNECIDO E INSTALA DO EM RAMAL DE DESCARGA OU RAMAL DE ESGOTO SANITÁRIO. AF_12/2014_P</v>
          </cell>
          <cell r="C2651" t="str">
            <v>M</v>
          </cell>
          <cell r="D2651">
            <v>32.89</v>
          </cell>
        </row>
        <row r="2652">
          <cell r="A2652">
            <v>89716</v>
          </cell>
          <cell r="B2652" t="str">
            <v>TUBO, CPVC, SOLDÁVEL, DN 22MM, INSTALADO EM RAMAL DE DISTRIBUIÇÃO DE Á GUA - FORNECIMENTO E INSTALAÇÃO. AF_12/2014</v>
          </cell>
          <cell r="C2652" t="str">
            <v>M</v>
          </cell>
          <cell r="D2652">
            <v>14.69</v>
          </cell>
        </row>
        <row r="2653">
          <cell r="A2653">
            <v>89717</v>
          </cell>
          <cell r="B2653" t="str">
            <v>TUBO, CPVC, SOLDÁVEL, DN 28MM, INSTALADO EM RAMAL DE DISTRIBUIÇÃO DE Á GUA - FORNECIMENTO E INSTALAÇÃO. AF_12/2014</v>
          </cell>
          <cell r="C2653" t="str">
            <v>M</v>
          </cell>
          <cell r="D2653">
            <v>22.32</v>
          </cell>
        </row>
        <row r="2654">
          <cell r="A2654">
            <v>89798</v>
          </cell>
          <cell r="B2654" t="str">
            <v>TUBO PVC, SERIE NORMAL, ESGOTO PREDIAL, DN 50 MM, FORNECIDO E INSTALAD O EM PRUMADA DE ESGOTO SANITÁRIO OU VENTILAÇÃO. AF_12/2014_P</v>
          </cell>
          <cell r="C2654" t="str">
            <v>M</v>
          </cell>
          <cell r="D2654">
            <v>7.34</v>
          </cell>
        </row>
        <row r="2655">
          <cell r="A2655">
            <v>89799</v>
          </cell>
          <cell r="B2655" t="str">
            <v>TUBO PVC, SERIE NORMAL, ESGOTO PREDIAL, DN 75 MM, FORNECIDO E INSTALAD O EM PRUMADA DE ESGOTO SANITÁRIO OU VENTILAÇÃO. AF_12/2014_P</v>
          </cell>
          <cell r="C2655" t="str">
            <v>M</v>
          </cell>
          <cell r="D2655">
            <v>11.44</v>
          </cell>
        </row>
        <row r="2656">
          <cell r="A2656">
            <v>89800</v>
          </cell>
          <cell r="B2656" t="str">
            <v>TUBO PVC, SERIE NORMAL, ESGOTO PREDIAL, DN 100 MM, FORNECIDO E INSTALA DO EM PRUMADA DE ESGOTO SANITÁRIO OU VENTILAÇÃO. AF_12/2014_P</v>
          </cell>
          <cell r="C2656" t="str">
            <v>M</v>
          </cell>
          <cell r="D2656">
            <v>14.23</v>
          </cell>
        </row>
        <row r="2657">
          <cell r="A2657">
            <v>89848</v>
          </cell>
          <cell r="B2657" t="str">
            <v>TUBO PVC, SERIE NORMAL, ESGOTO PREDIAL, DN 100 MM, FORNECIDO E INSTALA DO EM SUBCOLETOR AÉREO DE ESGOTO SANITÁRIO. AF_12/2014_P</v>
          </cell>
          <cell r="C2657" t="str">
            <v>M</v>
          </cell>
          <cell r="D2657">
            <v>17.559999999999999</v>
          </cell>
        </row>
        <row r="2658">
          <cell r="A2658">
            <v>89849</v>
          </cell>
          <cell r="B2658" t="str">
            <v>TUBO PVC, SERIE NORMAL, ESGOTO PREDIAL, DN 150 MM, FORNECIDO E INSTALA DO EM SUBCOLETOR AÉREO DE ESGOTO SANITÁRIO. AF_12/2014_P</v>
          </cell>
          <cell r="C2658" t="str">
            <v>M</v>
          </cell>
          <cell r="D2658">
            <v>32.630000000000003</v>
          </cell>
        </row>
        <row r="2659">
          <cell r="A2659">
            <v>89865</v>
          </cell>
          <cell r="B2659" t="str">
            <v>TUBO, PVC, SOLDÁVEL, DN 25MM, INSTALADO EM DRENO DE AR-CONDICIONADO - FORNECIMENTO E INSTALAÇÃO. AF_12/2014_P</v>
          </cell>
          <cell r="C2659" t="str">
            <v>M</v>
          </cell>
          <cell r="D2659">
            <v>8.09</v>
          </cell>
        </row>
        <row r="2660">
          <cell r="A2660">
            <v>91784</v>
          </cell>
          <cell r="B2660" t="str">
            <v>(COMPOSIÇÃO REPRESENTATIVA) DO SERVIÇO DE INSTALAÇÃO DE TUBOS DE PVC, SOLDÁVEL, ÁGUA FRIA, DN 20 MM (INSTALADO EM RAMAL, SUB-RAMAL OU RAMAL DE DISTRIBUIÇÃO), INCLUSIVE CONEXÕES, CORTES E FIXAÇÕES, PARA PRÉDIOS. AF_10/2015_P</v>
          </cell>
          <cell r="C2660" t="str">
            <v>M</v>
          </cell>
          <cell r="D2660">
            <v>25.98</v>
          </cell>
        </row>
        <row r="2661">
          <cell r="A2661">
            <v>91785</v>
          </cell>
          <cell r="B2661" t="str">
            <v>(COMPOSIÇÃO REPRESENTATIVA) DO SERVIÇO DE INSTALAÇÃO DE TUBOS DE PVC, SOLDÁVEL, ÁGUA FRIA, DN 25 MM (INSTALADO EM RAMAL, SUB-RAMAL, RAMAL DE DISTRIBUIÇÃO OU PRUMADA), INCLUSIVE CONEXÕES, CORTES E FIXAÇÕES, PARA PRÉDIOS. AF_10/2015_P</v>
          </cell>
          <cell r="C2661" t="str">
            <v>M</v>
          </cell>
          <cell r="D2661">
            <v>26</v>
          </cell>
        </row>
        <row r="2662">
          <cell r="A2662">
            <v>91786</v>
          </cell>
          <cell r="B2662" t="str">
            <v>(COMPOSIÇÃO REPRESENTATIVA) DO SERVIÇO DE INSTALAÇÃO TUBOS DE PVC, SOL DÁVEL, ÁGUA FRIA, DN 32 MM (INSTALADO EM RAMAL, SUB-RAMAL, RAMAL DE DI STRIBUIÇÃO OU PRUMADA), INCLUSIVE CONEXÕES, CORTES E FIXAÇÕES, PARA PR ÉDIOS. AF_10/2015_P</v>
          </cell>
          <cell r="C2662" t="str">
            <v>M</v>
          </cell>
          <cell r="D2662">
            <v>16.690000000000001</v>
          </cell>
        </row>
        <row r="2663">
          <cell r="A2663">
            <v>91787</v>
          </cell>
          <cell r="B2663" t="str">
            <v>(COMPOSIÇÃO REPRESENTATIVA) DO SERVIÇO DE INSTALAÇÃO DE TUBOS DE PVC, SOLDÁVEL, ÁGUA FRIA, DN 40 MM (INSTALADO EM PRUMADA), INCLUSIVE CONEXÕ ES, CORTES E FIXAÇÕES, PARA PRÉDIOS. AF_10/2015_P</v>
          </cell>
          <cell r="C2663" t="str">
            <v>M</v>
          </cell>
          <cell r="D2663">
            <v>18.09</v>
          </cell>
        </row>
        <row r="2664">
          <cell r="A2664">
            <v>91788</v>
          </cell>
          <cell r="B2664" t="str">
            <v>(COMPOSIÇÃO REPRESENTATIVA) DO SERVIÇO DE INSTALAÇÃO DE TUBOS DE PVC, SOLDÁVEL, ÁGUA FRIA, DN 50 MM (INSTALADO EM PRUMADA), INCLUSIVE CONEXÕ ES, CORTES E FIXAÇÕES, PARA PRÉDIOS. AF_10/2015_P</v>
          </cell>
          <cell r="C2664" t="str">
            <v>M</v>
          </cell>
          <cell r="D2664">
            <v>22.23</v>
          </cell>
        </row>
        <row r="2665">
          <cell r="A2665">
            <v>91789</v>
          </cell>
          <cell r="B2665" t="str">
            <v>(COMPOSIÇÃO REPRESENTATIVA) DO SERVIÇO DE INSTALAÇÃO DE TUBOS DE PVC, SÉRIE R, ÁGUA PLUVIAL, DN 75 MM (INSTALADO EM RAMAL DE ENCAMINHAMENTO, OU CONDUTORES VERTICAIS), INCLUSIVE CONEXÕES, CORTE E FIXAÇÕES, PARA PRÉDIOS. AF_10/2015_P</v>
          </cell>
          <cell r="C2665" t="str">
            <v>M</v>
          </cell>
          <cell r="D2665">
            <v>23.02</v>
          </cell>
        </row>
        <row r="2666">
          <cell r="A2666">
            <v>91790</v>
          </cell>
          <cell r="B2666" t="str">
            <v>(COMPOSIÇÃO REPRESENTATIVA) DO SERVIÇO DE INSTALAÇÃO DE TUBOS DE PVC, SÉRIE R, ÁGUA PLUVIAL, DN 100 MM (INSTALADO EM RAMAL DE ENCAMINHAMENTO , OU CONDUTORES VERTICAIS), INCLUSIVE CONEXÕES, CORTES E FIXAÇÕES, PAR A PRÉDIOS. AF_10/2015_P</v>
          </cell>
          <cell r="C2666" t="str">
            <v>M</v>
          </cell>
          <cell r="D2666">
            <v>34.85</v>
          </cell>
        </row>
        <row r="2667">
          <cell r="A2667">
            <v>91791</v>
          </cell>
          <cell r="B2667" t="str">
            <v>(COMPOSIÇÃO REPRESENTATIVA) DO SERVIÇO DE INSTALAÇÃO DE TUBOS DE PVC, SÉRIE R, ÁGUA PLUVIAL, DN 150 MM (INSTALADO EM CONDUTORES VERTICAIS), INCLUSIVE CONEXÕES, CORTES E FIXAÇÕES, PARA PRÉDIOS. AF_10/2015_P</v>
          </cell>
          <cell r="C2667" t="str">
            <v>M</v>
          </cell>
          <cell r="D2667">
            <v>44.14</v>
          </cell>
        </row>
        <row r="2668">
          <cell r="A2668">
            <v>91792</v>
          </cell>
          <cell r="B2668" t="str">
            <v>(COMPOSIÇÃO REPRESENTATIVA) DO SERVIÇO DE INSTALAÇÃO DE TUBO DE PVC, S ÉRIE NORMAL, ESGOTO PREDIAL, DN 40 MM (INSTALADO EM RAMAL DE DESCARGA OU RAMAL DE ESGOTO SANITÁRIO), INCLUSIVE CONEXÕES, CORTES E FIXAÇÕES, PARA PRÉDIOS. AF_10/2015_P</v>
          </cell>
          <cell r="C2668" t="str">
            <v>M</v>
          </cell>
          <cell r="D2668">
            <v>34.08</v>
          </cell>
        </row>
        <row r="2669">
          <cell r="A2669">
            <v>91793</v>
          </cell>
          <cell r="B2669" t="str">
            <v>(COMPOSIÇÃO REPRESENTATIVA) DO SERVIÇO DE INSTALAÇÃO DE TUBO DE PVC, S ÉRIE NORMAL, ESGOTO PREDIAL, DN 50 MM (INSTALADO EM RAMAL DE DESCARGA OU RAMAL DE ESGOTO SANITÁRIO), INCLUSIVE CONEXÕES, CORTES E FIXAÇÕES P ARA, PRÉDIOS. AF_10/2015_P</v>
          </cell>
          <cell r="C2669" t="str">
            <v>M</v>
          </cell>
          <cell r="D2669">
            <v>50.74</v>
          </cell>
        </row>
        <row r="2670">
          <cell r="A2670">
            <v>91794</v>
          </cell>
          <cell r="B2670" t="str">
            <v>(COMPOSIÇÃO REPRESENTATIVA) DO SERVIÇO DE INST. TUBO PVC, SÉRIE N, ESG OTO PREDIAL, DN 75 MM, (INST. EM RAMAL DE DESCARGA, RAMAL DE ESG. SANI TÁRIO, PRUMADA DE ESG. SANITÁRIO OU VENTILAÇÃO), INCL. CONEXÕES, CORTE S E FIXAÇÕES, P/ PRÉDIOS. AF_10/2015_P</v>
          </cell>
          <cell r="C2670" t="str">
            <v>M</v>
          </cell>
          <cell r="D2670">
            <v>23.19</v>
          </cell>
        </row>
        <row r="2671">
          <cell r="A2671">
            <v>91795</v>
          </cell>
          <cell r="B2671" t="str">
            <v>(COMPOSIÇÃO REPRESENTATIVA) DO SERVIÇO DE INST. TUBO PVC, SÉRIE N, ESG OTO PREDIAL, 100 MM (INST. RAMAL DESCARGA, RAMAL DE ESG. SANIT., PRUMA DA ESG. SANIT., VENTILAÇÃO OU SUB-COLETOR AÉREO), INCL. CONEXÕES E COR TES, FIXAÇÕES, P/ PRÉDIOS. AF_10/2015_P</v>
          </cell>
          <cell r="C2671" t="str">
            <v>M</v>
          </cell>
          <cell r="D2671">
            <v>38.93</v>
          </cell>
        </row>
        <row r="2672">
          <cell r="A2672">
            <v>91796</v>
          </cell>
          <cell r="B2672" t="str">
            <v>(COMPOSIÇÃO REPRESENTATIVA) DO SERVIÇO DE INSTALAÇÃO DE TUBO DE PVC, S ÉRIE NORMAL, ESGOTO PREDIAL, DN 150 MM (INSTALADO EM SUB-COLETOR AÉREO ), INCLUSIVE CONEXÕES, CORTES E FIXAÇÕES, PARA PRÉDIOS. AF_10/2015_P</v>
          </cell>
          <cell r="C2672" t="str">
            <v>M</v>
          </cell>
          <cell r="D2672">
            <v>12.67</v>
          </cell>
        </row>
        <row r="2673">
          <cell r="A2673">
            <v>92275</v>
          </cell>
          <cell r="B2673" t="str">
            <v>TUBO EM COBRE RÍGIDO, DN 22 CLASSE E, SEM ISOLAMENTO, INSTALADO EM PRU MADA - FORNECIMENTO E INSTALAÇÃO. AF_12/2015</v>
          </cell>
          <cell r="C2673" t="str">
            <v>M</v>
          </cell>
          <cell r="D2673">
            <v>27.79</v>
          </cell>
        </row>
        <row r="2674">
          <cell r="A2674">
            <v>92276</v>
          </cell>
          <cell r="B2674" t="str">
            <v>TUBO EM COBRE RÍGIDO, DN 28 CLASSE E, SEM ISOLAMENTO, INSTALADO EM PRU MADA - FORNECIMENTO E INSTALAÇÃO. AF_12/2015</v>
          </cell>
          <cell r="C2674" t="str">
            <v>M</v>
          </cell>
          <cell r="D2674">
            <v>35.159999999999997</v>
          </cell>
        </row>
        <row r="2675">
          <cell r="A2675">
            <v>92277</v>
          </cell>
          <cell r="B2675" t="str">
            <v>TUBO EM COBRE RÍGIDO, DN 35 CLASSE E, SEM ISOLAMENTO, INSTALADO EM PRU MADA - FORNECIMENTO E INSTALAÇÃO. AF_12/2015</v>
          </cell>
          <cell r="C2675" t="str">
            <v>M</v>
          </cell>
          <cell r="D2675">
            <v>50.63</v>
          </cell>
        </row>
        <row r="2676">
          <cell r="A2676">
            <v>92278</v>
          </cell>
          <cell r="B2676" t="str">
            <v>TUBO EM COBRE RÍGIDO, DN 42 CLASSE E, SEM ISOLAMENTO, INSTALADO EM PRU MADA - FORNECIMENTO E INSTALAÇÃO. AF_12/2015</v>
          </cell>
          <cell r="C2676" t="str">
            <v>M</v>
          </cell>
          <cell r="D2676">
            <v>68</v>
          </cell>
        </row>
        <row r="2677">
          <cell r="A2677">
            <v>92279</v>
          </cell>
          <cell r="B2677" t="str">
            <v>TUBO EM COBRE RÍGIDO, DN 54 CLASSE E, SEM ISOLAMENTO, INSTALADO EM PRU MADA - FORNECIMENTO E INSTALAÇÃO. AF_12/2015</v>
          </cell>
          <cell r="C2677" t="str">
            <v>M</v>
          </cell>
          <cell r="D2677">
            <v>98.15</v>
          </cell>
        </row>
        <row r="2678">
          <cell r="A2678">
            <v>92280</v>
          </cell>
          <cell r="B2678" t="str">
            <v>TUBO EM COBRE RÍGIDO, DN 66 CLASSE E, SEM ISOLAMENTO, INSTALADO EM PRU MADA - FORNECIMENTO E INSTALAÇÃO. AF_12/2015</v>
          </cell>
          <cell r="C2678" t="str">
            <v>M</v>
          </cell>
          <cell r="D2678">
            <v>137.66999999999999</v>
          </cell>
        </row>
        <row r="2679">
          <cell r="A2679">
            <v>92305</v>
          </cell>
          <cell r="B2679" t="str">
            <v>TUBO EM COBRE RÍGIDO, DN 15 CLASSE E, SEM ISOLAMENTO, INSTALADO EM RAM AL DE DISTRIBUIÇÃO - FORNECIMENTO E INSTALAÇÃO. AF_12/2015</v>
          </cell>
          <cell r="C2679" t="str">
            <v>M</v>
          </cell>
          <cell r="D2679">
            <v>18.93</v>
          </cell>
        </row>
        <row r="2680">
          <cell r="A2680">
            <v>92306</v>
          </cell>
          <cell r="B2680" t="str">
            <v>TUBO EM COBRE RÍGIDO, DN 22 CLASSE E, SEM ISOLAMENTO, INSTALADO EM RAM AL DE DISTRIBUIÇÃO - FORNECIMENTO E INSTALAÇÃO. AF_12/2015</v>
          </cell>
          <cell r="C2680" t="str">
            <v>M</v>
          </cell>
          <cell r="D2680">
            <v>30.55</v>
          </cell>
        </row>
        <row r="2681">
          <cell r="A2681">
            <v>92307</v>
          </cell>
          <cell r="B2681" t="str">
            <v>TUBO EM COBRE RÍGIDO, DN 28 CLASSE E, SEM ISOLAMENTO, INSTALADO EM RAM AL DE DISTRIBUIÇÃO - FORNECIMENTO E INSTALAÇÃO. AF_12/2015</v>
          </cell>
          <cell r="C2681" t="str">
            <v>M</v>
          </cell>
          <cell r="D2681">
            <v>38.130000000000003</v>
          </cell>
        </row>
        <row r="2682">
          <cell r="A2682">
            <v>92320</v>
          </cell>
          <cell r="B2682" t="str">
            <v>TUBO EM COBRE RÍGIDO, DN 15 CLASSE E, SEM ISOLAMENTO, INSTALADO EM RAM AL E SUB-RAMAL - FORNECIMENTO E INSTALAÇÃO. AF_12/2015</v>
          </cell>
          <cell r="C2682" t="str">
            <v>M</v>
          </cell>
          <cell r="D2682">
            <v>25</v>
          </cell>
        </row>
        <row r="2683">
          <cell r="A2683">
            <v>92321</v>
          </cell>
          <cell r="B2683" t="str">
            <v>TUBO EM COBRE RÍGIDO, DN 22 CLASSE E, SEM ISOLAMENTO, INSTALADO EM RAM AL E SUB-RAMAL - FORNECIMENTO E INSTALAÇÃO. AF_12/2015</v>
          </cell>
          <cell r="C2683" t="str">
            <v>M</v>
          </cell>
          <cell r="D2683">
            <v>40.97</v>
          </cell>
        </row>
        <row r="2684">
          <cell r="A2684">
            <v>92322</v>
          </cell>
          <cell r="B2684" t="str">
            <v>TUBO EM COBRE RÍGIDO, DN 28 CLASSE E, SEM ISOLAMENTO, INSTALADO EM RAM AL E SUB-RAMAL - FORNECIMENTO E INSTALAÇÃO. AF_12/2015</v>
          </cell>
          <cell r="C2684" t="str">
            <v>M</v>
          </cell>
          <cell r="D2684">
            <v>52.34</v>
          </cell>
        </row>
        <row r="2685">
          <cell r="A2685">
            <v>92335</v>
          </cell>
          <cell r="B2685" t="str">
            <v>TUBO DE AÇO GALVANIZADO COM COSTURA, CLASSE MÉDIA, CONEXÃO RANHURADA, DN 50 (2"), INSTALADO EM PRUMADAS - FORNECIMENTO E INSTALAÇÃO. AF_12/2 015</v>
          </cell>
          <cell r="C2685" t="str">
            <v>M</v>
          </cell>
          <cell r="D2685">
            <v>42.41</v>
          </cell>
        </row>
        <row r="2686">
          <cell r="A2686">
            <v>92336</v>
          </cell>
          <cell r="B2686" t="str">
            <v>TUBO DE AÇO GALVANIZADO COM COSTURA, CLASSE MÉDIA, CONEXÃO RANHURADA, DN 65 (2 1/2"), INSTALADO EM PRUMADAS - FORNECIMENTO E INSTALAÇÃO. AF_ 12/2015</v>
          </cell>
          <cell r="C2686" t="str">
            <v>M</v>
          </cell>
          <cell r="D2686">
            <v>54.84</v>
          </cell>
        </row>
        <row r="2687">
          <cell r="A2687">
            <v>92337</v>
          </cell>
          <cell r="B2687" t="str">
            <v>TUBO DE AÇO GALVANIZADO COM COSTURA, CLASSE MÉDIA, CONEXÃO RANHURADA, DN 80 (3"), INSTALADO EM PRUMADAS - FORNECIMENTO E INSTALAÇÃO. AF_12/2 015</v>
          </cell>
          <cell r="C2687" t="str">
            <v>M</v>
          </cell>
          <cell r="D2687">
            <v>62.14</v>
          </cell>
        </row>
        <row r="2688">
          <cell r="A2688">
            <v>92338</v>
          </cell>
          <cell r="B2688" t="str">
            <v>TUBO DE AÇO PRETO SEM COSTURA, CONEXÃO SOLDADA, DN 50 (2"), INSTALADO EM PRUMADAS - FORNECIMENTO E INSTALAÇÃO. AF_12/2015</v>
          </cell>
          <cell r="C2688" t="str">
            <v>M</v>
          </cell>
          <cell r="D2688">
            <v>64.87</v>
          </cell>
        </row>
        <row r="2689">
          <cell r="A2689">
            <v>92339</v>
          </cell>
          <cell r="B2689" t="str">
            <v>TUBO DE AÇO PRETO SEM COSTURA, CONEXÃO SOLDADA, DN 65 (2 1/2"), INSTAL ADO EM PRUMADAS - FORNECIMENTO E INSTALAÇÃO. AF_12/2015</v>
          </cell>
          <cell r="C2689" t="str">
            <v>M</v>
          </cell>
          <cell r="D2689">
            <v>78.86</v>
          </cell>
        </row>
        <row r="2690">
          <cell r="A2690">
            <v>92340</v>
          </cell>
          <cell r="B2690" t="str">
            <v>TUBO DE AÇO PRETO SEM COSTURA, CONEXÃO SOLDADA, DN 80 (3"), INSTALADO EM PRUMADAS - FORNECIMENTO E INSTALAÇÃO. AF_12/2015</v>
          </cell>
          <cell r="C2690" t="str">
            <v>M</v>
          </cell>
          <cell r="D2690">
            <v>93.39</v>
          </cell>
        </row>
        <row r="2691">
          <cell r="A2691">
            <v>92341</v>
          </cell>
          <cell r="B2691" t="str">
            <v>TUBO DE AÇO GALVANIZADO COM COSTURA, CLASSE MÉDIA, DN 50 (2"), CONEXÃO ROSQUEADA, INSTALADO EM PRUMADAS - FORNECIMENTO E INSTALAÇÃO. AF_12/2 015</v>
          </cell>
          <cell r="C2691" t="str">
            <v>M</v>
          </cell>
          <cell r="D2691">
            <v>48.48</v>
          </cell>
        </row>
        <row r="2692">
          <cell r="A2692">
            <v>92342</v>
          </cell>
          <cell r="B2692" t="str">
            <v>TUBO DE AÇO GALVANIZADO COM COSTURA, CLASSE MÉDIA, DN 65 (2 1/2"), CON EXÃO ROSQUEADA, INSTALADO EM PRUMADAS - FORNECIMENTO E INSTALAÇÃO. AF_ 12/2015</v>
          </cell>
          <cell r="C2692" t="str">
            <v>M</v>
          </cell>
          <cell r="D2692">
            <v>60.94</v>
          </cell>
        </row>
        <row r="2693">
          <cell r="A2693">
            <v>92343</v>
          </cell>
          <cell r="B2693" t="str">
            <v>TUBO DE AÇO GALVANIZADO COM COSTURA, CLASSE MÉDIA, DN 80 (3"), CONEXÃO ROSQUEADA, INSTALADO EM PRUMADAS - FORNECIMENTO E INSTALAÇÃO. AF_12/2 015</v>
          </cell>
          <cell r="C2693" t="str">
            <v>M</v>
          </cell>
          <cell r="D2693">
            <v>68.290000000000006</v>
          </cell>
        </row>
        <row r="2694">
          <cell r="A2694">
            <v>92361</v>
          </cell>
          <cell r="B2694" t="str">
            <v>TUBO DE AÇO PRETO SEM COSTURA, CONEXÃO SOLDADA, DN 50 (2"), INSTALADO EM REDE DE ALIMENTAÇÃO PARA HIDRANTE - FORNECIMENTO E INSTALAÇÃO. AF_1 2/2015</v>
          </cell>
          <cell r="C2694" t="str">
            <v>M</v>
          </cell>
          <cell r="D2694">
            <v>52.51</v>
          </cell>
        </row>
        <row r="2695">
          <cell r="A2695">
            <v>92362</v>
          </cell>
          <cell r="B2695" t="str">
            <v>TUBO DE AÇO PRETO SEM COSTURA, CONEXÃO SOLDADA, DN 65 (2 1/2"), INSTAL ADO EM REDE DE ALIMENTAÇÃO PARA HIDRANTE - FORNECIMENTO E INSTALAÇÃO. AF_12/2015</v>
          </cell>
          <cell r="C2695" t="str">
            <v>M</v>
          </cell>
          <cell r="D2695">
            <v>66.010000000000005</v>
          </cell>
        </row>
        <row r="2696">
          <cell r="A2696">
            <v>92363</v>
          </cell>
          <cell r="B2696" t="str">
            <v>TUBO DE AÇO PRETO SEM COSTURA, CONEXÃO SOLDADA, DN 80 (3"), INSTALADO EM REDE DE ALIMENTAÇÃO PARA HIDRANTE - FORNECIMENTO E INSTALAÇÃO. AF_1 2/2015</v>
          </cell>
          <cell r="C2696" t="str">
            <v>M</v>
          </cell>
          <cell r="D2696">
            <v>80.099999999999994</v>
          </cell>
        </row>
        <row r="2697">
          <cell r="A2697">
            <v>92364</v>
          </cell>
          <cell r="B2697" t="str">
            <v>TUBO DE AÇO GALVANIZADO COM COSTURA, CLASSE MÉDIA, DN 32 (1 1/4"), CON EXÃO ROSQUEADA, INSTALADO EM REDE DE ALIMENTAÇÃO PARA HIDRANTE - FORNE CIMENTO E INSTALAÇÃO. AF_12/2015</v>
          </cell>
          <cell r="C2697" t="str">
            <v>M</v>
          </cell>
          <cell r="D2697">
            <v>27.67</v>
          </cell>
        </row>
        <row r="2698">
          <cell r="A2698">
            <v>92365</v>
          </cell>
          <cell r="B2698" t="str">
            <v>TUBO DE AÇO GALVANIZADO COM COSTURA, CLASSE MÉDIA, DN 40 (1 1/2"), CON EXÃO ROSQUEADA, INSTALADO EM REDE DE ALIMENTAÇÃO PARA HIDRANTE - FORNE CIMENTO E INSTALAÇÃO. AF_12/2015</v>
          </cell>
          <cell r="C2698" t="str">
            <v>M</v>
          </cell>
          <cell r="D2698">
            <v>30.49</v>
          </cell>
        </row>
        <row r="2699">
          <cell r="A2699">
            <v>92366</v>
          </cell>
          <cell r="B2699" t="str">
            <v>TUBO DE AÇO GALVANIZADO COM COSTURA, CLASSE MÉDIA, DN 50 (2"), CONEXÃO ROSQUEADA, INSTALADO EM REDE DE ALIMENTAÇÃO PARA HIDRANTE - FORNECIME NTO E INSTALAÇÃO. AF_12/2015</v>
          </cell>
          <cell r="C2699" t="str">
            <v>M</v>
          </cell>
          <cell r="D2699">
            <v>40.99</v>
          </cell>
        </row>
        <row r="2700">
          <cell r="A2700">
            <v>92367</v>
          </cell>
          <cell r="B2700" t="str">
            <v>TUBO DE AÇO GALVANIZADO COM COSTURA, CLASSE MÉDIA, DN 65 (2 1/2"), CON EXÃO ROSQUEADA, INSTALADO EM REDE DE ALIMENTAÇÃO PARA HIDRANTE - FORNE CIMENTO E INSTALAÇÃO. AF_12/2015</v>
          </cell>
          <cell r="C2700" t="str">
            <v>M</v>
          </cell>
          <cell r="D2700">
            <v>53.11</v>
          </cell>
        </row>
        <row r="2701">
          <cell r="A2701">
            <v>92368</v>
          </cell>
          <cell r="B2701" t="str">
            <v>TUBO DE AÇO GALVANIZADO COM COSTURA, CLASSE MÉDIA, DN 80 (3"), CONEXÃO ROSQUEADA, INSTALADO EM REDE DE ALIMENTAÇÃO PARA HIDRANTE - FORNECIME NTO E INSTALAÇÃO. AF_12/2015</v>
          </cell>
          <cell r="C2701" t="str">
            <v>M</v>
          </cell>
          <cell r="D2701">
            <v>60.14</v>
          </cell>
        </row>
        <row r="2702">
          <cell r="A2702">
            <v>92649</v>
          </cell>
          <cell r="B2702" t="str">
            <v>TUBO DE AÇO PRETO SEM COSTURA, CONEXÃO SOLDADA, DN 50 (2"), INSTALADO EM REDE DE ALIMENTAÇÃO PARA SPRINKLER - FORNECIMENTO E INSTALAÇÃO. AF_ 12/2015</v>
          </cell>
          <cell r="C2702" t="str">
            <v>M</v>
          </cell>
          <cell r="D2702">
            <v>54.73</v>
          </cell>
        </row>
        <row r="2703">
          <cell r="A2703">
            <v>92650</v>
          </cell>
          <cell r="B2703" t="str">
            <v>TUBO DE AÇO PRETO SEM COSTURA, CONEXÃO SOLDADA, DN 65 (2 1/2"), INSTAL ADO EM REDE DE ALIMENTAÇÃO PARA SPRINKLER - FORNECIMENTO E INSTALAÇÃO. AF_12/2015</v>
          </cell>
          <cell r="C2703" t="str">
            <v>M</v>
          </cell>
          <cell r="D2703">
            <v>68.239999999999995</v>
          </cell>
        </row>
        <row r="2704">
          <cell r="A2704">
            <v>92651</v>
          </cell>
          <cell r="B2704" t="str">
            <v>TUBO DE AÇO PRETO SEM COSTURA, CONEXÃO SOLDADA, DN 80 (3"), INSTALADO EM REDE DE ALIMENTAÇÃO PARA SPRINKLER - FORNECIMENTO E INSTALAÇÃO. AF_ 12/2015</v>
          </cell>
          <cell r="C2704" t="str">
            <v>M</v>
          </cell>
          <cell r="D2704">
            <v>82.32</v>
          </cell>
        </row>
        <row r="2705">
          <cell r="A2705">
            <v>92652</v>
          </cell>
          <cell r="B2705" t="str">
            <v>TUBO DE AÇO GALVANIZADO COM COSTURA, CLASSE MÉDIA, CONEXÃO ROSQUEADA, DN 32 (1 1/4"), INSTALADO EM REDE DE ALIMENTAÇÃO PARA SPRINKLER - FORN ECIMENTO E INSTALAÇÃO. AF_12/2015</v>
          </cell>
          <cell r="C2705" t="str">
            <v>M</v>
          </cell>
          <cell r="D2705">
            <v>30.44</v>
          </cell>
        </row>
        <row r="2706">
          <cell r="A2706">
            <v>92653</v>
          </cell>
          <cell r="B2706" t="str">
            <v>TUBO DE AÇO GALVANIZADO COM COSTURA, CLASSE MÉDIA, CONEXÃO ROSQUEADA, DN 40 (1 1/2"), INSTALADO EM REDE DE ALIMENTAÇÃO PARA SPRINKLER - FORN ECIMENTO E INSTALAÇÃO. AF_12/2015</v>
          </cell>
          <cell r="C2706" t="str">
            <v>M</v>
          </cell>
          <cell r="D2706">
            <v>33.28</v>
          </cell>
        </row>
        <row r="2707">
          <cell r="A2707">
            <v>92654</v>
          </cell>
          <cell r="B2707" t="str">
            <v>TUBO DE AÇO GALVANIZADO COM COSTURA, CLASSE MÉDIA, CONEXÃO ROSQUEADA, DN 50 (2"), INSTALADO EM REDE DE ALIMENTAÇÃO PARA SPRINKLER - FORNECIM ENTO E INSTALAÇÃO. AF_12/2015</v>
          </cell>
          <cell r="C2707" t="str">
            <v>M</v>
          </cell>
          <cell r="D2707">
            <v>43.78</v>
          </cell>
        </row>
        <row r="2708">
          <cell r="A2708">
            <v>92655</v>
          </cell>
          <cell r="B2708" t="str">
            <v>TUBO DE AÇO GALVANIZADO COM COSTURA, CLASSE MÉDIA, CONEXÃO ROSQUEADA, DN 65 (2 1/2"), INSTALADO EM REDE DE ALIMENTAÇÃO PARA SPRINKLER - FORN ECIMENTO E INSTALAÇÃO. AF_12/2015</v>
          </cell>
          <cell r="C2708" t="str">
            <v>M</v>
          </cell>
          <cell r="D2708">
            <v>55.96</v>
          </cell>
        </row>
        <row r="2709">
          <cell r="A2709">
            <v>92656</v>
          </cell>
          <cell r="B2709" t="str">
            <v>TUBO DE AÇO GALVANIZADO COM COSTURA, CLASSE MÉDIA, CONEXÃO ROSQUEADA, DN 80 (3"), INSTALADO EM REDE DE ALIMENTAÇÃO PARA SPRINKLER - FORNECIM ENTO E INSTALAÇÃO. AF_12/2015</v>
          </cell>
          <cell r="C2709" t="str">
            <v>M</v>
          </cell>
          <cell r="D2709">
            <v>62.99</v>
          </cell>
        </row>
        <row r="2710">
          <cell r="A2710">
            <v>92687</v>
          </cell>
          <cell r="B2710" t="str">
            <v>TUBO DE AÇO GALVANIZADO COM COSTURA, CLASSE MÉDIA, CONEXÃO ROSQUEADA, DN 15 (1/2"), INSTALADO EM RAMAIS E SUB-RAMAIS DE GÁS - FORNECIMENTO E INSTALAÇÃO. AF_12/2015</v>
          </cell>
          <cell r="C2710" t="str">
            <v>M</v>
          </cell>
          <cell r="D2710">
            <v>13.39</v>
          </cell>
        </row>
        <row r="2711">
          <cell r="A2711">
            <v>92688</v>
          </cell>
          <cell r="B2711" t="str">
            <v>TUBO DE AÇO GALVANIZADO COM COSTURA, CLASSE MÉDIA, CONEXÃO ROSQUEADA, DN 20 (3/4"), INSTALADO EM RAMAIS E SUB-RAMAIS DE GÁS - FORNECIMENTO E INSTALAÇÃO. AF_12/2015</v>
          </cell>
          <cell r="C2711" t="str">
            <v>M</v>
          </cell>
          <cell r="D2711">
            <v>20</v>
          </cell>
        </row>
        <row r="2712">
          <cell r="A2712">
            <v>92689</v>
          </cell>
          <cell r="B2712" t="str">
            <v>TUBO DE AÇO PRETO SEM COSTURA, CLASSE MÉDIA, CONEXÃO SOLDADA, DN 15 (1 /2"), INSTALADO EM RAMAIS E SUB-RAMAIS DE GÁS - FORNECIMENTO E INSTALA ÇÃO. AF_12/2015</v>
          </cell>
          <cell r="C2712" t="str">
            <v>M</v>
          </cell>
          <cell r="D2712">
            <v>22.54</v>
          </cell>
        </row>
        <row r="2713">
          <cell r="A2713">
            <v>92690</v>
          </cell>
          <cell r="B2713" t="str">
            <v>TUBO DE AÇO PRETO SEM COSTURA, CLASSE MÉDIA, CONEXÃO SOLDADA, DN 20 (3 /4"), INSTALADO EM RAMAIS E SUB-RAMAIS DE GÁS - FORNECIMENTO E INSTALA ÇÃO. AF_12/2015</v>
          </cell>
          <cell r="C2713" t="str">
            <v>M</v>
          </cell>
          <cell r="D2713">
            <v>32.54</v>
          </cell>
        </row>
        <row r="2714">
          <cell r="A2714">
            <v>72293</v>
          </cell>
          <cell r="B2714" t="str">
            <v>CAP PVC ESGOTO 50MM (TAMPÃO) - FORNECIMENTO E INSTALAÇÃO</v>
          </cell>
          <cell r="C2714" t="str">
            <v>UN</v>
          </cell>
          <cell r="D2714">
            <v>4.9400000000000004</v>
          </cell>
        </row>
        <row r="2715">
          <cell r="A2715">
            <v>72294</v>
          </cell>
          <cell r="B2715" t="str">
            <v>CAP PVC ESGOTO 75MM (TAMPÃO) - FORNECIMENTO E INSTALAÇÃO</v>
          </cell>
          <cell r="C2715" t="str">
            <v>UN</v>
          </cell>
          <cell r="D2715">
            <v>7.54</v>
          </cell>
        </row>
        <row r="2716">
          <cell r="A2716">
            <v>72295</v>
          </cell>
          <cell r="B2716" t="str">
            <v>CAP PVC ESGOTO 100MM (TAMPÃO) - FORNECIMENTO E INSTALAÇÃO</v>
          </cell>
          <cell r="C2716" t="str">
            <v>UN</v>
          </cell>
          <cell r="D2716">
            <v>10.27</v>
          </cell>
        </row>
        <row r="2717">
          <cell r="A2717">
            <v>72306</v>
          </cell>
          <cell r="B2717" t="str">
            <v>COTOVELO DE AÇO GALVANIZADO 4" - FORNECIMENTO E INSTALAÇÃO</v>
          </cell>
          <cell r="C2717" t="str">
            <v>UN</v>
          </cell>
          <cell r="D2717">
            <v>154.22</v>
          </cell>
        </row>
        <row r="2718">
          <cell r="A2718">
            <v>72307</v>
          </cell>
          <cell r="B2718" t="str">
            <v>COTOVELO DE AÇO GALVANIZADO 5" - FORNECIMENTO E INSTALAÇÃO</v>
          </cell>
          <cell r="C2718" t="str">
            <v>UN</v>
          </cell>
          <cell r="D2718">
            <v>351.95</v>
          </cell>
        </row>
        <row r="2719">
          <cell r="A2719">
            <v>72313</v>
          </cell>
          <cell r="B2719" t="str">
            <v>COTOVELO DE AÇO GALVANIZADO 6" - FORNECIMENTO E INSTALAÇÃO</v>
          </cell>
          <cell r="C2719" t="str">
            <v>UN</v>
          </cell>
          <cell r="D2719">
            <v>435.17</v>
          </cell>
        </row>
        <row r="2720">
          <cell r="A2720">
            <v>72320</v>
          </cell>
          <cell r="B2720" t="str">
            <v>COTOVELO DE COBRE 79MM, LIGAÇÃO SOLDADA - FORNECIMENTO E INSTALAÇÃO</v>
          </cell>
          <cell r="C2720" t="str">
            <v>UN</v>
          </cell>
          <cell r="D2720">
            <v>167.47</v>
          </cell>
        </row>
        <row r="2721">
          <cell r="A2721">
            <v>72482</v>
          </cell>
          <cell r="B2721" t="str">
            <v>UNIAO DE ACO GALVANIZADO 4" - FORNECIMENTO E INSTALACAO</v>
          </cell>
          <cell r="C2721" t="str">
            <v>UN</v>
          </cell>
          <cell r="D2721">
            <v>209.83</v>
          </cell>
        </row>
        <row r="2722">
          <cell r="A2722">
            <v>72619</v>
          </cell>
          <cell r="B2722" t="str">
            <v>LUVA DE ACO GALVANIZADO 4" - FORNECIMENTO E INSTALACAO</v>
          </cell>
          <cell r="C2722" t="str">
            <v>UN</v>
          </cell>
          <cell r="D2722">
            <v>92.82</v>
          </cell>
        </row>
        <row r="2723">
          <cell r="A2723">
            <v>72620</v>
          </cell>
          <cell r="B2723" t="str">
            <v>LUVA DE ACO GALVANIZADO 5" - FORNECIMENTO E INSTALACAO</v>
          </cell>
          <cell r="C2723" t="str">
            <v>UN</v>
          </cell>
          <cell r="D2723">
            <v>174.06</v>
          </cell>
        </row>
        <row r="2724">
          <cell r="A2724">
            <v>72621</v>
          </cell>
          <cell r="B2724" t="str">
            <v>LUVA DE ACO GALVANIZADO 6" - FORNECIMENTO E INSTALACAO</v>
          </cell>
          <cell r="C2724" t="str">
            <v>UN</v>
          </cell>
          <cell r="D2724">
            <v>245.22</v>
          </cell>
        </row>
        <row r="2725">
          <cell r="A2725">
            <v>72627</v>
          </cell>
          <cell r="B2725" t="str">
            <v>LUVA DE COBRE SEM ANEL SOLDA 79MM - FORNECIMENTO E INSTALACAO</v>
          </cell>
          <cell r="C2725" t="str">
            <v>UN</v>
          </cell>
          <cell r="D2725">
            <v>135.27000000000001</v>
          </cell>
        </row>
        <row r="2726">
          <cell r="A2726">
            <v>72667</v>
          </cell>
          <cell r="B2726" t="str">
            <v>LUVA REDUCAO ACO GALVANIZADO 4X2.1/2" - FORNECIMENTO E INSTALACAO</v>
          </cell>
          <cell r="C2726" t="str">
            <v>UN</v>
          </cell>
          <cell r="D2726">
            <v>108.91</v>
          </cell>
        </row>
        <row r="2727">
          <cell r="A2727">
            <v>72668</v>
          </cell>
          <cell r="B2727" t="str">
            <v>LUVA REDUCAO ACO GALVANIZADO 4X2" - FORNECIMENTO E INSTALACAO</v>
          </cell>
          <cell r="C2727" t="str">
            <v>UN</v>
          </cell>
          <cell r="D2727">
            <v>108.31</v>
          </cell>
        </row>
        <row r="2728">
          <cell r="A2728">
            <v>72669</v>
          </cell>
          <cell r="B2728" t="str">
            <v>LUVA REDUCAO ACO GALVANIZADO 4X3" - FORNECIMENTO E INSTALACAO</v>
          </cell>
          <cell r="C2728" t="str">
            <v>UN</v>
          </cell>
          <cell r="D2728">
            <v>113.17</v>
          </cell>
        </row>
        <row r="2729">
          <cell r="A2729">
            <v>72681</v>
          </cell>
          <cell r="B2729" t="str">
            <v>NIPLE DE ACO GALVANIZADO 4" - FORNECIMENTO E INSTALACAO</v>
          </cell>
          <cell r="C2729" t="str">
            <v>UN</v>
          </cell>
          <cell r="D2729">
            <v>79.7</v>
          </cell>
        </row>
        <row r="2730">
          <cell r="A2730">
            <v>72682</v>
          </cell>
          <cell r="B2730" t="str">
            <v>NIPLE DE ACO GALVANIZADO 5" - FORNECIMENTO E INSTALACAO</v>
          </cell>
          <cell r="C2730" t="str">
            <v>UN</v>
          </cell>
          <cell r="D2730">
            <v>133.21</v>
          </cell>
        </row>
        <row r="2731">
          <cell r="A2731">
            <v>72683</v>
          </cell>
          <cell r="B2731" t="str">
            <v>NIPLE DE ACO GALVANIZADO 6" - FORNECIMENTO E INSTALACAO</v>
          </cell>
          <cell r="C2731" t="str">
            <v>UN</v>
          </cell>
          <cell r="D2731">
            <v>160.72</v>
          </cell>
        </row>
        <row r="2732">
          <cell r="A2732">
            <v>72719</v>
          </cell>
          <cell r="B2732" t="str">
            <v>TE DE ACO GALVANIZADO 4" - FORNECIMENTO E INSTALACAO</v>
          </cell>
          <cell r="C2732" t="str">
            <v>UN</v>
          </cell>
          <cell r="D2732">
            <v>190.56</v>
          </cell>
        </row>
        <row r="2733">
          <cell r="A2733">
            <v>72720</v>
          </cell>
          <cell r="B2733" t="str">
            <v>TE DE ACO GALVANIZADO 5" - FORNECIMENTO E INSTALACAO</v>
          </cell>
          <cell r="C2733" t="str">
            <v>UN</v>
          </cell>
          <cell r="D2733">
            <v>334.96</v>
          </cell>
        </row>
        <row r="2734">
          <cell r="A2734">
            <v>72721</v>
          </cell>
          <cell r="B2734" t="str">
            <v>TE DE ACO GALVANIZADO 6" - FORNECIMENTO E INSTALACAO</v>
          </cell>
          <cell r="C2734" t="str">
            <v>UN</v>
          </cell>
          <cell r="D2734">
            <v>468.61</v>
          </cell>
        </row>
        <row r="2735">
          <cell r="A2735">
            <v>72729</v>
          </cell>
          <cell r="B2735" t="str">
            <v>TE DE COBRE 79MM LIGAÇÃO SOLDADA - FORNECIMENTO E INSTALACAO</v>
          </cell>
          <cell r="C2735" t="str">
            <v>UN</v>
          </cell>
          <cell r="D2735">
            <v>325.99</v>
          </cell>
        </row>
        <row r="2736">
          <cell r="A2736">
            <v>72783</v>
          </cell>
          <cell r="B2736" t="str">
            <v>ADAPTADOR PVC SOLDAVEL COM FLANGES E ANEL PARA CAIXA D'AGUA 20MMX1/2" - FORNECIMENTO E INSTALACAO</v>
          </cell>
          <cell r="C2736" t="str">
            <v>UN</v>
          </cell>
          <cell r="D2736">
            <v>9.92</v>
          </cell>
        </row>
        <row r="2737">
          <cell r="A2737">
            <v>72784</v>
          </cell>
          <cell r="B2737" t="str">
            <v>ADAPTADOR PVC SOLDAVEL COM FLANGES E ANEL PARA CAIXA D'AGUA 25MMX3/4" - FORNECIMENTO E INSTALACAO</v>
          </cell>
          <cell r="C2737" t="str">
            <v>UN</v>
          </cell>
          <cell r="D2737">
            <v>12.15</v>
          </cell>
        </row>
        <row r="2738">
          <cell r="A2738">
            <v>72785</v>
          </cell>
          <cell r="B2738" t="str">
            <v>ADAPTADOR PVC SOLDAVEL COM FLANGES E ANEL PARA CAIXA D'AGUA 32MMX1" - FORNECIMENTO E INSTALACAO</v>
          </cell>
          <cell r="C2738" t="str">
            <v>UN</v>
          </cell>
          <cell r="D2738">
            <v>14.8</v>
          </cell>
        </row>
        <row r="2739">
          <cell r="A2739">
            <v>72786</v>
          </cell>
          <cell r="B2739" t="str">
            <v>ADAPTADOR PVC SOLDAVEL COM FLANGES E ANEL PARA CAIXA D'AGUA 40MMX1.1/4 " - FORNECIMENTO E INSTALACAO</v>
          </cell>
          <cell r="C2739" t="str">
            <v>UN</v>
          </cell>
          <cell r="D2739">
            <v>23.76</v>
          </cell>
        </row>
        <row r="2740">
          <cell r="A2740">
            <v>72787</v>
          </cell>
          <cell r="B2740" t="str">
            <v>ADAPTADOR PVC SOLDAVEL COM FLANGES E ANEL PARA CAIXA D'AGUA 50MMX1.1/2 " - FORNECIMENTO E INSTALACAO</v>
          </cell>
          <cell r="C2740" t="str">
            <v>UN</v>
          </cell>
          <cell r="D2740">
            <v>27.08</v>
          </cell>
        </row>
        <row r="2741">
          <cell r="A2741">
            <v>72788</v>
          </cell>
          <cell r="B2741" t="str">
            <v>ADAPTADOR PVC SOLDAVEL COM FLANGES E ANEL PARA CAIXA D'AGUA 60MMX2" - FORNECIMENTO E INSTALACAO</v>
          </cell>
          <cell r="C2741" t="str">
            <v>UN</v>
          </cell>
          <cell r="D2741">
            <v>32.32</v>
          </cell>
        </row>
        <row r="2742">
          <cell r="A2742">
            <v>72789</v>
          </cell>
          <cell r="B2742" t="str">
            <v>ADAPTADOR PVC SOLDAVEL COM FLANGES LIVRES PARA CAIXA D'AGUA 25MMX3/4" - FORNECIMENTO E INSTALACAO</v>
          </cell>
          <cell r="C2742" t="str">
            <v>UN</v>
          </cell>
          <cell r="D2742">
            <v>10.65</v>
          </cell>
        </row>
        <row r="2743">
          <cell r="A2743">
            <v>72790</v>
          </cell>
          <cell r="B2743" t="str">
            <v>ADAPTADOR PVC SOLDAVEL COM FLANGES LIVRES PARA CAIXA D'AGUA 32MMX1" - FORNECIMENTO E INSTALACAO</v>
          </cell>
          <cell r="C2743" t="str">
            <v>UN</v>
          </cell>
          <cell r="D2743">
            <v>13.6</v>
          </cell>
        </row>
        <row r="2744">
          <cell r="A2744">
            <v>72791</v>
          </cell>
          <cell r="B2744" t="str">
            <v>ADAPTADOR PVC SOLDAVEL COM FLANGES LIVRES PARA CAIXA D'AGUA 40MMX1.1/4 " - FORNECIMENTO E INSTALACAO</v>
          </cell>
          <cell r="C2744" t="str">
            <v>UN</v>
          </cell>
          <cell r="D2744">
            <v>20.23</v>
          </cell>
        </row>
        <row r="2745">
          <cell r="A2745">
            <v>72792</v>
          </cell>
          <cell r="B2745" t="str">
            <v>ADAPTADOR PVC SOLDAVEL COM FLANGES LIVRES PARA CAIXA D'AGUA 50MMX1.1/2 " - FORNECIMENTO E INSTALACAO</v>
          </cell>
          <cell r="C2745" t="str">
            <v>UN</v>
          </cell>
          <cell r="D2745">
            <v>22.91</v>
          </cell>
        </row>
        <row r="2746">
          <cell r="A2746">
            <v>72793</v>
          </cell>
          <cell r="B2746" t="str">
            <v>ADAPTADOR PVC SOLDAVEL COM FLANGES LIVRES PARA CAIXA D'AGUA 60MMX2" - FORNECIMENTO E INSTALACAO</v>
          </cell>
          <cell r="C2746" t="str">
            <v>UN</v>
          </cell>
          <cell r="D2746">
            <v>32.32</v>
          </cell>
        </row>
        <row r="2747">
          <cell r="A2747">
            <v>72794</v>
          </cell>
          <cell r="B2747" t="str">
            <v>ADAPTADOR PVC SOLDAVEL COM FLANGES LIVRES PARA CAIXA D'AGUA 75MMX2.1/2 " - FORNECIMENTO E INSTALACAO</v>
          </cell>
          <cell r="C2747" t="str">
            <v>UN</v>
          </cell>
          <cell r="D2747">
            <v>115.25</v>
          </cell>
        </row>
        <row r="2748">
          <cell r="A2748">
            <v>72795</v>
          </cell>
          <cell r="B2748" t="str">
            <v>ADAPTADOR PVC SOLDAVEL COM FLANGES LIVRES PARA CAIXA D'AGUA 85MMX3" - FORNECIMENTO E INSTALACAO</v>
          </cell>
          <cell r="C2748" t="str">
            <v>UN</v>
          </cell>
          <cell r="D2748">
            <v>157.4</v>
          </cell>
        </row>
        <row r="2749">
          <cell r="A2749">
            <v>72796</v>
          </cell>
          <cell r="B2749" t="str">
            <v>ADAPTADOR PVC SOLDAVEL COM FLANGES LIVRES PARA CAIXA D'AGUA 110MMX4" - FORNECIMENTO E INSTALACAO</v>
          </cell>
          <cell r="C2749" t="str">
            <v>UN</v>
          </cell>
          <cell r="D2749">
            <v>218.13</v>
          </cell>
        </row>
        <row r="2750">
          <cell r="A2750">
            <v>72797</v>
          </cell>
          <cell r="B2750" t="str">
            <v>ADAPTADOR PVC SOLDAVEL LONGO COM FLANGES LIVRES PARA CAIXA D'AGUA 25MM X3/4" - FORNECIMENTO E INSTALACAO</v>
          </cell>
          <cell r="C2750" t="str">
            <v>UN</v>
          </cell>
          <cell r="D2750">
            <v>14.81</v>
          </cell>
        </row>
        <row r="2751">
          <cell r="A2751">
            <v>72798</v>
          </cell>
          <cell r="B2751" t="str">
            <v>ADAPTADOR PVC SOLDAVEL LONGO COM FLANGES LIVRES PARA CAIXA D'AGUA 32MM X1" - FORNECIMENTO E INSTALACAO</v>
          </cell>
          <cell r="C2751" t="str">
            <v>UN</v>
          </cell>
          <cell r="D2751">
            <v>17.440000000000001</v>
          </cell>
        </row>
        <row r="2752">
          <cell r="A2752">
            <v>72800</v>
          </cell>
          <cell r="B2752" t="str">
            <v>ADAPTADOR PVC SOLDAVEL LONGO COM FLANGES LIVRES PARA CAIXA D'AGUA 40MM X1.1/4" - FORNECIMENTO E INSTALACAO</v>
          </cell>
          <cell r="C2752" t="str">
            <v>UN</v>
          </cell>
          <cell r="D2752">
            <v>25.85</v>
          </cell>
        </row>
        <row r="2753">
          <cell r="A2753">
            <v>72801</v>
          </cell>
          <cell r="B2753" t="str">
            <v>ADAPTADOR PVC SOLDAVEL LONGO COM FLANGES LIVRES PARA CAIXA D'AGUA 50MM X1.1/2" - FORNECIMENTO E INSTALACAO</v>
          </cell>
          <cell r="C2753" t="str">
            <v>UN</v>
          </cell>
          <cell r="D2753">
            <v>29.35</v>
          </cell>
        </row>
        <row r="2754">
          <cell r="A2754">
            <v>72802</v>
          </cell>
          <cell r="B2754" t="str">
            <v>ADAPTADOR PVC SOLDAVEL LONGO COM FLANGES LIVRES PARA CAIXA D'AGUA 60MM X2" - FORNECIMENTO E INSTALACAO</v>
          </cell>
          <cell r="C2754" t="str">
            <v>UN</v>
          </cell>
          <cell r="D2754">
            <v>41.9</v>
          </cell>
        </row>
        <row r="2755">
          <cell r="A2755">
            <v>72803</v>
          </cell>
          <cell r="B2755" t="str">
            <v>ADAPTADOR PVC SOLDAVEL LONGO COM FLANGES LIVRES PARA CAIXA D'AGUA 75MM X2.1/2" - FORNECIMENTO E INSTALACAO</v>
          </cell>
          <cell r="C2755" t="str">
            <v>UN</v>
          </cell>
          <cell r="D2755">
            <v>152.54</v>
          </cell>
        </row>
        <row r="2756">
          <cell r="A2756">
            <v>72804</v>
          </cell>
          <cell r="B2756" t="str">
            <v>ADAPTADOR PVC SOLDAVEL LONGO COM FLANGES LIVRES PARA CAIXA D'AGUA 85MM X3" - FORNECIMENTO E INSTALACAO</v>
          </cell>
          <cell r="C2756" t="str">
            <v>UN</v>
          </cell>
          <cell r="D2756">
            <v>206.18</v>
          </cell>
        </row>
        <row r="2757">
          <cell r="A2757">
            <v>72805</v>
          </cell>
          <cell r="B2757" t="str">
            <v>ADAPTADOR PVC SOLDAVEL LONGO COM FLANGES LIVRES PARA CAIXA D'AGUA 110M MX4" - FORNECIMENTO E INSTALACAO</v>
          </cell>
          <cell r="C2757" t="str">
            <v>UN</v>
          </cell>
          <cell r="D2757">
            <v>308.60000000000002</v>
          </cell>
        </row>
        <row r="2758">
          <cell r="A2758">
            <v>89358</v>
          </cell>
          <cell r="B2758" t="str">
            <v>JOELHO 90 GRAUS, PVC, SOLDÁVEL, DN 20MM, INSTALADO EM RAMAL OU SUB-RAM AL DE ÁGUA - FORNECIMENTO E INSTALAÇÃO. AF_12/2014_P</v>
          </cell>
          <cell r="C2758" t="str">
            <v>UN</v>
          </cell>
          <cell r="D2758">
            <v>4.45</v>
          </cell>
        </row>
        <row r="2759">
          <cell r="A2759">
            <v>89359</v>
          </cell>
          <cell r="B2759" t="str">
            <v>JOELHO 45 GRAUS, PVC, SOLDÁVEL, DN 20MM, INSTALADO EM RAMAL OU SUB-RAM AL DE ÁGUA - FORNECIMENTO E INSTALAÇÃO. AF_12/2014_P</v>
          </cell>
          <cell r="C2759" t="str">
            <v>UN</v>
          </cell>
          <cell r="D2759">
            <v>4.59</v>
          </cell>
        </row>
        <row r="2760">
          <cell r="A2760">
            <v>89360</v>
          </cell>
          <cell r="B2760" t="str">
            <v>CURVA 90 GRAUS, PVC, SOLDÁVEL, DN 20MM, INSTALADO EM RAMAL OU SUB-RAMA L DE ÁGUA - FORNECIMENTO E INSTALAÇÃO. AF_12/2014_P</v>
          </cell>
          <cell r="C2760" t="str">
            <v>UN</v>
          </cell>
          <cell r="D2760">
            <v>5.29</v>
          </cell>
        </row>
        <row r="2761">
          <cell r="A2761">
            <v>89361</v>
          </cell>
          <cell r="B2761" t="str">
            <v>CURVA 45 GRAUS, PVC, SOLDÁVEL, DN 20MM, INSTALADO EM RAMAL OU SUB-RAMA L DE ÁGUA - FORNECIMENTO E INSTALAÇÃO. AF_12/2014_P</v>
          </cell>
          <cell r="C2761" t="str">
            <v>UN</v>
          </cell>
          <cell r="D2761">
            <v>5.23</v>
          </cell>
        </row>
        <row r="2762">
          <cell r="A2762">
            <v>89362</v>
          </cell>
          <cell r="B2762" t="str">
            <v>JOELHO 90 GRAUS, PVC, SOLDÁVEL, DN 25MM, INSTALADO EM RAMAL OU SUB-RAM AL DE ÁGUA - FORNECIMENTO E INSTALAÇÃO. AF_12/2014_P</v>
          </cell>
          <cell r="C2762" t="str">
            <v>UN</v>
          </cell>
          <cell r="D2762">
            <v>5.24</v>
          </cell>
        </row>
        <row r="2763">
          <cell r="A2763">
            <v>89363</v>
          </cell>
          <cell r="B2763" t="str">
            <v>JOELHO 45 GRAUS, PVC, SOLDÁVEL, DN 25MM, INSTALADO EM RAMAL OU SUB-RAM AL DE ÁGUA - FORNECIMENTO E INSTALAÇÃO. AF_12/2014_P</v>
          </cell>
          <cell r="C2763" t="str">
            <v>UN</v>
          </cell>
          <cell r="D2763">
            <v>5.75</v>
          </cell>
        </row>
        <row r="2764">
          <cell r="A2764">
            <v>89364</v>
          </cell>
          <cell r="B2764" t="str">
            <v>CURVA 90 GRAUS, PVC, SOLDÁVEL, DN 25MM, INSTALADO EM RAMAL OU SUB-RAMA L DE ÁGUA - FORNECIMENTO E INSTALAÇÃO. AF_12/2014_P</v>
          </cell>
          <cell r="C2764" t="str">
            <v>UN</v>
          </cell>
          <cell r="D2764">
            <v>6.52</v>
          </cell>
        </row>
        <row r="2765">
          <cell r="A2765">
            <v>89365</v>
          </cell>
          <cell r="B2765" t="str">
            <v>CURVA 45 GRAUS, PVC, SOLDÁVEL, DN 25MM, INSTALADO EM RAMAL OU SUB-RAMA L DE ÁGUA - FORNECIMENTO E INSTALAÇÃO. AF_12/2014_P</v>
          </cell>
          <cell r="C2765" t="str">
            <v>UN</v>
          </cell>
          <cell r="D2765">
            <v>6.17</v>
          </cell>
        </row>
        <row r="2766">
          <cell r="A2766">
            <v>89366</v>
          </cell>
          <cell r="B2766" t="str">
            <v>JOELHO 90 GRAUS COM BUCHA DE LATÃO, PVC, SOLDÁVEL, DN 25MM, X 3/4" INS TALADO EM RAMAL OU SUB-RAMAL DE ÁGUA - FORNECIMENTO E INSTALAÇÃO. AF_1 2/2014_P</v>
          </cell>
          <cell r="C2766" t="str">
            <v>UN</v>
          </cell>
          <cell r="D2766">
            <v>9.52</v>
          </cell>
        </row>
        <row r="2767">
          <cell r="A2767">
            <v>89367</v>
          </cell>
          <cell r="B2767" t="str">
            <v>JOELHO 90 GRAUS, PVC, SOLDÁVEL, DN 32MM, INSTALADO EM RAMAL OU SUB-RAM AL DE ÁGUA - FORNECIMENTO E INSTALAÇÃO. AF_12/2014_P</v>
          </cell>
          <cell r="C2767" t="str">
            <v>UN</v>
          </cell>
          <cell r="D2767">
            <v>6.97</v>
          </cell>
        </row>
        <row r="2768">
          <cell r="A2768">
            <v>89368</v>
          </cell>
          <cell r="B2768" t="str">
            <v>JOELHO 45 GRAUS, PVC, SOLDÁVEL, DN 32MM, INSTALADO EM RAMAL OU SUB-RAM AL DE ÁGUA - FORNECIMENTO E INSTALAÇÃO. AF_12/2014_P</v>
          </cell>
          <cell r="C2768" t="str">
            <v>UN</v>
          </cell>
          <cell r="D2768">
            <v>8.14</v>
          </cell>
        </row>
        <row r="2769">
          <cell r="A2769">
            <v>89369</v>
          </cell>
          <cell r="B2769" t="str">
            <v>CURVA 90 GRAUS, PVC, SOLDÁVEL, DN 32MM, INSTALADO EM RAMAL OU SUB-RAMA L DE ÁGUA - FORNECIMENTO E INSTALAÇÃO. AF_12/2014_P</v>
          </cell>
          <cell r="C2769" t="str">
            <v>UN</v>
          </cell>
          <cell r="D2769">
            <v>9.2899999999999991</v>
          </cell>
        </row>
        <row r="2770">
          <cell r="A2770">
            <v>89370</v>
          </cell>
          <cell r="B2770" t="str">
            <v>CURVA 45 GRAUS, PVC, SOLDÁVEL, DN 32MM, INSTALADO EM RAMAL OU SUB-RAMA L DE ÁGUA - FORNECIMENTO E INSTALAÇÃO. AF_12/2014_P</v>
          </cell>
          <cell r="C2770" t="str">
            <v>UN</v>
          </cell>
          <cell r="D2770">
            <v>8.0299999999999994</v>
          </cell>
        </row>
        <row r="2771">
          <cell r="A2771">
            <v>89371</v>
          </cell>
          <cell r="B2771" t="str">
            <v>LUVA, PVC, SOLDÁVEL, DN 20MM, INSTALADO EM RAMAL OU SUB-RAMAL DE ÁGUA - FORNECIMENTO E INSTALAÇÃO. AF_12/2014_P</v>
          </cell>
          <cell r="C2771" t="str">
            <v>UN</v>
          </cell>
          <cell r="D2771">
            <v>3.21</v>
          </cell>
        </row>
        <row r="2772">
          <cell r="A2772">
            <v>89372</v>
          </cell>
          <cell r="B2772" t="str">
            <v>LUVA DE CORRER, PVC, SOLDÁVEL, DN 20MM, INSTALADO EM RAMAL OU SUB-RAMA L DE ÁGUA - FORNECIMENTO E INSTALAÇÃO. AF_12/2014_P</v>
          </cell>
          <cell r="C2772" t="str">
            <v>UN</v>
          </cell>
          <cell r="D2772">
            <v>7.1</v>
          </cell>
        </row>
        <row r="2773">
          <cell r="A2773">
            <v>89373</v>
          </cell>
          <cell r="B2773" t="str">
            <v>LUVA DE REDUÇÃO, PVC, SOLDÁVEL, DN 25MM X 20MM, INSTALADO EM RAMAL OU SUB-RAMAL DE ÁGUA - FORNECIMENTO E INSTALAÇÃO. AF_12/2014_P</v>
          </cell>
          <cell r="C2773" t="str">
            <v>UN</v>
          </cell>
          <cell r="D2773">
            <v>3.48</v>
          </cell>
        </row>
        <row r="2774">
          <cell r="A2774">
            <v>89374</v>
          </cell>
          <cell r="B2774" t="str">
            <v>LUVA COM BUCHA DE LATÃO, PVC, SOLDÁVEL, DN 20MM X 1/2", INSTALADO EM R AMAL OU SUB-RAMAL DE ÁGUA - FORNECIMENTO E INSTALAÇÃO. AF_12/2014_P</v>
          </cell>
          <cell r="C2774" t="str">
            <v>UN</v>
          </cell>
          <cell r="D2774">
            <v>5.45</v>
          </cell>
        </row>
        <row r="2775">
          <cell r="A2775">
            <v>89375</v>
          </cell>
          <cell r="B2775" t="str">
            <v>UNIÃO, PVC, SOLDÁVEL, DN 20MM, INSTALADO EM RAMAL OU SUB-RAMAL DE ÁGUA - FORNECIMENTO E INSTALAÇÃO. AF_12/2014_P</v>
          </cell>
          <cell r="C2775" t="str">
            <v>UN</v>
          </cell>
          <cell r="D2775">
            <v>6.64</v>
          </cell>
        </row>
        <row r="2776">
          <cell r="A2776">
            <v>89376</v>
          </cell>
          <cell r="B2776" t="str">
            <v>ADAPTADOR CURTO COM BOLSA E ROSCA PARA REGISTRO, PVC, SOLDÁVEL, DN 20M M X 1/2", INSTALADO EM RAMAL OU SUB-RAMAL DE ÁGUA - FORNECIMENTO E INS TALAÇÃO. AF_12/2014_P</v>
          </cell>
          <cell r="C2776" t="str">
            <v>UN</v>
          </cell>
          <cell r="D2776">
            <v>3.41</v>
          </cell>
        </row>
        <row r="2777">
          <cell r="A2777">
            <v>89378</v>
          </cell>
          <cell r="B2777" t="str">
            <v>LUVA, PVC, SOLDÁVEL, DN 25MM, INSTALADO EM RAMAL OU SUB-RAMAL DE ÁGUA - FORNECIMENTO E INSTALAÇÃO. AF_12/2014_P</v>
          </cell>
          <cell r="C2777" t="str">
            <v>UN</v>
          </cell>
          <cell r="D2777">
            <v>3.75</v>
          </cell>
        </row>
        <row r="2778">
          <cell r="A2778">
            <v>89379</v>
          </cell>
          <cell r="B2778" t="str">
            <v>LUVA DE CORRER, PVC, SOLDÁVEL, DN 25MM, INSTALADO EM RAMAL OU SUB-RAMA L DE ÁGUA - FORNECIMENTO E INSTALAÇÃO. AF_12/2014_P</v>
          </cell>
          <cell r="C2778" t="str">
            <v>UN</v>
          </cell>
          <cell r="D2778">
            <v>9.35</v>
          </cell>
        </row>
        <row r="2779">
          <cell r="A2779">
            <v>89380</v>
          </cell>
          <cell r="B2779" t="str">
            <v>LUVA DE REDUÇÃO, PVC, SOLDÁVEL, DN 32MM X 25MM, INSTALADO EM RAMAL OU SUB-RAMAL DE ÁGUA - FORNECIMENTO E INSTALAÇÃO. AF_12/2014_P</v>
          </cell>
          <cell r="C2779" t="str">
            <v>UN</v>
          </cell>
          <cell r="D2779">
            <v>4.87</v>
          </cell>
        </row>
        <row r="2780">
          <cell r="A2780">
            <v>89381</v>
          </cell>
          <cell r="B2780" t="str">
            <v>LUVA COM BUCHA DE LATÃO, PVC, SOLDÁVEL, DN 25MM X 3/4", INSTALADO EM R AMAL OU SUB-RAMAL DE ÁGUA - FORNECIMENTO E INSTALAÇÃO. AF_12/2014_P</v>
          </cell>
          <cell r="C2780" t="str">
            <v>UN</v>
          </cell>
          <cell r="D2780">
            <v>6.82</v>
          </cell>
        </row>
        <row r="2781">
          <cell r="A2781">
            <v>89382</v>
          </cell>
          <cell r="B2781" t="str">
            <v>UNIÃO, PVC, SOLDÁVEL, DN 25MM, INSTALADO EM RAMAL OU SUB-RAMAL DE ÁGUA - FORNECIMENTO E INSTALAÇÃO. AF_12/2014_P</v>
          </cell>
          <cell r="C2781" t="str">
            <v>UN</v>
          </cell>
          <cell r="D2781">
            <v>7.81</v>
          </cell>
        </row>
        <row r="2782">
          <cell r="A2782">
            <v>89383</v>
          </cell>
          <cell r="B2782" t="str">
            <v>ADAPTADOR CURTO COM BOLSA E ROSCA PARA REGISTRO, PVC, SOLDÁVEL, DN 25M M X 3/4", INSTALADO EM RAMAL OU SUB-RAMAL DE ÁGUA - FORNECIMENTO E INS TALAÇÃO. AF_12/2014_P</v>
          </cell>
          <cell r="C2782" t="str">
            <v>UN</v>
          </cell>
          <cell r="D2782">
            <v>3.97</v>
          </cell>
        </row>
        <row r="2783">
          <cell r="A2783">
            <v>89385</v>
          </cell>
          <cell r="B2783" t="str">
            <v>LUVA SOLDÁVEL E COM ROSCA, PVC, SOLDÁVEL, DN 25MM X 3/4", INSTALADO EM RAMAL OU SUB-RAMAL DE ÁGUA - FORNECIMENTO E INSTALAÇÃO. AF_12/2014_P</v>
          </cell>
          <cell r="C2783" t="str">
            <v>UN</v>
          </cell>
          <cell r="D2783">
            <v>4.08</v>
          </cell>
        </row>
        <row r="2784">
          <cell r="A2784">
            <v>89386</v>
          </cell>
          <cell r="B2784" t="str">
            <v>LUVA, PVC, SOLDÁVEL, DN 32MM, INSTALADO EM RAMAL OU SUB-RAMAL DE ÁGUA - FORNECIMENTO E INSTALAÇÃO. AF_12/2014_P</v>
          </cell>
          <cell r="C2784" t="str">
            <v>UN</v>
          </cell>
          <cell r="D2784">
            <v>4.9000000000000004</v>
          </cell>
        </row>
        <row r="2785">
          <cell r="A2785">
            <v>89388</v>
          </cell>
          <cell r="B2785" t="str">
            <v>LUVA DE REDUÇÃO, PVC, SOLDÁVEL, DN 40MM X 32MM, INSTALADO EM RAMAL OU SUB-RAMAL DE ÁGUA - FORNECIMENTO E INSTALAÇÃO. AF_12/2014_P</v>
          </cell>
          <cell r="C2785" t="str">
            <v>UN</v>
          </cell>
          <cell r="D2785">
            <v>5.93</v>
          </cell>
        </row>
        <row r="2786">
          <cell r="A2786">
            <v>89389</v>
          </cell>
          <cell r="B2786" t="str">
            <v>LUVA SOLDÁVEL E COM ROSCA, PVC, SOLDÁVEL, DN 32MM X 1", INSTALADO EM R AMAL OU SUB-RAMAL DE ÁGUA - FORNECIMENTO E INSTALAÇÃO. AF_12/2014_P</v>
          </cell>
          <cell r="C2786" t="str">
            <v>UN</v>
          </cell>
          <cell r="D2786">
            <v>6.37</v>
          </cell>
        </row>
        <row r="2787">
          <cell r="A2787">
            <v>89390</v>
          </cell>
          <cell r="B2787" t="str">
            <v>UNIÃO, PVC, SOLDÁVEL, DN 32MM, INSTALADO EM RAMAL OU SUB-RAMAL DE ÁGUA - FORNECIMENTO E INSTALAÇÃO. AF_12/2014_P</v>
          </cell>
          <cell r="C2787" t="str">
            <v>UN</v>
          </cell>
          <cell r="D2787">
            <v>11.59</v>
          </cell>
        </row>
        <row r="2788">
          <cell r="A2788">
            <v>89391</v>
          </cell>
          <cell r="B2788" t="str">
            <v>ADAPTADOR CURTO COM BOLSA E ROSCA PARA REGISTRO, PVC, SOLDÁVEL, DN 32M M X 1", INSTALADO EM RAMAL OU SUB-RAMAL DE ÁGUA - FORNECIMENTO E INSTA LAÇÃO. AF_12/2014_P</v>
          </cell>
          <cell r="C2788" t="str">
            <v>UN</v>
          </cell>
          <cell r="D2788">
            <v>5.28</v>
          </cell>
        </row>
        <row r="2789">
          <cell r="A2789">
            <v>89393</v>
          </cell>
          <cell r="B2789" t="str">
            <v>TE, PVC, SOLDÁVEL, DN 20MM, INSTALADO EM RAMAL OU SUB-RAMAL DE ÁGUA - FORNECIMENTO E INSTALAÇÃO. AF_12/2014_P</v>
          </cell>
          <cell r="C2789" t="str">
            <v>UN</v>
          </cell>
          <cell r="D2789">
            <v>6.11</v>
          </cell>
        </row>
        <row r="2790">
          <cell r="A2790">
            <v>89394</v>
          </cell>
          <cell r="B2790" t="str">
            <v>TÊ COM BUCHA DE LATÃO NA BOLSA CENTRAL, PVC, SOLDÁVEL, DN 20MM X 1/2", INSTALADO EM RAMAL OU SUB-RAMAL DE ÁGUA - FORNECIMENTO E INSTALAÇÃO. AF_12/2014_P</v>
          </cell>
          <cell r="C2790" t="str">
            <v>UN</v>
          </cell>
          <cell r="D2790">
            <v>11.19</v>
          </cell>
        </row>
        <row r="2791">
          <cell r="A2791">
            <v>89395</v>
          </cell>
          <cell r="B2791" t="str">
            <v>TE, PVC, SOLDÁVEL, DN 25MM, INSTALADO EM RAMAL OU SUB-RAMAL DE ÁGUA - FORNECIMENTO E INSTALAÇÃO. AF_12/2014_P</v>
          </cell>
          <cell r="C2791" t="str">
            <v>UN</v>
          </cell>
          <cell r="D2791">
            <v>7.29</v>
          </cell>
        </row>
        <row r="2792">
          <cell r="A2792">
            <v>89396</v>
          </cell>
          <cell r="B2792" t="str">
            <v>TÊ COM BUCHA DE LATÃO NA BOLSA CENTRAL, PVC, SOLDÁVEL, DN 25MM X 1/2", INSTALADO EM RAMAL OU SUB-RAMAL DE ÁGUA - FORNECIMENTO E INSTALAÇÃO. AF_12/2014_P</v>
          </cell>
          <cell r="C2792" t="str">
            <v>UN</v>
          </cell>
          <cell r="D2792">
            <v>12.68</v>
          </cell>
        </row>
        <row r="2793">
          <cell r="A2793">
            <v>89397</v>
          </cell>
          <cell r="B2793" t="str">
            <v>TÊ DE REDUÇÃO, PVC, SOLDÁVEL, DN 25MM X 20MM, INSTALADO EM RAMAL OU SU B-RAMAL DE ÁGUA - FORNECIMENTO E INSTALAÇÃO. AF_12/2014_P</v>
          </cell>
          <cell r="C2793" t="str">
            <v>UN</v>
          </cell>
          <cell r="D2793">
            <v>8.43</v>
          </cell>
        </row>
        <row r="2794">
          <cell r="A2794">
            <v>89398</v>
          </cell>
          <cell r="B2794" t="str">
            <v>TE, PVC, SOLDÁVEL, DN 32MM, INSTALADO EM RAMAL OU SUB-RAMAL DE ÁGUA - FORNECIMENTO E INSTALAÇÃO. AF_12/2014_P</v>
          </cell>
          <cell r="C2794" t="str">
            <v>UN</v>
          </cell>
          <cell r="D2794">
            <v>9.86</v>
          </cell>
        </row>
        <row r="2795">
          <cell r="A2795">
            <v>89399</v>
          </cell>
          <cell r="B2795" t="str">
            <v>TÊ COM BUCHA DE LATÃO NA BOLSA CENTRAL, PVC, SOLDÁVEL, DN 32MM X 3/4", INSTALADO EM RAMAL OU SUB-RAMAL DE ÁGUA - FORNECIMENTO E INSTALAÇÃO. AF_12/2014_P</v>
          </cell>
          <cell r="C2795" t="str">
            <v>UN</v>
          </cell>
          <cell r="D2795">
            <v>18.489999999999998</v>
          </cell>
        </row>
        <row r="2796">
          <cell r="A2796">
            <v>89400</v>
          </cell>
          <cell r="B2796" t="str">
            <v>TÊ DE REDUÇÃO, PVC, SOLDÁVEL, DN 32MM X 25MM, INSTALADO EM RAMAL OU SU B-RAMAL DE ÁGUA - FORNECIMENTO E INSTALAÇÃO. AF_12/2014_P</v>
          </cell>
          <cell r="C2796" t="str">
            <v>UN</v>
          </cell>
          <cell r="D2796">
            <v>11.62</v>
          </cell>
        </row>
        <row r="2797">
          <cell r="A2797">
            <v>89404</v>
          </cell>
          <cell r="B2797" t="str">
            <v>JOELHO 90 GRAUS, PVC, SOLDÁVEL, DN 20MM, INSTALADO EM RAMAL DE DISTRIB UIÇÃO DE ÁGUA - FORNECIMENTO E INSTALAÇÃO. AF_12/2014_P</v>
          </cell>
          <cell r="C2797" t="str">
            <v>UN</v>
          </cell>
          <cell r="D2797">
            <v>2.96</v>
          </cell>
        </row>
        <row r="2798">
          <cell r="A2798">
            <v>89405</v>
          </cell>
          <cell r="B2798" t="str">
            <v>JOELHO 45 GRAUS, PVC, SOLDÁVEL, DN 20MM, INSTALADO EM RAMAL DE DISTRIB UIÇÃO DE ÁGUA - FORNECIMENTO E INSTALAÇÃO. AF_12/2014_P</v>
          </cell>
          <cell r="C2798" t="str">
            <v>UN</v>
          </cell>
          <cell r="D2798">
            <v>3.1</v>
          </cell>
        </row>
        <row r="2799">
          <cell r="A2799">
            <v>89406</v>
          </cell>
          <cell r="B2799" t="str">
            <v>CURVA 90 GRAUS, PVC, SOLDÁVEL, DN 20MM, INSTALADO EM RAMAL DE DISTRIBU IÇÃO DE ÁGUA - FORNECIMENTO E INSTALAÇÃO. AF_12/2014_P</v>
          </cell>
          <cell r="C2799" t="str">
            <v>UN</v>
          </cell>
          <cell r="D2799">
            <v>3.8</v>
          </cell>
        </row>
        <row r="2800">
          <cell r="A2800">
            <v>89407</v>
          </cell>
          <cell r="B2800" t="str">
            <v>CURVA 45 GRAUS, PVC, SOLDÁVEL, DN 20MM, INSTALADO EM RAMAL DE DISTRIBU IÇÃO DE ÁGUA - FORNECIMENTO E INSTALAÇÃO. AF_12/2014_P</v>
          </cell>
          <cell r="C2800" t="str">
            <v>UN</v>
          </cell>
          <cell r="D2800">
            <v>3.74</v>
          </cell>
        </row>
        <row r="2801">
          <cell r="A2801">
            <v>89408</v>
          </cell>
          <cell r="B2801" t="str">
            <v>JOELHO 90 GRAUS, PVC, SOLDÁVEL, DN 25MM, INSTALADO EM RAMAL DE DISTRIB UIÇÃO DE ÁGUA - FORNECIMENTO E INSTALAÇÃO. AF_12/2014_P</v>
          </cell>
          <cell r="C2801" t="str">
            <v>UN</v>
          </cell>
          <cell r="D2801">
            <v>3.52</v>
          </cell>
        </row>
        <row r="2802">
          <cell r="A2802">
            <v>89409</v>
          </cell>
          <cell r="B2802" t="str">
            <v>JOELHO 45 GRAUS, PVC, SOLDÁVEL, DN 25MM, INSTALADO EM RAMAL DE DISTRIB UIÇÃO DE ÁGUA - FORNECIMENTO E INSTALAÇÃO. AF_12/2014_P</v>
          </cell>
          <cell r="C2802" t="str">
            <v>UN</v>
          </cell>
          <cell r="D2802">
            <v>4.03</v>
          </cell>
        </row>
        <row r="2803">
          <cell r="A2803">
            <v>89410</v>
          </cell>
          <cell r="B2803" t="str">
            <v>CURVA 90 GRAUS, PVC, SOLDÁVEL, DN 25MM, INSTALADO EM RAMAL DE DISTRIBU IÇÃO DE ÁGUA - FORNECIMENTO E INSTALAÇÃO. AF_12/2014_P</v>
          </cell>
          <cell r="C2803" t="str">
            <v>UN</v>
          </cell>
          <cell r="D2803">
            <v>4.8</v>
          </cell>
        </row>
        <row r="2804">
          <cell r="A2804">
            <v>89411</v>
          </cell>
          <cell r="B2804" t="str">
            <v>CURVA 45 GRAUS, PVC, SOLDÁVEL, DN 25MM, INSTALADO EM RAMAL DE DISTRIBU IÇÃO DE ÁGUA - FORNECIMENTO E INSTALAÇÃO. AF_12/2014_P</v>
          </cell>
          <cell r="C2804" t="str">
            <v>UN</v>
          </cell>
          <cell r="D2804">
            <v>4.45</v>
          </cell>
        </row>
        <row r="2805">
          <cell r="A2805">
            <v>89412</v>
          </cell>
          <cell r="B2805" t="str">
            <v>JOELHO 90 GRAUS, PVC, SOLDÁVEL, DN 25MM, X 3/4" INSTALADO EM RAMAL DE DISTRIBUIÇÃO DE ÁGUA - FORNECIMENTO E INSTALAÇÃO. AF_12/2014_P</v>
          </cell>
          <cell r="C2805" t="str">
            <v>UN</v>
          </cell>
          <cell r="D2805">
            <v>4.82</v>
          </cell>
        </row>
        <row r="2806">
          <cell r="A2806">
            <v>89413</v>
          </cell>
          <cell r="B2806" t="str">
            <v>JOELHO 90 GRAUS, PVC, SOLDÁVEL, DN 32MM, INSTALADO EM RAMAL DE DISTRIB UIÇÃO DE ÁGUA - FORNECIMENTO E INSTALAÇÃO. AF_12/2014_P</v>
          </cell>
          <cell r="C2806" t="str">
            <v>UN</v>
          </cell>
          <cell r="D2806">
            <v>4.91</v>
          </cell>
        </row>
        <row r="2807">
          <cell r="A2807">
            <v>89414</v>
          </cell>
          <cell r="B2807" t="str">
            <v>JOELHO 45 GRAUS, PVC, SOLDÁVEL, DN 32MM, INSTALADO EM RAMAL DE DISTRIB UIÇÃO DE ÁGUA - FORNECIMENTO E INSTALAÇÃO. AF_12/2014_P</v>
          </cell>
          <cell r="C2807" t="str">
            <v>UN</v>
          </cell>
          <cell r="D2807">
            <v>6.07</v>
          </cell>
        </row>
        <row r="2808">
          <cell r="A2808">
            <v>89415</v>
          </cell>
          <cell r="B2808" t="str">
            <v>CURVA 90 GRAUS, PVC, SOLDÁVEL, DN 32MM, INSTALADO EM RAMAL DE DISTRIBU IÇÃO DE ÁGUA - FORNECIMENTO E INSTALAÇÃO. AF_12/2014_P</v>
          </cell>
          <cell r="C2808" t="str">
            <v>UN</v>
          </cell>
          <cell r="D2808">
            <v>7.23</v>
          </cell>
        </row>
        <row r="2809">
          <cell r="A2809">
            <v>89416</v>
          </cell>
          <cell r="B2809" t="str">
            <v>CURVA 45 GRAUS, PVC, SOLDÁVEL, DN 32MM, INSTALADO EM RAMAL DE DISTRIBU IÇÃO DE ÁGUA - FORNECIMENTO E INSTALAÇÃO. AF_12/2014_P</v>
          </cell>
          <cell r="C2809" t="str">
            <v>UN</v>
          </cell>
          <cell r="D2809">
            <v>5.97</v>
          </cell>
        </row>
        <row r="2810">
          <cell r="A2810">
            <v>89417</v>
          </cell>
          <cell r="B2810" t="str">
            <v>LUVA, PVC, SOLDÁVEL, DN 20MM, INSTALADO EM RAMAL DE DISTRIBUIÇÃO DE ÁG UA - FORNECIMENTO E INSTALAÇÃO. AF_12/2014_P</v>
          </cell>
          <cell r="C2810" t="str">
            <v>UN</v>
          </cell>
          <cell r="D2810">
            <v>2.23</v>
          </cell>
        </row>
        <row r="2811">
          <cell r="A2811">
            <v>89418</v>
          </cell>
          <cell r="B2811" t="str">
            <v>LUVA DE CORRER, PVC, SOLDÁVEL, DN 20MM, INSTALADO EM RAMAL DE DISTRIBU IÇÃO DE ÁGUA - FORNECIMENTO E INSTALAÇÃO. AF_12/2014_P</v>
          </cell>
          <cell r="C2811" t="str">
            <v>UN</v>
          </cell>
          <cell r="D2811">
            <v>6.13</v>
          </cell>
        </row>
        <row r="2812">
          <cell r="A2812">
            <v>89419</v>
          </cell>
          <cell r="B2812" t="str">
            <v>LUVA DE REDUÇÃO, PVC, SOLDÁVEL, DN 25MM X 20MM, INSTALADO EM RAMAL DE DISTRIBUIÇÃO DE ÁGUA - FORNECIMENTO E INSTALAÇÃO. AF_12/2014_P</v>
          </cell>
          <cell r="C2812" t="str">
            <v>UN</v>
          </cell>
          <cell r="D2812">
            <v>2.5099999999999998</v>
          </cell>
        </row>
        <row r="2813">
          <cell r="A2813">
            <v>89420</v>
          </cell>
          <cell r="B2813" t="str">
            <v>LUVA COM BUCHA DE LATÃO, PVC, SOLDÁVEL, DN 20MM X 1/2", INSTALADO EM R AMAL DE DISTRIBUIÇÃO DE ÁGUA - FORNECIMENTO E INSTALAÇÃO. AF_12/2014_P</v>
          </cell>
          <cell r="C2813" t="str">
            <v>UN</v>
          </cell>
          <cell r="D2813">
            <v>4.47</v>
          </cell>
        </row>
        <row r="2814">
          <cell r="A2814">
            <v>89421</v>
          </cell>
          <cell r="B2814" t="str">
            <v>UNIÃO, PVC, SOLDÁVEL, DN 20MM, INSTALADO EM RAMAL DE DISTRIBUIÇÃO DE Á GUA - FORNECIMENTO E INSTALAÇÃO. AF_12/2014_P</v>
          </cell>
          <cell r="C2814" t="str">
            <v>UN</v>
          </cell>
          <cell r="D2814">
            <v>5.66</v>
          </cell>
        </row>
        <row r="2815">
          <cell r="A2815">
            <v>89422</v>
          </cell>
          <cell r="B2815" t="str">
            <v>ADAPTADOR CURTO COM BOLSA E ROSCA PARA REGISTRO, PVC, SOLDÁVEL, DN 20M M X 1/2", INSTALADO EM RAMAL DE DISTRIBUIÇÃO DE ÁGUA - FORNECIMENTO E INSTALAÇÃO. AF_12/2014_P</v>
          </cell>
          <cell r="C2815" t="str">
            <v>UN</v>
          </cell>
          <cell r="D2815">
            <v>2.4300000000000002</v>
          </cell>
        </row>
        <row r="2816">
          <cell r="A2816">
            <v>89424</v>
          </cell>
          <cell r="B2816" t="str">
            <v>LUVA, PVC, SOLDÁVEL, DN 25MM, INSTALADO EM RAMAL DE DISTRIBUIÇÃO DE ÁG UA - FORNECIMENTO E INSTALAÇÃO. AF_12/2014_P</v>
          </cell>
          <cell r="C2816" t="str">
            <v>UN</v>
          </cell>
          <cell r="D2816">
            <v>2.6</v>
          </cell>
        </row>
        <row r="2817">
          <cell r="A2817">
            <v>89425</v>
          </cell>
          <cell r="B2817" t="str">
            <v>LUVA DE CORRER, PVC, SOLDÁVEL, DN 25MM, INSTALADO EM RAMAL DE DISTRIBU IÇÃO DE ÁGUA - FORNECIMENTO E INSTALAÇÃO. AF_12/2014_P</v>
          </cell>
          <cell r="C2817" t="str">
            <v>UN</v>
          </cell>
          <cell r="D2817">
            <v>8.19</v>
          </cell>
        </row>
        <row r="2818">
          <cell r="A2818">
            <v>89426</v>
          </cell>
          <cell r="B2818" t="str">
            <v>LUVA DE REDUÇÃO, PVC, SOLDÁVEL, DN 32MM X 25MM, INSTALADO EM RAMAL DE DISTRIBUIÇÃO DE ÁGUA - FORNECIMENTO E INSTALAÇÃO. AF_12/2014_P</v>
          </cell>
          <cell r="C2818" t="str">
            <v>UN</v>
          </cell>
          <cell r="D2818">
            <v>3.72</v>
          </cell>
        </row>
        <row r="2819">
          <cell r="A2819">
            <v>89427</v>
          </cell>
          <cell r="B2819" t="str">
            <v>LUVA COM BUCHA DE LATÃO, PVC, SOLDÁVEL, DN 25MM X 3/4", INSTALADO EM R AMAL DE DISTRIBUIÇÃO DE ÁGUA - FORNECIMENTO E INSTALAÇÃO. AF_12/2014_P</v>
          </cell>
          <cell r="C2819" t="str">
            <v>UN</v>
          </cell>
          <cell r="D2819">
            <v>5.66</v>
          </cell>
        </row>
        <row r="2820">
          <cell r="A2820">
            <v>89428</v>
          </cell>
          <cell r="B2820" t="str">
            <v>UNIÃO, PVC, SOLDÁVEL, DN 25MM, INSTALADO EM RAMAL DE DISTRIBUIÇÃO DE Á GUA - FORNECIMENTO E INSTALAÇÃO. AF_12/2014_P</v>
          </cell>
          <cell r="C2820" t="str">
            <v>UN</v>
          </cell>
          <cell r="D2820">
            <v>6.66</v>
          </cell>
        </row>
        <row r="2821">
          <cell r="A2821">
            <v>89429</v>
          </cell>
          <cell r="B2821" t="str">
            <v>ADAPTADOR CURTO COM BOLSA E ROSCA PARA REGISTRO, PVC, SOLDÁVEL, DN 25M M X 3/4", INSTALADO EM RAMAL DE DISTRIBUIÇÃO DE ÁGUA - FORNECIMENTO E INSTALAÇÃO. AF_12/2014_P</v>
          </cell>
          <cell r="C2821" t="str">
            <v>UN</v>
          </cell>
          <cell r="D2821">
            <v>2.82</v>
          </cell>
        </row>
        <row r="2822">
          <cell r="A2822">
            <v>89431</v>
          </cell>
          <cell r="B2822" t="str">
            <v>LUVA, PVC, SOLDÁVEL, DN 32MM, INSTALADO EM RAMAL DE DISTRIBUIÇÃO DE ÁG UA - FORNECIMENTO E INSTALAÇÃO. AF_12/2014_P</v>
          </cell>
          <cell r="C2822" t="str">
            <v>UN</v>
          </cell>
          <cell r="D2822">
            <v>3.52</v>
          </cell>
        </row>
        <row r="2823">
          <cell r="A2823">
            <v>89433</v>
          </cell>
          <cell r="B2823" t="str">
            <v>LUVA DE REDUÇÃO, PVC, SOLDÁVEL, DN 40MM X 32MM, INSTALADO EM RAMAL DE DISTRIBUIÇÃO DE ÁGUA - FORNECIMENTO E INSTALAÇÃO. AF_12/2014_P</v>
          </cell>
          <cell r="C2823" t="str">
            <v>UN</v>
          </cell>
          <cell r="D2823">
            <v>4.55</v>
          </cell>
        </row>
        <row r="2824">
          <cell r="A2824">
            <v>89434</v>
          </cell>
          <cell r="B2824" t="str">
            <v>LUVA SOLDÁVEL E COM ROSCA, PVC, SOLDÁVEL, DN 32MM X 1", INSTALADO EM R AMAL DE DISTRIBUIÇÃO DE ÁGUA - FORNECIMENTO E INSTALAÇÃO. AF_12/2014_P</v>
          </cell>
          <cell r="C2824" t="str">
            <v>UN</v>
          </cell>
          <cell r="D2824">
            <v>4.99</v>
          </cell>
        </row>
        <row r="2825">
          <cell r="A2825">
            <v>89435</v>
          </cell>
          <cell r="B2825" t="str">
            <v>UNIÃO, PVC, SOLDÁVEL, DN 32MM, INSTALADO EM RAMAL DE DISTRIBUIÇÃO DE Á GUA - FORNECIMENTO E INSTALAÇÃO. AF_12/2014_P</v>
          </cell>
          <cell r="C2825" t="str">
            <v>UN</v>
          </cell>
          <cell r="D2825">
            <v>10.210000000000001</v>
          </cell>
        </row>
        <row r="2826">
          <cell r="A2826">
            <v>89436</v>
          </cell>
          <cell r="B2826" t="str">
            <v>ADAPTADOR CURTO COM BOLSA E ROSCA PARA REGISTRO, PVC, SOLDÁVEL, DN 32M M X 1", INSTALADO EM RAMAL DE DISTRIBUIÇÃO DE ÁGUA - FORNECIMENTO E IN STALAÇÃO. AF_12/2014_P</v>
          </cell>
          <cell r="C2826" t="str">
            <v>UN</v>
          </cell>
          <cell r="D2826">
            <v>3.9</v>
          </cell>
        </row>
        <row r="2827">
          <cell r="A2827">
            <v>89438</v>
          </cell>
          <cell r="B2827" t="str">
            <v>TE, PVC, SOLDÁVEL, DN 20MM, INSTALADO EM RAMAL DE DISTRIBUIÇÃO DE ÁGUA - FORNECIMENTO E INSTALAÇÃO. AF_12/2014_P</v>
          </cell>
          <cell r="C2827" t="str">
            <v>UN</v>
          </cell>
          <cell r="D2827">
            <v>4.12</v>
          </cell>
        </row>
        <row r="2828">
          <cell r="A2828">
            <v>89439</v>
          </cell>
          <cell r="B2828" t="str">
            <v>TÊ SOLDÁVEL E COM ROSCA NA BOLSA CENTRAL, PVC, SOLDÁVEL, DN 20MM X 1/2 ", INSTALADO EM RAMAL DE DISTRIBUIÇÃO DE ÁGUA - FORNECIMENTO E INSTALA ÇÃO. AF_12/2014_P</v>
          </cell>
          <cell r="C2828" t="str">
            <v>UN</v>
          </cell>
          <cell r="D2828">
            <v>5.04</v>
          </cell>
        </row>
        <row r="2829">
          <cell r="A2829">
            <v>89440</v>
          </cell>
          <cell r="B2829" t="str">
            <v>TE, PVC, SOLDÁVEL, DN 25MM, INSTALADO EM RAMAL DE DISTRIBUIÇÃO DE ÁGUA - FORNECIMENTO E INSTALAÇÃO. AF_12/2014_P</v>
          </cell>
          <cell r="C2829" t="str">
            <v>UN</v>
          </cell>
          <cell r="D2829">
            <v>5</v>
          </cell>
        </row>
        <row r="2830">
          <cell r="A2830">
            <v>89441</v>
          </cell>
          <cell r="B2830" t="str">
            <v>TÊ COM BUCHA DE LATÃO NA BOLSA CENTRAL, PVC, SOLDÁVEL, DN 25MM X 1/2", INSTALADO EM RAMAL DE DISTRIBUIÇÃO DE ÁGUA - FORNECIMENTO E INSTALAÇÃ O. AF_12/2014_P</v>
          </cell>
          <cell r="C2830" t="str">
            <v>UN</v>
          </cell>
          <cell r="D2830">
            <v>10.38</v>
          </cell>
        </row>
        <row r="2831">
          <cell r="A2831">
            <v>89442</v>
          </cell>
          <cell r="B2831" t="str">
            <v>TÊ DE REDUÇÃO, PVC, SOLDÁVEL, DN 25MM X 20MM, INSTALADO EM RAMAL DE DI STRIBUIÇÃO DE ÁGUA - FORNECIMENTO E INSTALAÇÃO. AF_12/2014_P</v>
          </cell>
          <cell r="C2831" t="str">
            <v>UN</v>
          </cell>
          <cell r="D2831">
            <v>6.13</v>
          </cell>
        </row>
        <row r="2832">
          <cell r="A2832">
            <v>89443</v>
          </cell>
          <cell r="B2832" t="str">
            <v>TE, PVC, SOLDÁVEL, DN 32MM, INSTALADO EM RAMAL DE DISTRIBUIÇÃO DE ÁGUA - FORNECIMENTO E INSTALAÇÃO. AF_12/2014_P</v>
          </cell>
          <cell r="C2832" t="str">
            <v>UN</v>
          </cell>
          <cell r="D2832">
            <v>7.13</v>
          </cell>
        </row>
        <row r="2833">
          <cell r="A2833">
            <v>89444</v>
          </cell>
          <cell r="B2833" t="str">
            <v>TÊ COM BUCHA DE LATÃO NA BOLSA CENTRAL, PVC, SOLDÁVEL, DN 32MM X 3/4", INSTALADO EM RAMAL DE DISTRIBUIÇÃO DE ÁGUA - FORNECIMENTO E INSTALAÇÃ O. AF_12/2014_P</v>
          </cell>
          <cell r="C2833" t="str">
            <v>UN</v>
          </cell>
          <cell r="D2833">
            <v>15.76</v>
          </cell>
        </row>
        <row r="2834">
          <cell r="A2834">
            <v>89445</v>
          </cell>
          <cell r="B2834" t="str">
            <v>TÊ DE REDUÇÃO, PVC, SOLDÁVEL, DN 32MM X 25MM, INSTALADO EM RAMAL DE DI STRIBUIÇÃO DE ÁGUA - FORNECIMENTO E INSTALAÇÃO. AF_12/2014_P</v>
          </cell>
          <cell r="C2834" t="str">
            <v>UN</v>
          </cell>
          <cell r="D2834">
            <v>8.89</v>
          </cell>
        </row>
        <row r="2835">
          <cell r="A2835">
            <v>89481</v>
          </cell>
          <cell r="B2835" t="str">
            <v>JOELHO 90 GRAUS, PVC, SOLDÁVEL, DN 25MM, INSTALADO EM PRUMADA DE ÁGUA - FORNECIMENTO E INSTALAÇÃO. AF_12/2014_P</v>
          </cell>
          <cell r="C2835" t="str">
            <v>UN</v>
          </cell>
          <cell r="D2835">
            <v>2.65</v>
          </cell>
        </row>
        <row r="2836">
          <cell r="A2836">
            <v>89485</v>
          </cell>
          <cell r="B2836" t="str">
            <v>JOELHO 45 GRAUS, PVC, SOLDÁVEL, DN 25MM, INSTALADO EM PRUMADA DE ÁGUA - FORNECIMENTO E INSTALAÇÃO. AF_12/2014_P</v>
          </cell>
          <cell r="C2836" t="str">
            <v>UN</v>
          </cell>
          <cell r="D2836">
            <v>3.16</v>
          </cell>
        </row>
        <row r="2837">
          <cell r="A2837">
            <v>89489</v>
          </cell>
          <cell r="B2837" t="str">
            <v>CURVA 90 GRAUS, PVC, SOLDÁVEL, DN 25MM, INSTALADO EM PRUMADA DE ÁGUA - FORNECIMENTO E INSTALAÇÃO. AF_12/2014_P</v>
          </cell>
          <cell r="C2837" t="str">
            <v>UN</v>
          </cell>
          <cell r="D2837">
            <v>3.93</v>
          </cell>
        </row>
        <row r="2838">
          <cell r="A2838">
            <v>89490</v>
          </cell>
          <cell r="B2838" t="str">
            <v>CURVA 45 GRAUS, PVC, SOLDÁVEL, DN 25MM, INSTALADO EM PRUMADA DE ÁGUA - FORNECIMENTO E INSTALAÇÃO. AF_12/2014_P</v>
          </cell>
          <cell r="C2838" t="str">
            <v>UN</v>
          </cell>
          <cell r="D2838">
            <v>3.59</v>
          </cell>
        </row>
        <row r="2839">
          <cell r="A2839">
            <v>89492</v>
          </cell>
          <cell r="B2839" t="str">
            <v>JOELHO 90 GRAUS, PVC, SOLDÁVEL, DN 32MM, INSTALADO EM PRUMADA DE ÁGUA - FORNECIMENTO E INSTALAÇÃO. AF_12/2014_P</v>
          </cell>
          <cell r="C2839" t="str">
            <v>UN</v>
          </cell>
          <cell r="D2839">
            <v>3.93</v>
          </cell>
        </row>
        <row r="2840">
          <cell r="A2840">
            <v>89493</v>
          </cell>
          <cell r="B2840" t="str">
            <v>JOELHO 45 GRAUS, PVC, SOLDÁVEL, DN 32MM, INSTALADO EM PRUMADA DE ÁGUA - FORNECIMENTO E INSTALAÇÃO. AF_12/2014_P</v>
          </cell>
          <cell r="C2840" t="str">
            <v>UN</v>
          </cell>
          <cell r="D2840">
            <v>5.09</v>
          </cell>
        </row>
        <row r="2841">
          <cell r="A2841">
            <v>89494</v>
          </cell>
          <cell r="B2841" t="str">
            <v>CURVA 90 GRAUS, PVC, SOLDÁVEL, DN 32MM, INSTALADO EM PRUMADA DE ÁGUA - FORNECIMENTO E INSTALAÇÃO. AF_12/2014_P</v>
          </cell>
          <cell r="C2841" t="str">
            <v>UN</v>
          </cell>
          <cell r="D2841">
            <v>6.25</v>
          </cell>
        </row>
        <row r="2842">
          <cell r="A2842">
            <v>89496</v>
          </cell>
          <cell r="B2842" t="str">
            <v>CURVA 45 GRAUS, PVC, SOLDÁVEL, DN 32MM, INSTALADO EM PRUMADA DE ÁGUA - FORNECIMENTO E INSTALAÇÃO. AF_12/2014_P</v>
          </cell>
          <cell r="C2842" t="str">
            <v>UN</v>
          </cell>
          <cell r="D2842">
            <v>4.99</v>
          </cell>
        </row>
        <row r="2843">
          <cell r="A2843">
            <v>89497</v>
          </cell>
          <cell r="B2843" t="str">
            <v>JOELHO 90 GRAUS, PVC, SOLDÁVEL, DN 40MM, INSTALADO EM PRUMADA DE ÁGUA - FORNECIMENTO E INSTALAÇÃO. AF_12/2014_P</v>
          </cell>
          <cell r="C2843" t="str">
            <v>UN</v>
          </cell>
          <cell r="D2843">
            <v>6.16</v>
          </cell>
        </row>
        <row r="2844">
          <cell r="A2844">
            <v>89498</v>
          </cell>
          <cell r="B2844" t="str">
            <v>JOELHO 45 GRAUS, PVC, SOLDÁVEL, DN 40MM, INSTALADO EM PRUMADA DE ÁGUA - FORNECIMENTO E INSTALAÇÃO. AF_12/2014_P</v>
          </cell>
          <cell r="C2844" t="str">
            <v>UN</v>
          </cell>
          <cell r="D2844">
            <v>6.86</v>
          </cell>
        </row>
        <row r="2845">
          <cell r="A2845">
            <v>89499</v>
          </cell>
          <cell r="B2845" t="str">
            <v>CURVA 90 GRAUS, PVC, SOLDÁVEL, DN 40MM, INSTALADO EM PRUMADA DE ÁGUA - FORNECIMENTO E INSTALAÇÃO. AF_12/2014_P</v>
          </cell>
          <cell r="C2845" t="str">
            <v>UN</v>
          </cell>
          <cell r="D2845">
            <v>9.77</v>
          </cell>
        </row>
        <row r="2846">
          <cell r="A2846">
            <v>89500</v>
          </cell>
          <cell r="B2846" t="str">
            <v>CURVA 45 GRAUS, PVC, SOLDÁVEL, DN 40MM, INSTALADO EM PRUMADA DE ÁGUA - FORNECIMENTO E INSTALAÇÃO. AF_12/2014_P</v>
          </cell>
          <cell r="C2846" t="str">
            <v>UN</v>
          </cell>
          <cell r="D2846">
            <v>6.24</v>
          </cell>
        </row>
        <row r="2847">
          <cell r="A2847">
            <v>89501</v>
          </cell>
          <cell r="B2847" t="str">
            <v>JOELHO 90 GRAUS, PVC, SOLDÁVEL, DN 50MM, INSTALADO EM PRUMADA DE ÁGUA - FORNECIMENTO E INSTALAÇÃO. AF_12/2014_P</v>
          </cell>
          <cell r="C2847" t="str">
            <v>UN</v>
          </cell>
          <cell r="D2847">
            <v>7.61</v>
          </cell>
        </row>
        <row r="2848">
          <cell r="A2848">
            <v>89502</v>
          </cell>
          <cell r="B2848" t="str">
            <v>JOELHO 45 GRAUS, PVC, SOLDÁVEL, DN 50MM, INSTALADO EM PRUMADA DE ÁGUA - FORNECIMENTO E INSTALAÇÃO. AF_12/2014_P</v>
          </cell>
          <cell r="C2848" t="str">
            <v>UN</v>
          </cell>
          <cell r="D2848">
            <v>8.77</v>
          </cell>
        </row>
        <row r="2849">
          <cell r="A2849">
            <v>89503</v>
          </cell>
          <cell r="B2849" t="str">
            <v>CURVA 90 GRAUS, PVC, SOLDÁVEL, DN 50MM, INSTALADO EM PRUMADA DE ÁGUA - FORNECIMENTO E INSTALAÇÃO. AF_12/2014_P</v>
          </cell>
          <cell r="C2849" t="str">
            <v>UN</v>
          </cell>
          <cell r="D2849">
            <v>11.41</v>
          </cell>
        </row>
        <row r="2850">
          <cell r="A2850">
            <v>89504</v>
          </cell>
          <cell r="B2850" t="str">
            <v>CURVA 45 GRAUS, PVC, SOLDÁVEL, DN 50MM, INSTALADO EM PRUMADA DE ÁGUA - FORNECIMENTO E INSTALAÇÃO. AF_12/2014_P</v>
          </cell>
          <cell r="C2850" t="str">
            <v>UN</v>
          </cell>
          <cell r="D2850">
            <v>10.31</v>
          </cell>
        </row>
        <row r="2851">
          <cell r="A2851">
            <v>89505</v>
          </cell>
          <cell r="B2851" t="str">
            <v>JOELHO 90 GRAUS, PVC, SOLDÁVEL, DN 60MM, INSTALADO EM PRUMADA DE ÁGUA - FORNECIMENTO E INSTALAÇÃO. AF_12/2014_P</v>
          </cell>
          <cell r="C2851" t="str">
            <v>UN</v>
          </cell>
          <cell r="D2851">
            <v>21.25</v>
          </cell>
        </row>
        <row r="2852">
          <cell r="A2852">
            <v>89506</v>
          </cell>
          <cell r="B2852" t="str">
            <v>JOELHO 45 GRAUS, PVC, SOLDÁVEL, DN 60MM, INSTALADO EM PRUMADA DE ÁGUA - FORNECIMENTO E INSTALAÇÃO. AF_12/2014_P</v>
          </cell>
          <cell r="C2852" t="str">
            <v>UN</v>
          </cell>
          <cell r="D2852">
            <v>20.87</v>
          </cell>
        </row>
        <row r="2853">
          <cell r="A2853">
            <v>89507</v>
          </cell>
          <cell r="B2853" t="str">
            <v>CURVA 90 GRAUS, PVC, SOLDÁVEL, DN 60MM, INSTALADO EM PRUMADA DE ÁGUA - FORNECIMENTO E INSTALAÇÃO. AF_12/2014_P</v>
          </cell>
          <cell r="C2853" t="str">
            <v>UN</v>
          </cell>
          <cell r="D2853">
            <v>21.67</v>
          </cell>
        </row>
        <row r="2854">
          <cell r="A2854">
            <v>89510</v>
          </cell>
          <cell r="B2854" t="str">
            <v>CURVA 45 GRAUS, PVC, SOLDÁVEL, DN 60MM, INSTALADO EM PRUMADA DE ÁGUA - FORNECIMENTO E INSTALAÇÃO. AF_12/2014_P</v>
          </cell>
          <cell r="C2854" t="str">
            <v>UN</v>
          </cell>
          <cell r="D2854">
            <v>15.46</v>
          </cell>
        </row>
        <row r="2855">
          <cell r="A2855">
            <v>89513</v>
          </cell>
          <cell r="B2855" t="str">
            <v>JOELHO 90 GRAUS, PVC, SOLDÁVEL, DN 75MM, INSTALADO EM PRUMADA DE ÁGUA - FORNECIMENTO E INSTALAÇÃO. AF_12/2014_P</v>
          </cell>
          <cell r="C2855" t="str">
            <v>UN</v>
          </cell>
          <cell r="D2855">
            <v>58.62</v>
          </cell>
        </row>
        <row r="2856">
          <cell r="A2856">
            <v>89514</v>
          </cell>
          <cell r="B2856" t="str">
            <v>JOELHO 90 GRAUS, PVC, SERIE R, ÁGUA PLUVIAL, DN 40 MM, JUNTA SOLDÁVEL, FORNECIDO E INSTALADO EM RAMAL DE ENCAMINHAMENTO. AF_12/2014_P</v>
          </cell>
          <cell r="C2856" t="str">
            <v>UN</v>
          </cell>
          <cell r="D2856">
            <v>5.75</v>
          </cell>
        </row>
        <row r="2857">
          <cell r="A2857">
            <v>89515</v>
          </cell>
          <cell r="B2857" t="str">
            <v>JOELHO 45 GRAUS, PVC, SOLDÁVEL, DN 75MM, INSTALADO EM PRUMADA DE ÁGUA - FORNECIMENTO E INSTALAÇÃO. AF_12/2014_P</v>
          </cell>
          <cell r="C2857" t="str">
            <v>UN</v>
          </cell>
          <cell r="D2857">
            <v>45.16</v>
          </cell>
        </row>
        <row r="2858">
          <cell r="A2858">
            <v>89516</v>
          </cell>
          <cell r="B2858" t="str">
            <v>JOELHO 45 GRAUS, PVC, SERIE R, ÁGUA PLUVIAL, DN 40 MM, JUNTA SOLDÁVEL, FORNECIDO E INSTALADO EM RAMAL DE ENCAMINHAMENTO. AF_12/2014_P</v>
          </cell>
          <cell r="C2858" t="str">
            <v>UN</v>
          </cell>
          <cell r="D2858">
            <v>5.43</v>
          </cell>
        </row>
        <row r="2859">
          <cell r="A2859">
            <v>89517</v>
          </cell>
          <cell r="B2859" t="str">
            <v>CURVA 90 GRAUS, PVC, SOLDÁVEL, DN 75MM, INSTALADO EM PRUMADA DE ÁGUA - FORNECIMENTO E INSTALAÇÃO. AF_12/2014_P</v>
          </cell>
          <cell r="C2859" t="str">
            <v>UN</v>
          </cell>
          <cell r="D2859">
            <v>35.549999999999997</v>
          </cell>
        </row>
        <row r="2860">
          <cell r="A2860">
            <v>89518</v>
          </cell>
          <cell r="B2860" t="str">
            <v>JOELHO 90 GRAUS, PVC, SERIE R, ÁGUA PLUVIAL, DN 50 MM, JUNTA ELÁSTICA, FORNECIDO E INSTALADO EM RAMAL DE ENCAMINHAMENTO. AF_12/2014</v>
          </cell>
          <cell r="C2860" t="str">
            <v>UN</v>
          </cell>
          <cell r="D2860">
            <v>8.43</v>
          </cell>
        </row>
        <row r="2861">
          <cell r="A2861">
            <v>89519</v>
          </cell>
          <cell r="B2861" t="str">
            <v>CURVA 45 GRAUS, PVC, SOLDÁVEL, DN 75MM, INSTALADO EM PRUMADA DE ÁGUA - FORNECIMENTO E INSTALAÇÃO. AF_12/2014_P</v>
          </cell>
          <cell r="C2861" t="str">
            <v>UN</v>
          </cell>
          <cell r="D2861">
            <v>27.88</v>
          </cell>
        </row>
        <row r="2862">
          <cell r="A2862">
            <v>89520</v>
          </cell>
          <cell r="B2862" t="str">
            <v>JOELHO 45 GRAUS, PVC, SERIE R, ÁGUA PLUVIAL, DN 50 MM, JUNTA ELÁSTICA, FORNECIDO E INSTALADO EM RAMAL DE ENCAMINHAMENTO. AF_12/2014</v>
          </cell>
          <cell r="C2862" t="str">
            <v>UN</v>
          </cell>
          <cell r="D2862">
            <v>7.73</v>
          </cell>
        </row>
        <row r="2863">
          <cell r="A2863">
            <v>89521</v>
          </cell>
          <cell r="B2863" t="str">
            <v>JOELHO 90 GRAUS, PVC, SOLDÁVEL, DN 85MM, INSTALADO EM PRUMADA DE ÁGUA - FORNECIMENTO E INSTALAÇÃO. AF_12/2014_P</v>
          </cell>
          <cell r="C2863" t="str">
            <v>UN</v>
          </cell>
          <cell r="D2863">
            <v>66.16</v>
          </cell>
        </row>
        <row r="2864">
          <cell r="A2864">
            <v>89522</v>
          </cell>
          <cell r="B2864" t="str">
            <v>JOELHO 90 GRAUS, PVC, SERIE R, ÁGUA PLUVIAL, DN 75 MM, JUNTA ELÁSTICA, FORNECIDO E INSTALADO EM RAMAL DE ENCAMINHAMENTO. AF_12/2014</v>
          </cell>
          <cell r="C2864" t="str">
            <v>UN</v>
          </cell>
          <cell r="D2864">
            <v>16.54</v>
          </cell>
        </row>
        <row r="2865">
          <cell r="A2865">
            <v>89523</v>
          </cell>
          <cell r="B2865" t="str">
            <v>JOELHO 45 GRAUS, PVC, SOLDÁVEL, DN 85MM, INSTALADO EM PRUMADA DE ÁGUA - FORNECIMENTO E INSTALAÇÃO. AF_12/2014_P</v>
          </cell>
          <cell r="C2865" t="str">
            <v>UN</v>
          </cell>
          <cell r="D2865">
            <v>51.26</v>
          </cell>
        </row>
        <row r="2866">
          <cell r="A2866">
            <v>89524</v>
          </cell>
          <cell r="B2866" t="str">
            <v>JOELHO 45 GRAUS, PVC, SERIE R, ÁGUA PLUVIAL, DN 75 MM, JUNTA ELÁSTICA, FORNECIDO E INSTALADO EM RAMAL DE ENCAMINHAMENTO. AF_12/2014</v>
          </cell>
          <cell r="C2866" t="str">
            <v>UN</v>
          </cell>
          <cell r="D2866">
            <v>16.07</v>
          </cell>
        </row>
        <row r="2867">
          <cell r="A2867">
            <v>89525</v>
          </cell>
          <cell r="B2867" t="str">
            <v>CURVA 90 GRAUS, PVC, SOLDÁVEL, DN 85MM, INSTALADO EM PRUMADA DE ÁGUA - FORNECIMENTO E INSTALAÇÃO. AF_12/2014_P</v>
          </cell>
          <cell r="C2867" t="str">
            <v>UN</v>
          </cell>
          <cell r="D2867">
            <v>42.21</v>
          </cell>
        </row>
        <row r="2868">
          <cell r="A2868">
            <v>89527</v>
          </cell>
          <cell r="B2868" t="str">
            <v>CURVA 45 GRAUS, PVC, SOLDÁVEL, DN 85MM, INSTALADO EM PRUMADA DE ÁGUA - FORNECIMENTO E INSTALAÇÃO. AF_12/2014_P</v>
          </cell>
          <cell r="C2868" t="str">
            <v>UN</v>
          </cell>
          <cell r="D2868">
            <v>32.880000000000003</v>
          </cell>
        </row>
        <row r="2869">
          <cell r="A2869">
            <v>89528</v>
          </cell>
          <cell r="B2869" t="str">
            <v>LUVA, PVC, SOLDÁVEL, DN 25MM, INSTALADO EM PRUMADA DE ÁGUA - FORNECIME NTO E INSTALAÇÃO. AF_12/2014_P</v>
          </cell>
          <cell r="C2869" t="str">
            <v>UN</v>
          </cell>
          <cell r="D2869">
            <v>2.02</v>
          </cell>
        </row>
        <row r="2870">
          <cell r="A2870">
            <v>89529</v>
          </cell>
          <cell r="B2870" t="str">
            <v>JOELHO 90 GRAUS, PVC, SERIE R, ÁGUA PLUVIAL, DN 100 MM, JUNTA ELÁSTICA , FORNECIDO E INSTALADO EM RAMAL DE ENCAMINHAMENTO. AF_12/2014</v>
          </cell>
          <cell r="C2870" t="str">
            <v>UN</v>
          </cell>
          <cell r="D2870">
            <v>25.88</v>
          </cell>
        </row>
        <row r="2871">
          <cell r="A2871">
            <v>89530</v>
          </cell>
          <cell r="B2871" t="str">
            <v>LUVA DE CORRER, PVC, SOLDÁVEL, DN 25MM, INSTALADO EM PRUMADA DE ÁGUA - FORNECIMENTO E INSTALAÇÃO. AF_12/2014_P</v>
          </cell>
          <cell r="C2871" t="str">
            <v>UN</v>
          </cell>
          <cell r="D2871">
            <v>7.61</v>
          </cell>
        </row>
        <row r="2872">
          <cell r="A2872">
            <v>89531</v>
          </cell>
          <cell r="B2872" t="str">
            <v>JOELHO 45 GRAUS, PVC, SERIE R, ÁGUA PLUVIAL, DN 100 MM, JUNTA ELÁSTICA , FORNECIDO E INSTALADO EM RAMAL DE ENCAMINHAMENTO. AF_12/2014</v>
          </cell>
          <cell r="C2872" t="str">
            <v>UN</v>
          </cell>
          <cell r="D2872">
            <v>22.29</v>
          </cell>
        </row>
        <row r="2873">
          <cell r="A2873">
            <v>89532</v>
          </cell>
          <cell r="B2873" t="str">
            <v>LUVA DE REDUÇÃO, PVC, SOLDÁVEL, DN 32MM X 25MM, INSTALADO EM PRUMADA D E ÁGUA - FORNECIMENTO E INSTALAÇÃO. AF_12/2014_P</v>
          </cell>
          <cell r="C2873" t="str">
            <v>UN</v>
          </cell>
          <cell r="D2873">
            <v>3.14</v>
          </cell>
        </row>
        <row r="2874">
          <cell r="A2874">
            <v>89534</v>
          </cell>
          <cell r="B2874" t="str">
            <v>LUVA SOLDÁVEL E COM ROSCA, PVC, SOLDÁVEL, DN 25MM X 3/4", INSTALADO EM PRUMADA DE ÁGUA - FORNECIMENTO E INSTALAÇÃO. AF_12/2014_P</v>
          </cell>
          <cell r="C2874" t="str">
            <v>UN</v>
          </cell>
          <cell r="D2874">
            <v>2.35</v>
          </cell>
        </row>
        <row r="2875">
          <cell r="A2875">
            <v>89536</v>
          </cell>
          <cell r="B2875" t="str">
            <v>UNIÃO, PVC, SOLDÁVEL, DN 25MM, INSTALADO EM PRUMADA DE ÁGUA - FORNECIM ENTO E INSTALAÇÃO. AF_12/2014_P</v>
          </cell>
          <cell r="C2875" t="str">
            <v>UN</v>
          </cell>
          <cell r="D2875">
            <v>6.08</v>
          </cell>
        </row>
        <row r="2876">
          <cell r="A2876">
            <v>89538</v>
          </cell>
          <cell r="B2876" t="str">
            <v>ADAPTADOR CURTO COM BOLSA E ROSCA PARA REGISTRO, PVC, SOLDÁVEL, DN 25M M X 3/4", INSTALADO EM PRUMADA DE ÁGUA - FORNECIMENTO E INSTALAÇÃO. AF _12/2014_P</v>
          </cell>
          <cell r="C2876" t="str">
            <v>UN</v>
          </cell>
          <cell r="D2876">
            <v>2.2400000000000002</v>
          </cell>
        </row>
        <row r="2877">
          <cell r="A2877">
            <v>89541</v>
          </cell>
          <cell r="B2877" t="str">
            <v>LUVA, PVC, SOLDÁVEL, DN 32MM, INSTALADO EM PRUMADA DE ÁGUA - FORNECIME NTO E INSTALAÇÃO. AF_12/2014_P</v>
          </cell>
          <cell r="C2877" t="str">
            <v>UN</v>
          </cell>
          <cell r="D2877">
            <v>2.88</v>
          </cell>
        </row>
        <row r="2878">
          <cell r="A2878">
            <v>89544</v>
          </cell>
          <cell r="B2878" t="str">
            <v>LUVA SIMPLES, PVC, SERIE R, ÁGUA PLUVIAL, DN 40 MM, JUNTA SOLDÁVEL, FO RNECIDO E INSTALADO EM RAMAL DE ENCAMINHAMENTO. AF_12/2014_P</v>
          </cell>
          <cell r="C2878" t="str">
            <v>UN</v>
          </cell>
          <cell r="D2878">
            <v>5.35</v>
          </cell>
        </row>
        <row r="2879">
          <cell r="A2879">
            <v>89545</v>
          </cell>
          <cell r="B2879" t="str">
            <v>LUVA SIMPLES, PVC, SERIE R, ÁGUA PLUVIAL, DN 50 MM, JUNTA ELÁSTICA, FO RNECIDO E INSTALADO EM RAMAL DE ENCAMINHAMENTO. AF_12/2014</v>
          </cell>
          <cell r="C2879" t="str">
            <v>UN</v>
          </cell>
          <cell r="D2879">
            <v>6.98</v>
          </cell>
        </row>
        <row r="2880">
          <cell r="A2880">
            <v>89547</v>
          </cell>
          <cell r="B2880" t="str">
            <v>LUVA SIMPLES, PVC, SERIE R, ÁGUA PLUVIAL, DN 75 MM, JUNTA ELÁSTICA, FO RNECIDO E INSTALADO EM RAMAL DE ENCAMINHAMENTO. AF_12/2014</v>
          </cell>
          <cell r="C2880" t="str">
            <v>UN</v>
          </cell>
          <cell r="D2880">
            <v>9.2799999999999994</v>
          </cell>
        </row>
        <row r="2881">
          <cell r="A2881">
            <v>89548</v>
          </cell>
          <cell r="B2881" t="str">
            <v>LUVA DE CORRER, PVC, SERIE R, ÁGUA PLUVIAL, DN 75 MM, JUNTA ELÁSTICA, FORNECIDO E INSTALADO EM RAMAL DE ENCAMINHAMENTO. AF_12/2014</v>
          </cell>
          <cell r="C2881" t="str">
            <v>UN</v>
          </cell>
          <cell r="D2881">
            <v>10.18</v>
          </cell>
        </row>
        <row r="2882">
          <cell r="A2882">
            <v>89549</v>
          </cell>
          <cell r="B2882" t="str">
            <v>REDUÇÃO EXCÊNTRICA, PVC, SERIE R, ÁGUA PLUVIAL, DN 75 X 50 MM, JUNTA E LÁSTICA, FORNECIDO E INSTALADO EM RAMAL DE ENCAMINHAMENTO. AF_12/2014</v>
          </cell>
          <cell r="C2882" t="str">
            <v>UN</v>
          </cell>
          <cell r="D2882">
            <v>6.1</v>
          </cell>
        </row>
        <row r="2883">
          <cell r="A2883">
            <v>89550</v>
          </cell>
          <cell r="B2883" t="str">
            <v>TÊ DE INSPEÇÃO, PVC, SERIE R, ÁGUA PLUVIAL, DN 75 MM, JUNTA ELÁSTICA, FORNECIDO E INSTALADO EM RAMAL DE ENCAMINHAMENTO. AF_12/2014</v>
          </cell>
          <cell r="C2883" t="str">
            <v>UN</v>
          </cell>
          <cell r="D2883">
            <v>29.79</v>
          </cell>
        </row>
        <row r="2884">
          <cell r="A2884">
            <v>89551</v>
          </cell>
          <cell r="B2884" t="str">
            <v>LUVA SOLDÁVEL E COM ROSCA, PVC, SOLDÁVEL, DN 32MM X 1", INSTALADO EM P RUMADA DE ÁGUA - FORNECIMENTO E INSTALAÇÃO. AF_12/2014_P</v>
          </cell>
          <cell r="C2884" t="str">
            <v>UN</v>
          </cell>
          <cell r="D2884">
            <v>4.08</v>
          </cell>
        </row>
        <row r="2885">
          <cell r="A2885">
            <v>89552</v>
          </cell>
          <cell r="B2885" t="str">
            <v>UNIÃO, PVC, SOLDÁVEL, DN 32MM, INSTALADO EM PRUMADA DE ÁGUA - FORNECIM ENTO E INSTALAÇÃO. AF_12/2014_P</v>
          </cell>
          <cell r="C2885" t="str">
            <v>UN</v>
          </cell>
          <cell r="D2885">
            <v>9.3000000000000007</v>
          </cell>
        </row>
        <row r="2886">
          <cell r="A2886">
            <v>89553</v>
          </cell>
          <cell r="B2886" t="str">
            <v>ADAPTADOR CURTO COM BOLSA E ROSCA PARA REGISTRO, PVC, SOLDÁVEL, DN 32M M X 1", INSTALADO EM PRUMADA DE ÁGUA - FORNECIMENTO E INSTALAÇÃO. AF_1 2/2014_P</v>
          </cell>
          <cell r="C2886" t="str">
            <v>UN</v>
          </cell>
          <cell r="D2886">
            <v>2.98</v>
          </cell>
        </row>
        <row r="2887">
          <cell r="A2887">
            <v>89554</v>
          </cell>
          <cell r="B2887" t="str">
            <v>LUVA SIMPLES, PVC, SERIE R, ÁGUA PLUVIAL, DN 100 MM, JUNTA ELÁSTICA, F ORNECIDO E INSTALADO EM RAMAL DE ENCAMINHAMENTO. AF_12/2014</v>
          </cell>
          <cell r="C2887" t="str">
            <v>UN</v>
          </cell>
          <cell r="D2887">
            <v>13.43</v>
          </cell>
        </row>
        <row r="2888">
          <cell r="A2888">
            <v>89556</v>
          </cell>
          <cell r="B2888" t="str">
            <v>LUVA DE CORRER, PVC, SERIE R, ÁGUA PLUVIAL, DN 100 MM, JUNTA ELÁSTICA, FORNECIDO E INSTALADO EM RAMAL DE ENCAMINHAMENTO. AF_12/2014</v>
          </cell>
          <cell r="C2888" t="str">
            <v>UN</v>
          </cell>
          <cell r="D2888">
            <v>13.06</v>
          </cell>
        </row>
        <row r="2889">
          <cell r="A2889">
            <v>89557</v>
          </cell>
          <cell r="B2889" t="str">
            <v>REDUÇÃO EXCÊNTRICA, PVC, SERIE R, ÁGUA PLUVIAL, DN 100 X 75 MM, JUNTA ELÁSTICA, FORNECIDO E INSTALADO EM RAMAL DE ENCAMINHAMENTO. AF_12/2014</v>
          </cell>
          <cell r="C2889" t="str">
            <v>UN</v>
          </cell>
          <cell r="D2889">
            <v>9.3800000000000008</v>
          </cell>
        </row>
        <row r="2890">
          <cell r="A2890">
            <v>89558</v>
          </cell>
          <cell r="B2890" t="str">
            <v>LUVA, PVC, SOLDÁVEL, DN 40MM, INSTALADO EM PRUMADA DE ÁGUA - FORNECIME NTO E INSTALAÇÃO. AF_12/2014_P</v>
          </cell>
          <cell r="C2890" t="str">
            <v>UN</v>
          </cell>
          <cell r="D2890">
            <v>4.4000000000000004</v>
          </cell>
        </row>
        <row r="2891">
          <cell r="A2891">
            <v>89559</v>
          </cell>
          <cell r="B2891" t="str">
            <v>TÊ DE INSPEÇÃO, PVC, SERIE R, ÁGUA PLUVIAL, DN 100 MM, JUNTA ELÁSTICA, FORNECIDO E INSTALADO EM RAMAL DE ENCAMINHAMENTO. AF_12/2014</v>
          </cell>
          <cell r="C2891" t="str">
            <v>UN</v>
          </cell>
          <cell r="D2891">
            <v>36.92</v>
          </cell>
        </row>
        <row r="2892">
          <cell r="A2892">
            <v>89561</v>
          </cell>
          <cell r="B2892" t="str">
            <v>JUNÇÃO SIMPLES, PVC, SERIE R, ÁGUA PLUVIAL, DN 40 MM, JUNTA SOLDÁVEL, FORNECIDO E INSTALADO EM RAMAL DE ENCAMINHAMENTO. AF_12/2014_P</v>
          </cell>
          <cell r="C2892" t="str">
            <v>UN</v>
          </cell>
          <cell r="D2892">
            <v>9.6999999999999993</v>
          </cell>
        </row>
        <row r="2893">
          <cell r="A2893">
            <v>89562</v>
          </cell>
          <cell r="B2893" t="str">
            <v>LUVA DE REDUÇÃO, PVC, SOLDÁVEL, DN 40MM X 32MM, INSTALADO EM PRUMADA D E ÁGUA - FORNECIMENTO E INSTALAÇÃO. AF_12/2014_P</v>
          </cell>
          <cell r="C2893" t="str">
            <v>UN</v>
          </cell>
          <cell r="D2893">
            <v>4.3899999999999997</v>
          </cell>
        </row>
        <row r="2894">
          <cell r="A2894">
            <v>89563</v>
          </cell>
          <cell r="B2894" t="str">
            <v>JUNÇÃO SIMPLES, PVC, SERIE R, ÁGUA PLUVIAL, DN 50 MM, JUNTA ELÁSTICA, FORNECIDO E INSTALADO EM RAMAL DE ENCAMINHAMENTO. AF_12/2014</v>
          </cell>
          <cell r="C2894" t="str">
            <v>UN</v>
          </cell>
          <cell r="D2894">
            <v>14.61</v>
          </cell>
        </row>
        <row r="2895">
          <cell r="A2895">
            <v>89564</v>
          </cell>
          <cell r="B2895" t="str">
            <v>LUVA COM ROSCA, PVC, SOLDÁVEL, DN 40MM X 1.1/4", INSTALADO EM PRUMADA DE ÁGUA - FORNECIMENTO E INSTALAÇÃO. AF_12/2014_P</v>
          </cell>
          <cell r="C2895" t="str">
            <v>UN</v>
          </cell>
          <cell r="D2895">
            <v>7.5</v>
          </cell>
        </row>
        <row r="2896">
          <cell r="A2896">
            <v>89565</v>
          </cell>
          <cell r="B2896" t="str">
            <v>JUNÇÃO SIMPLES, PVC, SERIE R, ÁGUA PLUVIAL, DN 75 X 75 MM, JUNTA ELÁST ICA, FORNECIDO E INSTALADO EM RAMAL DE ENCAMINHAMENTO. AF_12/2014</v>
          </cell>
          <cell r="C2896" t="str">
            <v>UN</v>
          </cell>
          <cell r="D2896">
            <v>31.14</v>
          </cell>
        </row>
        <row r="2897">
          <cell r="A2897">
            <v>89566</v>
          </cell>
          <cell r="B2897" t="str">
            <v>TÊ, PVC, SERIE R, ÁGUA PLUVIAL, DN 75 MM, JUNTA ELÁSTICA, FORNECIDO E INSTALADO EM RAMAL DE ENCAMINHAMENTO. AF_12/2014</v>
          </cell>
          <cell r="C2897" t="str">
            <v>UN</v>
          </cell>
          <cell r="D2897">
            <v>26.26</v>
          </cell>
        </row>
        <row r="2898">
          <cell r="A2898">
            <v>89567</v>
          </cell>
          <cell r="B2898" t="str">
            <v>JUNÇÃO SIMPLES, PVC, SERIE R, ÁGUA PLUVIAL, DN 100 X 100 MM, JUNTA ELÁ STICA, FORNECIDO E INSTALADO EM RAMAL DE ENCAMINHAMENTO. AF_12/2014</v>
          </cell>
          <cell r="C2898" t="str">
            <v>UN</v>
          </cell>
          <cell r="D2898">
            <v>45.7</v>
          </cell>
        </row>
        <row r="2899">
          <cell r="A2899">
            <v>89568</v>
          </cell>
          <cell r="B2899" t="str">
            <v>UNIÃO, PVC, SOLDÁVEL, DN 40MM, INSTALADO EM PRUMADA DE ÁGUA - FORNECIM ENTO E INSTALAÇÃO. AF_12/2014_P</v>
          </cell>
          <cell r="C2899" t="str">
            <v>UN</v>
          </cell>
          <cell r="D2899">
            <v>17.239999999999998</v>
          </cell>
        </row>
        <row r="2900">
          <cell r="A2900">
            <v>89569</v>
          </cell>
          <cell r="B2900" t="str">
            <v>JUNÇÃO SIMPLES, PVC, SERIE R, ÁGUA PLUVIAL, DN 100 X 75 MM, JUNTA ELÁS TICA, FORNECIDO E INSTALADO EM RAMAL DE ENCAMINHAMENTO. AF_12/2014</v>
          </cell>
          <cell r="C2900" t="str">
            <v>UN</v>
          </cell>
          <cell r="D2900">
            <v>47.35</v>
          </cell>
        </row>
        <row r="2901">
          <cell r="A2901">
            <v>89570</v>
          </cell>
          <cell r="B2901" t="str">
            <v>ADAPTADOR CURTO COM BOLSA E ROSCA PARA REGISTRO, PVC, SOLDÁVEL, DN 40M M X 1.1/2", INSTALADO EM PRUMADA DE ÁGUA - FORNECIMENTO E INSTALAÇÃO. AF_12/2014_P</v>
          </cell>
          <cell r="C2901" t="str">
            <v>UN</v>
          </cell>
          <cell r="D2901">
            <v>5.41</v>
          </cell>
        </row>
        <row r="2902">
          <cell r="A2902">
            <v>89571</v>
          </cell>
          <cell r="B2902" t="str">
            <v>TÊ, PVC, SERIE R, ÁGUA PLUVIAL, DN 100 X 100 MM, JUNTA ELÁSTICA, FORNE CIDO E INSTALADO EM RAMAL DE ENCAMINHAMENTO. AF_12/2014</v>
          </cell>
          <cell r="C2902" t="str">
            <v>UN</v>
          </cell>
          <cell r="D2902">
            <v>42.46</v>
          </cell>
        </row>
        <row r="2903">
          <cell r="A2903">
            <v>89572</v>
          </cell>
          <cell r="B2903" t="str">
            <v>ADAPTADOR CURTO COM BOLSA E ROSCA PARA REGISTRO, PVC, SOLDÁVEL, DN 40M M X 1.1/4", INSTALADO EM PRUMADA DE ÁGUA - FORNECIMENTO E INSTALAÇÃO. AF_12/2014_P</v>
          </cell>
          <cell r="C2903" t="str">
            <v>UN</v>
          </cell>
          <cell r="D2903">
            <v>4.72</v>
          </cell>
        </row>
        <row r="2904">
          <cell r="A2904">
            <v>89573</v>
          </cell>
          <cell r="B2904" t="str">
            <v>TÊ, PVC, SERIE R, ÁGUA PLUVIAL, DN 100 X 75 MM, JUNTA ELÁSTICA, FORNEC IDO E INSTALADO EM RAMAL DE ENCAMINHAMENTO. AF_12/2014</v>
          </cell>
          <cell r="C2904" t="str">
            <v>UN</v>
          </cell>
          <cell r="D2904">
            <v>33.61</v>
          </cell>
        </row>
        <row r="2905">
          <cell r="A2905">
            <v>89574</v>
          </cell>
          <cell r="B2905" t="str">
            <v>JUNÇÃO DUPLA, PVC, SERIE R, ÁGUA PLUVIAL, DN 100 X 100 X 100 MM, JUNTA ELÁSTICA, FORNECIDO E INSTALADO EM RAMAL DE ENCAMINHAMENTO. AF_12/201 4</v>
          </cell>
          <cell r="C2905" t="str">
            <v>UN</v>
          </cell>
          <cell r="D2905">
            <v>62</v>
          </cell>
        </row>
        <row r="2906">
          <cell r="A2906">
            <v>89575</v>
          </cell>
          <cell r="B2906" t="str">
            <v>LUVA, PVC, SOLDÁVEL, DN 50MM, INSTALADO EM PRUMADA DE ÁGUA - FORNECIME NTO E INSTALAÇÃO. AF_12/2014_P</v>
          </cell>
          <cell r="C2906" t="str">
            <v>UN</v>
          </cell>
          <cell r="D2906">
            <v>5.54</v>
          </cell>
        </row>
        <row r="2907">
          <cell r="A2907">
            <v>89577</v>
          </cell>
          <cell r="B2907" t="str">
            <v>LUVA DE CORRER, PVC, SOLDÁVEL, DN 50MM, INSTALADO EM PRUMADA DE ÁGUA - FORNECIMENTO E INSTALAÇÃO. AF_12/2014_P</v>
          </cell>
          <cell r="C2907" t="str">
            <v>UN</v>
          </cell>
          <cell r="D2907">
            <v>17</v>
          </cell>
        </row>
        <row r="2908">
          <cell r="A2908">
            <v>89581</v>
          </cell>
          <cell r="B2908" t="str">
            <v>JOELHO 90 GRAUS, PVC, SERIE R, ÁGUA PLUVIAL, DN 75 MM, JUNTA ELÁSTICA, FORNECIDO E INSTALADO EM CONDUTORES VERTICAIS DE ÁGUAS PLUVIAIS. AF_1 2/2014</v>
          </cell>
          <cell r="C2908" t="str">
            <v>UN</v>
          </cell>
          <cell r="D2908">
            <v>15.4</v>
          </cell>
        </row>
        <row r="2909">
          <cell r="A2909">
            <v>89582</v>
          </cell>
          <cell r="B2909" t="str">
            <v>JOELHO 45 GRAUS, PVC, SERIE R, ÁGUA PLUVIAL, DN 75 MM, JUNTA ELÁSTICA, FORNECIDO E INSTALADO EM CONDUTORES VERTICAIS DE ÁGUAS PLUVIAIS. AF_1 2/2014</v>
          </cell>
          <cell r="C2909" t="str">
            <v>UN</v>
          </cell>
          <cell r="D2909">
            <v>14.94</v>
          </cell>
        </row>
        <row r="2910">
          <cell r="A2910">
            <v>89584</v>
          </cell>
          <cell r="B2910" t="str">
            <v>JOELHO 90 GRAUS, PVC, SERIE R, ÁGUA PLUVIAL, DN 100 MM, JUNTA ELÁSTICA , FORNECIDO E INSTALADO EM CONDUTORES VERTICAIS DE ÁGUAS PLUVIAIS. AF_ 12/2014</v>
          </cell>
          <cell r="C2910" t="str">
            <v>UN</v>
          </cell>
          <cell r="D2910">
            <v>24.74</v>
          </cell>
        </row>
        <row r="2911">
          <cell r="A2911">
            <v>89585</v>
          </cell>
          <cell r="B2911" t="str">
            <v>JOELHO 45 GRAUS, PVC, SERIE R, ÁGUA PLUVIAL, DN 100 MM, JUNTA ELÁSTICA , FORNECIDO E INSTALADO EM CONDUTORES VERTICAIS DE ÁGUAS PLUVIAIS. AF_ 12/2014</v>
          </cell>
          <cell r="C2911" t="str">
            <v>UN</v>
          </cell>
          <cell r="D2911">
            <v>21.15</v>
          </cell>
        </row>
        <row r="2912">
          <cell r="A2912">
            <v>89590</v>
          </cell>
          <cell r="B2912" t="str">
            <v>JOELHO 90 GRAUS, PVC, SERIE R, ÁGUA PLUVIAL, DN 150 MM, JUNTA ELÁSTICA , FORNECIDO E INSTALADO EM CONDUTORES VERTICAIS DE ÁGUAS PLUVIAIS. AF_ 12/2014</v>
          </cell>
          <cell r="C2912" t="str">
            <v>UN</v>
          </cell>
          <cell r="D2912">
            <v>85.85</v>
          </cell>
        </row>
        <row r="2913">
          <cell r="A2913">
            <v>89591</v>
          </cell>
          <cell r="B2913" t="str">
            <v>JOELHO 45 GRAUS, PVC, SERIE R, ÁGUA PLUVIAL, DN 150 MM, JUNTA ELÁSTICA , FORNECIDO E INSTALADO EM CONDUTORES VERTICAIS DE ÁGUAS PLUVIAIS. AF_ 12/2014</v>
          </cell>
          <cell r="C2913" t="str">
            <v>UN</v>
          </cell>
          <cell r="D2913">
            <v>62.37</v>
          </cell>
        </row>
        <row r="2914">
          <cell r="A2914">
            <v>89593</v>
          </cell>
          <cell r="B2914" t="str">
            <v>LUVA COM ROSCA, PVC, SOLDÁVEL, DN 50MM X 1.1/2", INSTALADO EM PRUMADA DE ÁGUA - FORNECIMENTO E INSTALAÇÃO. AF_12/2014_P</v>
          </cell>
          <cell r="C2914" t="str">
            <v>UN</v>
          </cell>
          <cell r="D2914">
            <v>12.12</v>
          </cell>
        </row>
        <row r="2915">
          <cell r="A2915">
            <v>89594</v>
          </cell>
          <cell r="B2915" t="str">
            <v>UNIÃO, PVC, SOLDÁVEL, DN 50MM, INSTALADO EM PRUMADA DE ÁGUA - FORNECIM ENTO E INSTALAÇÃO. AF_12/2014_P</v>
          </cell>
          <cell r="C2915" t="str">
            <v>UN</v>
          </cell>
          <cell r="D2915">
            <v>20.65</v>
          </cell>
        </row>
        <row r="2916">
          <cell r="A2916">
            <v>89595</v>
          </cell>
          <cell r="B2916" t="str">
            <v>ADAPTADOR CURTO COM BOLSA E ROSCA PARA REGISTRO, PVC, SOLDÁVEL, DN 50M M X 1.1/4", INSTALADO EM PRUMADA DE ÁGUA - FORNECIMENTO E INSTALAÇÃO. AF_12/2014_P</v>
          </cell>
          <cell r="C2916" t="str">
            <v>UN</v>
          </cell>
          <cell r="D2916">
            <v>8.36</v>
          </cell>
        </row>
        <row r="2917">
          <cell r="A2917">
            <v>89596</v>
          </cell>
          <cell r="B2917" t="str">
            <v>ADAPTADOR CURTO COM BOLSA E ROSCA PARA REGISTRO, PVC, SOLDÁVEL, DN 50M M X 1.1/2", INSTALADO EM PRUMADA DE ÁGUA - FORNECIMENTO E INSTALAÇÃO. AF_12/2014_P</v>
          </cell>
          <cell r="C2917" t="str">
            <v>UN</v>
          </cell>
          <cell r="D2917">
            <v>6.05</v>
          </cell>
        </row>
        <row r="2918">
          <cell r="A2918">
            <v>89597</v>
          </cell>
          <cell r="B2918" t="str">
            <v>LUVA, PVC, SOLDÁVEL, DN 60MM, INSTALADO EM PRUMADA DE ÁGUA - FORNECIME NTO E INSTALAÇÃO. AF_12/2014_P</v>
          </cell>
          <cell r="C2918" t="str">
            <v>UN</v>
          </cell>
          <cell r="D2918">
            <v>10.19</v>
          </cell>
        </row>
        <row r="2919">
          <cell r="A2919">
            <v>89599</v>
          </cell>
          <cell r="B2919" t="str">
            <v>LUVA SIMPLES, PVC, SERIE R, ÁGUA PLUVIAL, DN 75 MM, JUNTA ELÁSTICA, FO RNECIDO E INSTALADO EM CONDUTORES VERTICAIS DE ÁGUAS PLUVIAIS. AF_12/2 014</v>
          </cell>
          <cell r="C2919" t="str">
            <v>UN</v>
          </cell>
          <cell r="D2919">
            <v>8.42</v>
          </cell>
        </row>
        <row r="2920">
          <cell r="A2920">
            <v>89600</v>
          </cell>
          <cell r="B2920" t="str">
            <v>LUVA DE CORRER, PVC, SERIE R, ÁGUA PLUVIAL, DN 75 MM, JUNTA ELÁSTICA, FORNECIDO E INSTALADO EM CONDUTORES VERTICAIS DE ÁGUAS PLUVIAIS. AF_12 /2014</v>
          </cell>
          <cell r="C2920" t="str">
            <v>UN</v>
          </cell>
          <cell r="D2920">
            <v>9.32</v>
          </cell>
        </row>
        <row r="2921">
          <cell r="A2921">
            <v>89605</v>
          </cell>
          <cell r="B2921" t="str">
            <v>LUVA DE REDUÇÃO, PVC, SOLDÁVEL, DN 60MM X 50MM, INSTALADO EM PRUMADA D E ÁGUA - FORNECIMENTO E INSTALAÇÃO. AF_12/2014_P</v>
          </cell>
          <cell r="C2921" t="str">
            <v>UN</v>
          </cell>
          <cell r="D2921">
            <v>9.25</v>
          </cell>
        </row>
        <row r="2922">
          <cell r="A2922">
            <v>89609</v>
          </cell>
          <cell r="B2922" t="str">
            <v>UNIÃO, PVC, SOLDÁVEL, DN 60MM, INSTALADO EM PRUMADA DE ÁGUA - FORNECIM ENTO E INSTALAÇÃO. AF_12/2014_P</v>
          </cell>
          <cell r="C2922" t="str">
            <v>UN</v>
          </cell>
          <cell r="D2922">
            <v>44.21</v>
          </cell>
        </row>
        <row r="2923">
          <cell r="A2923">
            <v>89610</v>
          </cell>
          <cell r="B2923" t="str">
            <v>ADAPTADOR CURTO COM BOLSA E ROSCA PARA REGISTRO, PVC, SOLDÁVEL, DN 60M M X 2", INSTALADO EM PRUMADA DE ÁGUA - FORNECIMENTO E INSTALAÇÃO. AF_1 2/2014_P</v>
          </cell>
          <cell r="C2923" t="str">
            <v>UN</v>
          </cell>
          <cell r="D2923">
            <v>11.07</v>
          </cell>
        </row>
        <row r="2924">
          <cell r="A2924">
            <v>89611</v>
          </cell>
          <cell r="B2924" t="str">
            <v>LUVA, PVC, SOLDÁVEL, DN 75MM, INSTALADO EM PRUMADA DE ÁGUA - FORNECIME NTO E INSTALAÇÃO. AF_12/2014_P</v>
          </cell>
          <cell r="C2924" t="str">
            <v>UN</v>
          </cell>
          <cell r="D2924">
            <v>14.93</v>
          </cell>
        </row>
        <row r="2925">
          <cell r="A2925">
            <v>89612</v>
          </cell>
          <cell r="B2925" t="str">
            <v>UNIÃO, PVC, SOLDÁVEL, DN 75MM, INSTALADO EM PRUMADA DE ÁGUA - FORNECIM ENTO E INSTALAÇÃO. AF_12/2014_P</v>
          </cell>
          <cell r="C2925" t="str">
            <v>UN</v>
          </cell>
          <cell r="D2925">
            <v>89.16</v>
          </cell>
        </row>
        <row r="2926">
          <cell r="A2926">
            <v>89613</v>
          </cell>
          <cell r="B2926" t="str">
            <v>ADAPTADOR CURTO COM BOLSA E ROSCA PARA REGISTRO, PVC, SOLDÁVEL, DN 75M M X 2.1/2", INSTALADO EM PRUMADA DE ÁGUA - FORNECIMENTO E INSTALAÇÃO. AF_12/2014_P</v>
          </cell>
          <cell r="C2926" t="str">
            <v>UN</v>
          </cell>
          <cell r="D2926">
            <v>17.84</v>
          </cell>
        </row>
        <row r="2927">
          <cell r="A2927">
            <v>89614</v>
          </cell>
          <cell r="B2927" t="str">
            <v>LUVA, PVC, SOLDÁVEL, DN 85MM, INSTALADO EM PRUMADA DE ÁGUA - FORNECIME NTO E INSTALAÇÃO. AF_12/2014_P</v>
          </cell>
          <cell r="C2927" t="str">
            <v>UN</v>
          </cell>
          <cell r="D2927">
            <v>27.34</v>
          </cell>
        </row>
        <row r="2928">
          <cell r="A2928">
            <v>89615</v>
          </cell>
          <cell r="B2928" t="str">
            <v>UNIÃO, PVC, SOLDÁVEL, DN 85MM, INSTALADO EM PRUMADA DE ÁGUA - FORNECIM ENTO E INSTALAÇÃO. AF_12/2014_P</v>
          </cell>
          <cell r="C2928" t="str">
            <v>UN</v>
          </cell>
          <cell r="D2928">
            <v>130.35</v>
          </cell>
        </row>
        <row r="2929">
          <cell r="A2929">
            <v>89616</v>
          </cell>
          <cell r="B2929" t="str">
            <v>ADAPTADOR CURTO COM BOLSA E ROSCA PARA REGISTRO, PVC, SOLDÁVEL, DN 85M M X 3", INSTALADO EM PRUMADA DE ÁGUA - FORNECIMENTO E INSTALAÇÃO. AF_1 2/2014_P</v>
          </cell>
          <cell r="C2929" t="str">
            <v>UN</v>
          </cell>
          <cell r="D2929">
            <v>24.69</v>
          </cell>
        </row>
        <row r="2930">
          <cell r="A2930">
            <v>89617</v>
          </cell>
          <cell r="B2930" t="str">
            <v>TE, PVC, SOLDÁVEL, DN 25MM, INSTALADO EM PRUMADA DE ÁGUA - FORNECIMENT O E INSTALAÇÃO. AF_12/2014_P</v>
          </cell>
          <cell r="C2930" t="str">
            <v>UN</v>
          </cell>
          <cell r="D2930">
            <v>3.84</v>
          </cell>
        </row>
        <row r="2931">
          <cell r="A2931">
            <v>89618</v>
          </cell>
          <cell r="B2931" t="str">
            <v>TÊ COM BUCHA DE LATÃO NA BOLSA CENTRAL, PVC, SOLDÁVEL, DN 25MM X 1/2", INSTALADO EM PRUMADA DE ÁGUA - FORNECIMENTO E INSTALAÇÃO. AF_12/2014_ P</v>
          </cell>
          <cell r="C2931" t="str">
            <v>UN</v>
          </cell>
          <cell r="D2931">
            <v>9.23</v>
          </cell>
        </row>
        <row r="2932">
          <cell r="A2932">
            <v>89619</v>
          </cell>
          <cell r="B2932" t="str">
            <v>TÊ DE REDUÇÃO, PVC, SOLDÁVEL, DN 25MM X 20MM, INSTALADO EM PRUMADA DE ÁGUA - FORNECIMENTO E INSTALAÇÃO. AF_12/2014_P</v>
          </cell>
          <cell r="C2932" t="str">
            <v>UN</v>
          </cell>
          <cell r="D2932">
            <v>4.9800000000000004</v>
          </cell>
        </row>
        <row r="2933">
          <cell r="A2933">
            <v>89620</v>
          </cell>
          <cell r="B2933" t="str">
            <v>TE, PVC, SOLDÁVEL, DN 32MM, INSTALADO EM PRUMADA DE ÁGUA - FORNECIMENT O E INSTALAÇÃO. AF_12/2014_P</v>
          </cell>
          <cell r="C2933" t="str">
            <v>UN</v>
          </cell>
          <cell r="D2933">
            <v>5.83</v>
          </cell>
        </row>
        <row r="2934">
          <cell r="A2934">
            <v>89621</v>
          </cell>
          <cell r="B2934" t="str">
            <v>TÊ COM BUCHA DE LATÃO NA BOLSA CENTRAL, PVC, SOLDÁVEL, DN 32MM X 3/4", INSTALADO EM PRUMADA DE ÁGUA - FORNECIMENTO E INSTALAÇÃO. AF_12/2014_ P</v>
          </cell>
          <cell r="C2934" t="str">
            <v>UN</v>
          </cell>
          <cell r="D2934">
            <v>14.46</v>
          </cell>
        </row>
        <row r="2935">
          <cell r="A2935">
            <v>89622</v>
          </cell>
          <cell r="B2935" t="str">
            <v>TÊ DE REDUÇÃO, PVC, SOLDÁVEL, DN 32MM X 25MM, INSTALADO EM PRUMADA DE ÁGUA - FORNECIMENTO E INSTALAÇÃO. AF_12/2014_P</v>
          </cell>
          <cell r="C2935" t="str">
            <v>UN</v>
          </cell>
          <cell r="D2935">
            <v>7.59</v>
          </cell>
        </row>
        <row r="2936">
          <cell r="A2936">
            <v>89623</v>
          </cell>
          <cell r="B2936" t="str">
            <v>TE, PVC, SOLDÁVEL, DN 40MM, INSTALADO EM PRUMADA DE ÁGUA - FORNECIMENT O E INSTALAÇÃO. AF_12/2014_P</v>
          </cell>
          <cell r="C2936" t="str">
            <v>UN</v>
          </cell>
          <cell r="D2936">
            <v>9.93</v>
          </cell>
        </row>
        <row r="2937">
          <cell r="A2937">
            <v>89624</v>
          </cell>
          <cell r="B2937" t="str">
            <v>TÊ DE REDUÇÃO, PVC, SOLDÁVEL, DN 40MM X 32MM, INSTALADO EM PRUMADA DE ÁGUA - FORNECIMENTO E INSTALAÇÃO. AF_12/2014_P</v>
          </cell>
          <cell r="C2937" t="str">
            <v>UN</v>
          </cell>
          <cell r="D2937">
            <v>9.84</v>
          </cell>
        </row>
        <row r="2938">
          <cell r="A2938">
            <v>89625</v>
          </cell>
          <cell r="B2938" t="str">
            <v>TE, PVC, SOLDÁVEL, DN 50MM, INSTALADO EM PRUMADA DE ÁGUA - FORNECIMENT O E INSTALAÇÃO. AF_12/2014_P</v>
          </cell>
          <cell r="C2938" t="str">
            <v>UN</v>
          </cell>
          <cell r="D2938">
            <v>11.97</v>
          </cell>
        </row>
        <row r="2939">
          <cell r="A2939">
            <v>89626</v>
          </cell>
          <cell r="B2939" t="str">
            <v>TÊ DE REDUÇÃO, PVC, SOLDÁVEL, DN 50MM X 40MM, INSTALADO EM PRUMADA DE ÁGUA - FORNECIMENTO E INSTALAÇÃO. AF_12/2014_P</v>
          </cell>
          <cell r="C2939" t="str">
            <v>UN</v>
          </cell>
          <cell r="D2939">
            <v>14.99</v>
          </cell>
        </row>
        <row r="2940">
          <cell r="A2940">
            <v>89627</v>
          </cell>
          <cell r="B2940" t="str">
            <v>TÊ DE REDUÇÃO, PVC, SOLDÁVEL, DN 50MM X 25MM, INSTALADO EM PRUMADA DE ÁGUA - FORNECIMENTO E INSTALAÇÃO. AF_12/2014_P</v>
          </cell>
          <cell r="C2940" t="str">
            <v>UN</v>
          </cell>
          <cell r="D2940">
            <v>11.77</v>
          </cell>
        </row>
        <row r="2941">
          <cell r="A2941">
            <v>89628</v>
          </cell>
          <cell r="B2941" t="str">
            <v>TE, PVC, SOLDÁVEL, DN 60MM, INSTALADO EM PRUMADA DE ÁGUA - FORNECIMENT O E INSTALAÇÃO. AF_12/2014_P</v>
          </cell>
          <cell r="C2941" t="str">
            <v>UN</v>
          </cell>
          <cell r="D2941">
            <v>24.55</v>
          </cell>
        </row>
        <row r="2942">
          <cell r="A2942">
            <v>89629</v>
          </cell>
          <cell r="B2942" t="str">
            <v>TE, PVC, SOLDÁVEL, DN 75MM, INSTALADO EM PRUMADA DE ÁGUA - FORNECIMENT O E INSTALAÇÃO. AF_12/2014_P</v>
          </cell>
          <cell r="C2942" t="str">
            <v>UN</v>
          </cell>
          <cell r="D2942">
            <v>43.22</v>
          </cell>
        </row>
        <row r="2943">
          <cell r="A2943">
            <v>89630</v>
          </cell>
          <cell r="B2943" t="str">
            <v>TE DE REDUÇÃO, PVC, SOLDÁVEL, DN 75MM X 50MM, INSTALADO EM PRUMADA DE ÁGUA - FORNECIMENTO E INSTALAÇÃO. AF_12/2014_P</v>
          </cell>
          <cell r="C2943" t="str">
            <v>UN</v>
          </cell>
          <cell r="D2943">
            <v>37.18</v>
          </cell>
        </row>
        <row r="2944">
          <cell r="A2944">
            <v>89631</v>
          </cell>
          <cell r="B2944" t="str">
            <v>TE, PVC, SOLDÁVEL, DN 85MM, INSTALADO EM PRUMADA DE ÁGUA - FORNECIMENT O E INSTALAÇÃO. AF_12/2014_P</v>
          </cell>
          <cell r="C2944" t="str">
            <v>UN</v>
          </cell>
          <cell r="D2944">
            <v>63.39</v>
          </cell>
        </row>
        <row r="2945">
          <cell r="A2945">
            <v>89632</v>
          </cell>
          <cell r="B2945" t="str">
            <v>TE DE REDUÇÃO, PVC, SOLDÁVEL, DN 85MM X 60MM, INSTALADO EM PRUMADA DE ÁGUA - FORNECIMENTO E INSTALAÇÃO. AF_12/2014_P</v>
          </cell>
          <cell r="C2945" t="str">
            <v>UN</v>
          </cell>
          <cell r="D2945">
            <v>54.42</v>
          </cell>
        </row>
        <row r="2946">
          <cell r="A2946">
            <v>89637</v>
          </cell>
          <cell r="B2946" t="str">
            <v>JOELHO 90 GRAUS, CPVC, SOLDÁVEL, DN 15MM, INSTALADO EM RAMAL OU SUB-RA MAL DE ÁGUA - FORNECIMENTO E INSTALAÇÃO. AF_12/2014</v>
          </cell>
          <cell r="C2946" t="str">
            <v>UN</v>
          </cell>
          <cell r="D2946">
            <v>5.14</v>
          </cell>
        </row>
        <row r="2947">
          <cell r="A2947">
            <v>89641</v>
          </cell>
          <cell r="B2947" t="str">
            <v>JOELHO 90 GRAUS, CPVC, SOLDÁVEL, DN 22MM, INSTALADO EM RAMAL OU SUB-RA MAL DE ÁGUA - FORNECIMENTO E INSTALAÇÃO. AF_12/2014</v>
          </cell>
          <cell r="C2947" t="str">
            <v>UN</v>
          </cell>
          <cell r="D2947">
            <v>7.16</v>
          </cell>
        </row>
        <row r="2948">
          <cell r="A2948">
            <v>89645</v>
          </cell>
          <cell r="B2948" t="str">
            <v>JOELHO DE TRANSIÇÃO, 90 GRAUS, CPVC, SOLDÁVEL, DN 22MM X 3/4", INSTALA DO EM RAMAL OU SUB-RAMAL DE ÁGUA - FORNECIMENTO E INSTALAÇÃO. AF_12/20 14</v>
          </cell>
          <cell r="C2948" t="str">
            <v>UN</v>
          </cell>
          <cell r="D2948">
            <v>12.38</v>
          </cell>
        </row>
        <row r="2949">
          <cell r="A2949">
            <v>89651</v>
          </cell>
          <cell r="B2949" t="str">
            <v>LUVA, CPVC, SOLDÁVEL, DN 15MM, INSTALADO EM RAMAL OU SUB-RAMAL DE ÁGUA - FORNECIMENTO E INSTALAÇÃO. AF_12/2014</v>
          </cell>
          <cell r="C2949" t="str">
            <v>UN</v>
          </cell>
          <cell r="D2949">
            <v>3.48</v>
          </cell>
        </row>
        <row r="2950">
          <cell r="A2950">
            <v>89653</v>
          </cell>
          <cell r="B2950" t="str">
            <v>LUVA DE TRANSIÇÃO, CPVC, SOLDÁVEL, DN15MM X 1/2", INSTALADO EM RAMAL O U SUB-RAMAL DE ÁGUA - FORNECIMENTO E INSTALAÇÃO. AF_12/2014</v>
          </cell>
          <cell r="C2950" t="str">
            <v>UN</v>
          </cell>
          <cell r="D2950">
            <v>10.93</v>
          </cell>
        </row>
        <row r="2951">
          <cell r="A2951">
            <v>89660</v>
          </cell>
          <cell r="B2951" t="str">
            <v>LUVA DE TRANSIÇÃO, CPVC, SOLDÁVEL, DN22MM X 25MM, INSTALADO EM RAMAL O U SUB-RAMAL DE ÁGUA - FORNECIMENTO E INSTALAÇÃO. AF_12/2014</v>
          </cell>
          <cell r="C2951" t="str">
            <v>UN</v>
          </cell>
          <cell r="D2951">
            <v>4.29</v>
          </cell>
        </row>
        <row r="2952">
          <cell r="A2952">
            <v>89665</v>
          </cell>
          <cell r="B2952" t="str">
            <v>REDUÇÃO EXCÊNTRICA, PVC, SERIE R, ÁGUA PLUVIAL, DN 75 X 50 MM, JUNTA E LÁSTICA, FORNECIDO E INSTALADO EM CONDUTORES VERTICAIS DE ÁGUAS PLUVIA IS. AF_12/2014</v>
          </cell>
          <cell r="C2952" t="str">
            <v>UN</v>
          </cell>
          <cell r="D2952">
            <v>5.24</v>
          </cell>
        </row>
        <row r="2953">
          <cell r="A2953">
            <v>89667</v>
          </cell>
          <cell r="B2953" t="str">
            <v>TÊ DE INSPEÇÃO, PVC, SERIE R, ÁGUA PLUVIAL, DN 75 MM, JUNTA ELÁSTICA, FORNECIDO E INSTALADO EM CONDUTORES VERTICAIS DE ÁGUAS PLUVIAIS. AF_12 /2014</v>
          </cell>
          <cell r="C2953" t="str">
            <v>UN</v>
          </cell>
          <cell r="D2953">
            <v>28.94</v>
          </cell>
        </row>
        <row r="2954">
          <cell r="A2954">
            <v>89668</v>
          </cell>
          <cell r="B2954" t="str">
            <v>CONECTOR, CPVC, SOLDÁVEL, DN22MM X 3/4", INSTALADO EM RAMAL OU SUB-RAM AL DE ÁGUA - FORNECIMENTO E INSTALAÇÃO. AF_12/2014</v>
          </cell>
          <cell r="C2954" t="str">
            <v>UN</v>
          </cell>
          <cell r="D2954">
            <v>14.7</v>
          </cell>
        </row>
        <row r="2955">
          <cell r="A2955">
            <v>89669</v>
          </cell>
          <cell r="B2955" t="str">
            <v>LUVA SIMPLES, PVC, SERIE R, ÁGUA PLUVIAL, DN 100 MM, JUNTA ELÁSTICA, F ORNECIDO E INSTALADO EM CONDUTORES VERTICAIS DE ÁGUAS PLUVIAIS. AF_12/ 2014</v>
          </cell>
          <cell r="C2955" t="str">
            <v>UN</v>
          </cell>
          <cell r="D2955">
            <v>12.71</v>
          </cell>
        </row>
        <row r="2956">
          <cell r="A2956">
            <v>89671</v>
          </cell>
          <cell r="B2956" t="str">
            <v>LUVA DE CORRER, PVC, SERIE R, ÁGUA PLUVIAL, DN 100 MM, JUNTA ELÁSTICA, FORNECIDO E INSTALADO EM CONDUTORES VERTICAIS DE ÁGUAS PLUVIAIS. AF_1 2/2014</v>
          </cell>
          <cell r="C2956" t="str">
            <v>UN</v>
          </cell>
          <cell r="D2956">
            <v>12.35</v>
          </cell>
        </row>
        <row r="2957">
          <cell r="A2957">
            <v>89673</v>
          </cell>
          <cell r="B2957" t="str">
            <v>REDUÇÃO EXCÊNTRICA, PVC, SERIE R, ÁGUA PLUVIAL, DN 100 X 75 MM, JUNTA ELÁSTICA, FORNECIDO E INSTALADO EM CONDUTORES VERTICAIS DE ÁGUAS PLUVI AIS. AF_12/2014</v>
          </cell>
          <cell r="C2957" t="str">
            <v>UN</v>
          </cell>
          <cell r="D2957">
            <v>8.67</v>
          </cell>
        </row>
        <row r="2958">
          <cell r="A2958">
            <v>89675</v>
          </cell>
          <cell r="B2958" t="str">
            <v>TÊ DE INSPEÇÃO, PVC, SERIE R, ÁGUA PLUVIAL, DN 100 MM, JUNTA ELÁSTICA, FORNECIDO E INSTALADO EM CONDUTORES VERTICAIS DE ÁGUAS PLUVIAIS. AF_1 2/2014</v>
          </cell>
          <cell r="C2958" t="str">
            <v>UN</v>
          </cell>
          <cell r="D2958">
            <v>36.21</v>
          </cell>
        </row>
        <row r="2959">
          <cell r="A2959">
            <v>89677</v>
          </cell>
          <cell r="B2959" t="str">
            <v>LUVA SIMPLES, PVC, SERIE R, ÁGUA PLUVIAL, DN 150 MM, JUNTA ELÁSTICA, F ORNECIDO E INSTALADO EM CONDUTORES VERTICAIS DE ÁGUAS PLUVIAIS. AF_12/ 2014</v>
          </cell>
          <cell r="C2959" t="str">
            <v>UN</v>
          </cell>
          <cell r="D2959">
            <v>31.41</v>
          </cell>
        </row>
        <row r="2960">
          <cell r="A2960">
            <v>89679</v>
          </cell>
          <cell r="B2960" t="str">
            <v>LUVA DE CORRER, PVC, SERIE R, ÁGUA PLUVIAL, DN 150 MM, JUNTA ELÁSTICA, FORNECIDO E INSTALADO EM CONDUTORES VERTICAIS DE ÁGUAS PLUVIAIS. AF_1 2/2014</v>
          </cell>
          <cell r="C2960" t="str">
            <v>UN</v>
          </cell>
          <cell r="D2960">
            <v>64.14</v>
          </cell>
        </row>
        <row r="2961">
          <cell r="A2961">
            <v>89681</v>
          </cell>
          <cell r="B2961" t="str">
            <v>REDUÇÃO EXCÊNTRICA, PVC, SERIE R, ÁGUA PLUVIAL, DN 150 X 100 MM, JUNTA ELÁSTICA, FORNECIDO E INSTALADO EM CONDUTORES VERTICAIS DE ÁGUAS PLUV IAIS. AF_12/2014</v>
          </cell>
          <cell r="C2961" t="str">
            <v>UN</v>
          </cell>
          <cell r="D2961">
            <v>23.58</v>
          </cell>
        </row>
        <row r="2962">
          <cell r="A2962">
            <v>89685</v>
          </cell>
          <cell r="B2962" t="str">
            <v>JUNÇÃO SIMPLES, PVC, SERIE R, ÁGUA PLUVIAL, DN 75 X 75 MM, JUNTA ELÁST ICA, FORNECIDO E INSTALADO EM CONDUTORES VERTICAIS DE ÁGUAS PLUVIAIS. AF_12/2014</v>
          </cell>
          <cell r="C2962" t="str">
            <v>UN</v>
          </cell>
          <cell r="D2962">
            <v>29.58</v>
          </cell>
        </row>
        <row r="2963">
          <cell r="A2963">
            <v>89687</v>
          </cell>
          <cell r="B2963" t="str">
            <v>TÊ, PVC, SERIE R, ÁGUA PLUVIAL, DN 75 X 75 MM, JUNTA ELÁSTICA, FORNECI DO E INSTALADO EM CONDUTORES VERTICAIS DE ÁGUAS PLUVIAIS. AF_12/2014</v>
          </cell>
          <cell r="C2963" t="str">
            <v>UN</v>
          </cell>
          <cell r="D2963">
            <v>24.7</v>
          </cell>
        </row>
        <row r="2964">
          <cell r="A2964">
            <v>89690</v>
          </cell>
          <cell r="B2964" t="str">
            <v>JUNÇÃO SIMPLES, PVC, SERIE R, ÁGUA PLUVIAL, DN 100 X 100 MM, JUNTA ELÁ STICA, FORNECIDO E INSTALADO EM CONDUTORES VERTICAIS DE ÁGUAS PLUVIAIS . AF_12/2014</v>
          </cell>
          <cell r="C2964" t="str">
            <v>UN</v>
          </cell>
          <cell r="D2964">
            <v>44.14</v>
          </cell>
        </row>
        <row r="2965">
          <cell r="A2965">
            <v>89691</v>
          </cell>
          <cell r="B2965" t="str">
            <v>TE, CPVC, SOLDÁVEL, DN 15MM, INSTALADO EM RAMAL OU SUB-RAMAL DE ÁGUA - FORNECIMENTO E INSTALAÇÃO. AF_12/2014</v>
          </cell>
          <cell r="C2965" t="str">
            <v>UN</v>
          </cell>
          <cell r="D2965">
            <v>6.64</v>
          </cell>
        </row>
        <row r="2966">
          <cell r="A2966">
            <v>89692</v>
          </cell>
          <cell r="B2966" t="str">
            <v>JUNÇÃO SIMPLES, PVC, SERIE R, ÁGUA PLUVIAL, DN 100 X 75 MM, JUNTA ELÁS TICA, FORNECIDO E INSTALADO EM CONDUTORES VERTICAIS DE ÁGUAS PLUVIAIS. AF_12/2014</v>
          </cell>
          <cell r="C2966" t="str">
            <v>UN</v>
          </cell>
          <cell r="D2966">
            <v>45.78</v>
          </cell>
        </row>
        <row r="2967">
          <cell r="A2967">
            <v>89693</v>
          </cell>
          <cell r="B2967" t="str">
            <v>TÊ, PVC, SERIE R, ÁGUA PLUVIAL, DN 100 X 100 MM, JUNTA ELÁSTICA, FORNE CIDO E INSTALADO EM CONDUTORES VERTICAIS DE ÁGUAS PLUVIAIS. AF_12/2014</v>
          </cell>
          <cell r="C2967" t="str">
            <v>UN</v>
          </cell>
          <cell r="D2967">
            <v>40.9</v>
          </cell>
        </row>
        <row r="2968">
          <cell r="A2968">
            <v>89696</v>
          </cell>
          <cell r="B2968" t="str">
            <v>TÊ, PVC, SERIE R, ÁGUA PLUVIAL, DN 100 X 75 MM, JUNTA ELÁSTICA, FORNEC IDO E INSTALADO EM CONDUTORES VERTICAIS DE ÁGUAS PLUVIAIS. AF_12/2014</v>
          </cell>
          <cell r="C2968" t="str">
            <v>UN</v>
          </cell>
          <cell r="D2968">
            <v>32.049999999999997</v>
          </cell>
        </row>
        <row r="2969">
          <cell r="A2969">
            <v>89697</v>
          </cell>
          <cell r="B2969" t="str">
            <v>TE, CPVC, SOLDÁVEL, DN 22MM, INSTALADO EM RAMAL OU SUB-RAMAL DE ÁGUA - FORNECIMENTO E INSTALAÇÃO. AF_12/2014</v>
          </cell>
          <cell r="C2969" t="str">
            <v>UN</v>
          </cell>
          <cell r="D2969">
            <v>8.17</v>
          </cell>
        </row>
        <row r="2970">
          <cell r="A2970">
            <v>89698</v>
          </cell>
          <cell r="B2970" t="str">
            <v>JUNÇÃO SIMPLES, PVC, SERIE R, ÁGUA PLUVIAL, DN 150 X 150 MM, JUNTA ELÁ STICA, FORNECIDO E INSTALADO EM CONDUTORES VERTICAIS DE ÁGUAS PLUVIAIS . AF_12/2014</v>
          </cell>
          <cell r="C2970" t="str">
            <v>UN</v>
          </cell>
          <cell r="D2970">
            <v>117.94</v>
          </cell>
        </row>
        <row r="2971">
          <cell r="A2971">
            <v>89699</v>
          </cell>
          <cell r="B2971" t="str">
            <v>JUNÇÃO SIMPLES, PVC, SERIE R, ÁGUA PLUVIAL, DN 150 X 100 MM, JUNTA ELÁ STICA, FORNECIDO E INSTALADO EM CONDUTORES VERTICAIS DE ÁGUAS PLUVIAIS . AF_12/2014</v>
          </cell>
          <cell r="C2971" t="str">
            <v>UN</v>
          </cell>
          <cell r="D2971">
            <v>109.94</v>
          </cell>
        </row>
        <row r="2972">
          <cell r="A2972">
            <v>89701</v>
          </cell>
          <cell r="B2972" t="str">
            <v>TÊ, PVC, SERIE R, ÁGUA PLUVIAL, DN 150 X 150 MM, JUNTA ELÁSTICA, FORNE CIDO E INSTALADO EM CONDUTORES VERTICAIS DE ÁGUAS PLUVIAIS. AF_12/2014</v>
          </cell>
          <cell r="C2972" t="str">
            <v>UN</v>
          </cell>
          <cell r="D2972">
            <v>85.74</v>
          </cell>
        </row>
        <row r="2973">
          <cell r="A2973">
            <v>89703</v>
          </cell>
          <cell r="B2973" t="str">
            <v>TE MISTURADOR DE TRANSIÇÃO, CPVC, SOLDÁVEL, DN 22MM X 3/4", INSTALADO EM RAMAL OU SUB-RAMAL DE ÁGUA - FORNECIMENTO E INSTALAÇÃO. AF_12/2014</v>
          </cell>
          <cell r="C2973" t="str">
            <v>UN</v>
          </cell>
          <cell r="D2973">
            <v>23.49</v>
          </cell>
        </row>
        <row r="2974">
          <cell r="A2974">
            <v>89704</v>
          </cell>
          <cell r="B2974" t="str">
            <v>TÊ, PVC, SERIE R, ÁGUA PLUVIAL, DN 150 X 100 MM, JUNTA ELÁSTICA, FORNE CIDO E INSTALADO EM CONDUTORES VERTICAIS DE ÁGUAS PLUVIAIS. AF_12/2014</v>
          </cell>
          <cell r="C2974" t="str">
            <v>UN</v>
          </cell>
          <cell r="D2974">
            <v>74.88</v>
          </cell>
        </row>
        <row r="2975">
          <cell r="A2975">
            <v>89724</v>
          </cell>
          <cell r="B2975" t="str">
            <v>JOELHO 90 GRAUS, PVC, SERIE NORMAL, ESGOTO PREDIAL, DN 40 MM, JUNTA SO LDÁVEL, FORNECIDO E INSTALADO EM RAMAL DE DESCARGA OU RAMAL DE ESGOTO SANITÁRIO. AF_12/2014_P</v>
          </cell>
          <cell r="C2975" t="str">
            <v>UN</v>
          </cell>
          <cell r="D2975">
            <v>4.71</v>
          </cell>
        </row>
        <row r="2976">
          <cell r="A2976">
            <v>89726</v>
          </cell>
          <cell r="B2976" t="str">
            <v>JOELHO 45 GRAUS, PVC, SERIE NORMAL, ESGOTO PREDIAL, DN 40 MM, JUNTA SO LDÁVEL, FORNECIDO E INSTALADO EM RAMAL DE DESCARGA OU RAMAL DE ESGOTO SANITÁRIO. AF_12/2014_P</v>
          </cell>
          <cell r="C2976" t="str">
            <v>UN</v>
          </cell>
          <cell r="D2976">
            <v>4.8899999999999997</v>
          </cell>
        </row>
        <row r="2977">
          <cell r="A2977">
            <v>89728</v>
          </cell>
          <cell r="B2977" t="str">
            <v>CURVA CURTA 90 GRAUS, PVC, SERIE NORMAL, ESGOTO PREDIAL, DN 40 MM, JUN TA SOLDÁVEL, FORNECIDO E INSTALADO EM RAMAL DE DESCARGA OU RAMAL DE ES GOTO SANITÁRIO. AF_12/2014_P</v>
          </cell>
          <cell r="C2977" t="str">
            <v>UN</v>
          </cell>
          <cell r="D2977">
            <v>6.09</v>
          </cell>
        </row>
        <row r="2978">
          <cell r="A2978">
            <v>89730</v>
          </cell>
          <cell r="B2978" t="str">
            <v>CURVA LONGA 90 GRAUS, PVC, SERIE NORMAL, ESGOTO PREDIAL, DN 40 MM, JUN TA SOLDÁVEL, FORNECIDO E INSTALADO EM RAMAL DE DESCARGA OU RAMAL DE ES GOTO SANITÁRIO. AF_12/2014_P</v>
          </cell>
          <cell r="C2978" t="str">
            <v>UN</v>
          </cell>
          <cell r="D2978">
            <v>6.17</v>
          </cell>
        </row>
        <row r="2979">
          <cell r="A2979">
            <v>89731</v>
          </cell>
          <cell r="B2979" t="str">
            <v>JOELHO 90 GRAUS, PVC, SERIE NORMAL, ESGOTO PREDIAL, DN 50 MM, JUNTA EL ÁSTICA, FORNECIDO E INSTALADO EM RAMAL DE DESCARGA OU RAMAL DE ESGOTO SANITÁRIO. AF_12/2014</v>
          </cell>
          <cell r="C2979" t="str">
            <v>UN</v>
          </cell>
          <cell r="D2979">
            <v>6.41</v>
          </cell>
        </row>
        <row r="2980">
          <cell r="A2980">
            <v>89732</v>
          </cell>
          <cell r="B2980" t="str">
            <v>JOELHO 45 GRAUS, PVC, SERIE NORMAL, ESGOTO PREDIAL, DN 50 MM, JUNTA EL ÁSTICA, FORNECIDO E INSTALADO EM RAMAL DE DESCARGA OU RAMAL DE ESGOTO SANITÁRIO. AF_12/2014</v>
          </cell>
          <cell r="C2980" t="str">
            <v>UN</v>
          </cell>
          <cell r="D2980">
            <v>6.88</v>
          </cell>
        </row>
        <row r="2981">
          <cell r="A2981">
            <v>89733</v>
          </cell>
          <cell r="B2981" t="str">
            <v>CURVA CURTA 90 GRAUS, PVC, SERIE NORMAL, ESGOTO PREDIAL, DN 50 MM, JUN TA ELÁSTICA, FORNECIDO E INSTALADO EM RAMAL DE DESCARGA OU RAMAL DE ES GOTO SANITÁRIO. AF_12/2014</v>
          </cell>
          <cell r="C2981" t="str">
            <v>UN</v>
          </cell>
          <cell r="D2981">
            <v>10.36</v>
          </cell>
        </row>
        <row r="2982">
          <cell r="A2982">
            <v>89735</v>
          </cell>
          <cell r="B2982" t="str">
            <v>CURVA LONGA 90 GRAUS, PVC, SERIE NORMAL, ESGOTO PREDIAL, DN 50 MM, JUN TA ELÁSTICA, FORNECIDO E INSTALADO EM RAMAL DE DESCARGA OU RAMAL DE ES GOTO SANITÁRIO. AF_12/2014</v>
          </cell>
          <cell r="C2982" t="str">
            <v>UN</v>
          </cell>
          <cell r="D2982">
            <v>10.28</v>
          </cell>
        </row>
        <row r="2983">
          <cell r="A2983">
            <v>89737</v>
          </cell>
          <cell r="B2983" t="str">
            <v>JOELHO 90 GRAUS, PVC, SERIE NORMAL, ESGOTO PREDIAL, DN 75 MM, JUNTA EL ÁSTICA, FORNECIDO E INSTALADO EM RAMAL DE DESCARGA OU RAMAL DE ESGOTO SANITÁRIO. AF_12/2014</v>
          </cell>
          <cell r="C2983" t="str">
            <v>UN</v>
          </cell>
          <cell r="D2983">
            <v>10.92</v>
          </cell>
        </row>
        <row r="2984">
          <cell r="A2984">
            <v>89739</v>
          </cell>
          <cell r="B2984" t="str">
            <v>JOELHO 45 GRAUS, PVC, SERIE NORMAL, ESGOTO PREDIAL, DN 75 MM, JUNTA EL ÁSTICA, FORNECIDO E INSTALADO EM RAMAL DE DESCARGA OU RAMAL DE ESGOTO SANITÁRIO. AF_12/2014</v>
          </cell>
          <cell r="C2984" t="str">
            <v>UN</v>
          </cell>
          <cell r="D2984">
            <v>11.53</v>
          </cell>
        </row>
        <row r="2985">
          <cell r="A2985">
            <v>89742</v>
          </cell>
          <cell r="B2985" t="str">
            <v>CURVA CURTA 90 GRAUS, PVC, SERIE NORMAL, ESGOTO PREDIAL, DN 75 MM, JUN TA ELÁSTICA, FORNECIDO E INSTALADO EM RAMAL DE DESCARGA OU RAMAL DE ES GOTO SANITÁRIO. AF_12/2014</v>
          </cell>
          <cell r="C2985" t="str">
            <v>UN</v>
          </cell>
          <cell r="D2985">
            <v>18.21</v>
          </cell>
        </row>
        <row r="2986">
          <cell r="A2986">
            <v>89743</v>
          </cell>
          <cell r="B2986" t="str">
            <v>CURVA LONGA 90 GRAUS, PVC, SERIE NORMAL, ESGOTO PREDIAL, DN 75 MM, JUN TA ELÁSTICA, FORNECIDO E INSTALADO EM RAMAL DE DESCARGA OU RAMAL DE ES GOTO SANITÁRIO. AF_12/2014</v>
          </cell>
          <cell r="C2986" t="str">
            <v>UN</v>
          </cell>
          <cell r="D2986">
            <v>24.12</v>
          </cell>
        </row>
        <row r="2987">
          <cell r="A2987">
            <v>89744</v>
          </cell>
          <cell r="B2987" t="str">
            <v>JOELHO 90 GRAUS, PVC, SERIE NORMAL, ESGOTO PREDIAL, DN 100 MM, JUNTA E LÁSTICA, FORNECIDO E INSTALADO EM RAMAL DE DESCARGA OU RAMAL DE ESGOTO SANITÁRIO. AF_12/2014</v>
          </cell>
          <cell r="C2987" t="str">
            <v>UN</v>
          </cell>
          <cell r="D2987">
            <v>14.57</v>
          </cell>
        </row>
        <row r="2988">
          <cell r="A2988">
            <v>89746</v>
          </cell>
          <cell r="B2988" t="str">
            <v>JOELHO 45 GRAUS, PVC, SERIE NORMAL, ESGOTO PREDIAL, DN 100 MM, JUNTA E LÁSTICA, FORNECIDO E INSTALADO EM RAMAL DE DESCARGA OU RAMAL DE ESGOTO SANITÁRIO. AF_12/2014</v>
          </cell>
          <cell r="C2988" t="str">
            <v>UN</v>
          </cell>
          <cell r="D2988">
            <v>14.15</v>
          </cell>
        </row>
        <row r="2989">
          <cell r="A2989">
            <v>89748</v>
          </cell>
          <cell r="B2989" t="str">
            <v>CURVA CURTA 90 GRAUS, PVC, SERIE NORMAL, ESGOTO PREDIAL, DN 100 MM, JU NTA ELÁSTICA, FORNECIDO E INSTALADO EM RAMAL DE DESCARGA OU RAMAL DE E SGOTO SANITÁRIO. AF_12/2014</v>
          </cell>
          <cell r="C2989" t="str">
            <v>UN</v>
          </cell>
          <cell r="D2989">
            <v>21.1</v>
          </cell>
        </row>
        <row r="2990">
          <cell r="A2990">
            <v>89750</v>
          </cell>
          <cell r="B2990" t="str">
            <v>CURVA LONGA 90 GRAUS, PVC, SERIE NORMAL, ESGOTO PREDIAL, DN 100 MM, JU NTA ELÁSTICA, FORNECIDO E INSTALADO EM RAMAL DE DESCARGA OU RAMAL DE E SGOTO SANITÁRIO. AF_12/2014</v>
          </cell>
          <cell r="C2990" t="str">
            <v>UN</v>
          </cell>
          <cell r="D2990">
            <v>36.590000000000003</v>
          </cell>
        </row>
        <row r="2991">
          <cell r="A2991">
            <v>89752</v>
          </cell>
          <cell r="B2991" t="str">
            <v>LUVA SIMPLES, PVC, SERIE NORMAL, ESGOTO PREDIAL, DN 40 MM, JUNTA SOLDÁ VEL, FORNECIDO E INSTALADO EM RAMAL DE DESCARGA OU RAMAL DE ESGOTO SAN ITÁRIO. AF_12/2014_P</v>
          </cell>
          <cell r="C2991" t="str">
            <v>UN</v>
          </cell>
          <cell r="D2991">
            <v>3.43</v>
          </cell>
        </row>
        <row r="2992">
          <cell r="A2992">
            <v>89753</v>
          </cell>
          <cell r="B2992" t="str">
            <v>LUVA SIMPLES, PVC, SERIE NORMAL, ESGOTO PREDIAL, DN 50 MM, JUNTA ELÁST ICA, FORNECIDO E INSTALADO EM RAMAL DE DESCARGA OU RAMAL DE ESGOTO SAN ITÁRIO. AF_12/2014</v>
          </cell>
          <cell r="C2992" t="str">
            <v>UN</v>
          </cell>
          <cell r="D2992">
            <v>4.84</v>
          </cell>
        </row>
        <row r="2993">
          <cell r="A2993">
            <v>89754</v>
          </cell>
          <cell r="B2993" t="str">
            <v>LUVA DE CORRER, PVC, SERIE NORMAL, ESGOTO PREDIAL, DN 50 MM, JUNTA ELÁ STICA, FORNECIDO E INSTALADO EM RAMAL DE DESCARGA OU RAMAL DE ESGOTO S ANITÁRIO. AF_12/2014</v>
          </cell>
          <cell r="C2993" t="str">
            <v>UN</v>
          </cell>
          <cell r="D2993">
            <v>8</v>
          </cell>
        </row>
        <row r="2994">
          <cell r="A2994">
            <v>89774</v>
          </cell>
          <cell r="B2994" t="str">
            <v>LUVA SIMPLES, PVC, SERIE NORMAL, ESGOTO PREDIAL, DN 75 MM, JUNTA ELÁST ICA, FORNECIDO E INSTALADO EM RAMAL DE DESCARGA OU RAMAL DE ESGOTO SAN ITÁRIO. AF_12/2014</v>
          </cell>
          <cell r="C2994" t="str">
            <v>UN</v>
          </cell>
          <cell r="D2994">
            <v>8</v>
          </cell>
        </row>
        <row r="2995">
          <cell r="A2995">
            <v>89776</v>
          </cell>
          <cell r="B2995" t="str">
            <v>LUVA DE CORRER, PVC, SERIE NORMAL, ESGOTO PREDIAL, DN 75 MM, JUNTA ELÁ STICA, FORNECIDO E INSTALADO EM RAMAL DE DESCARGA OU RAMAL DE ESGOTO S ANITÁRIO. AF_12/2014</v>
          </cell>
          <cell r="C2995" t="str">
            <v>UN</v>
          </cell>
          <cell r="D2995">
            <v>10.220000000000001</v>
          </cell>
        </row>
        <row r="2996">
          <cell r="A2996">
            <v>89778</v>
          </cell>
          <cell r="B2996" t="str">
            <v>LUVA SIMPLES, PVC, SERIE NORMAL, ESGOTO PREDIAL, DN 100 MM, JUNTA ELÁS TICA, FORNECIDO E INSTALADO EM RAMAL DE DESCARGA OU RAMAL DE ESGOTO SA NITÁRIO. AF_12/2014</v>
          </cell>
          <cell r="C2996" t="str">
            <v>UN</v>
          </cell>
          <cell r="D2996">
            <v>10.08</v>
          </cell>
        </row>
        <row r="2997">
          <cell r="A2997">
            <v>89779</v>
          </cell>
          <cell r="B2997" t="str">
            <v>LUVA DE CORRER, PVC, SERIE NORMAL, ESGOTO PREDIAL, DN 100 MM, JUNTA EL ÁSTICA, FORNECIDO E INSTALADO EM RAMAL DE DESCARGA OU RAMAL DE ESGOTO SANITÁRIO. AF_12/2014</v>
          </cell>
          <cell r="C2997" t="str">
            <v>UN</v>
          </cell>
          <cell r="D2997">
            <v>14.53</v>
          </cell>
        </row>
        <row r="2998">
          <cell r="A2998">
            <v>89782</v>
          </cell>
          <cell r="B2998" t="str">
            <v>TE, PVC, SERIE NORMAL, ESGOTO PREDIAL, DN 40 X 40 MM, JUNTA SOLDÁVEL, FORNECIDO E INSTALADO EM RAMAL DE DESCARGA OU RAMAL DE ESGOTO SANITÁRI O. AF_12/2014_P</v>
          </cell>
          <cell r="C2998" t="str">
            <v>UN</v>
          </cell>
          <cell r="D2998">
            <v>6.73</v>
          </cell>
        </row>
        <row r="2999">
          <cell r="A2999">
            <v>89783</v>
          </cell>
          <cell r="B2999" t="str">
            <v>JUNÇÃO SIMPLES, PVC, SERIE NORMAL, ESGOTO PREDIAL, DN 40 MM, JUNTA SOL DÁVEL, FORNECIDO E INSTALADO EM RAMAL DE DESCARGA OU RAMAL DE ESGOTO S ANITÁRIO. AF_12/2014_P</v>
          </cell>
          <cell r="C2999" t="str">
            <v>UN</v>
          </cell>
          <cell r="D2999">
            <v>7.24</v>
          </cell>
        </row>
        <row r="3000">
          <cell r="A3000">
            <v>89784</v>
          </cell>
          <cell r="B3000" t="str">
            <v>TE, PVC, SERIE NORMAL, ESGOTO PREDIAL, DN 50 X 50 MM, JUNTA ELÁSTICA, FORNECIDO E INSTALADO EM RAMAL DE DESCARGA OU RAMAL DE ESGOTO SANITÁRI O. AF_12/2014</v>
          </cell>
          <cell r="C3000" t="str">
            <v>UN</v>
          </cell>
          <cell r="D3000">
            <v>11.29</v>
          </cell>
        </row>
        <row r="3001">
          <cell r="A3001">
            <v>89785</v>
          </cell>
          <cell r="B3001" t="str">
            <v>JUNÇÃO SIMPLES, PVC, SERIE NORMAL, ESGOTO PREDIAL, DN 50 X 50 MM, JUNT A ELÁSTICA, FORNECIDO E INSTALADO EM RAMAL DE DESCARGA OU RAMAL DE ESG OTO SANITÁRIO. AF_12/2014</v>
          </cell>
          <cell r="C3001" t="str">
            <v>UN</v>
          </cell>
          <cell r="D3001">
            <v>12.04</v>
          </cell>
        </row>
        <row r="3002">
          <cell r="A3002">
            <v>89786</v>
          </cell>
          <cell r="B3002" t="str">
            <v>TE, PVC, SERIE NORMAL, ESGOTO PREDIAL, DN 75 X 75 MM, JUNTA ELÁSTICA, FORNECIDO E INSTALADO EM RAMAL DE DESCARGA OU RAMAL DE ESGOTO SANITÁRI O. AF_12/2014</v>
          </cell>
          <cell r="C3002" t="str">
            <v>UN</v>
          </cell>
          <cell r="D3002">
            <v>18.68</v>
          </cell>
        </row>
        <row r="3003">
          <cell r="A3003">
            <v>89795</v>
          </cell>
          <cell r="B3003" t="str">
            <v>JUNÇÃO SIMPLES, PVC, SERIE NORMAL, ESGOTO PREDIAL, DN 75 X 75 MM, JUNT A ELÁSTICA, FORNECIDO E INSTALADO EM RAMAL DE DESCARGA OU RAMAL DE ESG OTO SANITÁRIO. AF_12/2014</v>
          </cell>
          <cell r="C3003" t="str">
            <v>UN</v>
          </cell>
          <cell r="D3003">
            <v>20.239999999999998</v>
          </cell>
        </row>
        <row r="3004">
          <cell r="A3004">
            <v>89796</v>
          </cell>
          <cell r="B3004" t="str">
            <v>TE, PVC, SERIE NORMAL, ESGOTO PREDIAL, DN 100 X 100 MM, JUNTA ELÁSTICA , FORNECIDO E INSTALADO EM RAMAL DE DESCARGA OU RAMAL DE ESGOTO SANITÁ RIO. AF_12/2014</v>
          </cell>
          <cell r="C3004" t="str">
            <v>UN</v>
          </cell>
          <cell r="D3004">
            <v>23.13</v>
          </cell>
        </row>
        <row r="3005">
          <cell r="A3005">
            <v>89797</v>
          </cell>
          <cell r="B3005" t="str">
            <v>JUNÇÃO SIMPLES, PVC, SERIE NORMAL, ESGOTO PREDIAL, DN 100 X 100 MM, JU NTA ELÁSTICA, FORNECIDO E INSTALADO EM RAMAL DE DESCARGA OU RAMAL DE E SGOTO SANITÁRIO. AF_12/2014</v>
          </cell>
          <cell r="C3005" t="str">
            <v>UN</v>
          </cell>
          <cell r="D3005">
            <v>26.73</v>
          </cell>
        </row>
        <row r="3006">
          <cell r="A3006">
            <v>89801</v>
          </cell>
          <cell r="B3006" t="str">
            <v>JOELHO 90 GRAUS, PVC, SERIE NORMAL, ESGOTO PREDIAL, DN 50 MM, JUNTA EL ÁSTICA, FORNECIDO E INSTALADO EM PRUMADA DE ESGOTO SANITÁRIO OU VENTIL AÇÃO. AF_12/2014</v>
          </cell>
          <cell r="C3006" t="str">
            <v>UN</v>
          </cell>
          <cell r="D3006">
            <v>3.85</v>
          </cell>
        </row>
        <row r="3007">
          <cell r="A3007">
            <v>89802</v>
          </cell>
          <cell r="B3007" t="str">
            <v>JOELHO 45 GRAUS, PVC, SERIE NORMAL, ESGOTO PREDIAL, DN 50 MM, JUNTA EL ÁSTICA, FORNECIDO E INSTALADO EM PRUMADA DE ESGOTO SANITÁRIO OU VENTIL AÇÃO. AF_12/2014</v>
          </cell>
          <cell r="C3007" t="str">
            <v>UN</v>
          </cell>
          <cell r="D3007">
            <v>4.32</v>
          </cell>
        </row>
        <row r="3008">
          <cell r="A3008">
            <v>89803</v>
          </cell>
          <cell r="B3008" t="str">
            <v>CURVA CURTA 90 GRAUS, PVC, SERIE NORMAL, ESGOTO PREDIAL, DN 50 MM, JUN TA ELÁSTICA, FORNECIDO E INSTALADO EM PRUMADA DE ESGOTO SANITÁRIO OU V ENTILAÇÃO. AF_12/2014</v>
          </cell>
          <cell r="C3008" t="str">
            <v>UN</v>
          </cell>
          <cell r="D3008">
            <v>7.8</v>
          </cell>
        </row>
        <row r="3009">
          <cell r="A3009">
            <v>89804</v>
          </cell>
          <cell r="B3009" t="str">
            <v>CURVA LONGA 90 GRAUS, PVC, SERIE NORMAL, ESGOTO PREDIAL, DN 50 MM, JUN TA ELÁSTICA, FORNECIDO E INSTALADO EM PRUMADA DE ESGOTO SANITÁRIO OU V ENTILAÇÃO. AF_12/2014</v>
          </cell>
          <cell r="C3009" t="str">
            <v>UN</v>
          </cell>
          <cell r="D3009">
            <v>7.72</v>
          </cell>
        </row>
        <row r="3010">
          <cell r="A3010">
            <v>89805</v>
          </cell>
          <cell r="B3010" t="str">
            <v>JOELHO 90 GRAUS, PVC, SERIE NORMAL, ESGOTO PREDIAL, DN 75 MM, JUNTA EL ÁSTICA, FORNECIDO E INSTALADO EM PRUMADA DE ESGOTO SANITÁRIO OU VENTIL AÇÃO. AF_12/2014</v>
          </cell>
          <cell r="C3010" t="str">
            <v>UN</v>
          </cell>
          <cell r="D3010">
            <v>7.79</v>
          </cell>
        </row>
        <row r="3011">
          <cell r="A3011">
            <v>89806</v>
          </cell>
          <cell r="B3011" t="str">
            <v>JOELHO 45 GRAUS, PVC, SERIE NORMAL, ESGOTO PREDIAL, DN 75 MM, JUNTA EL ÁSTICA, FORNECIDO E INSTALADO EM PRUMADA DE ESGOTO SANITÁRIO OU VENTIL AÇÃO. AF_12/2014</v>
          </cell>
          <cell r="C3011" t="str">
            <v>UN</v>
          </cell>
          <cell r="D3011">
            <v>8.39</v>
          </cell>
        </row>
        <row r="3012">
          <cell r="A3012">
            <v>89807</v>
          </cell>
          <cell r="B3012" t="str">
            <v>CURVA CURTA 90 GRAUS, PVC, SERIE NORMAL, ESGOTO PREDIAL, DN 75 MM, JUN TA ELÁSTICA, FORNECIDO E INSTALADO EM PRUMADA DE ESGOTO SANITÁRIO OU V ENTILAÇÃO. AF_12/2014</v>
          </cell>
          <cell r="C3012" t="str">
            <v>UN</v>
          </cell>
          <cell r="D3012">
            <v>15.08</v>
          </cell>
        </row>
        <row r="3013">
          <cell r="A3013">
            <v>89808</v>
          </cell>
          <cell r="B3013" t="str">
            <v>CURVA LONGA 90 GRAUS, PVC, SERIE NORMAL, ESGOTO PREDIAL, DN 75 MM, JUN TA ELÁSTICA, FORNECIDO E INSTALADO EM PRUMADA DE ESGOTO SANITÁRIO OU V ENTILAÇÃO. AF_12/2014</v>
          </cell>
          <cell r="C3013" t="str">
            <v>UN</v>
          </cell>
          <cell r="D3013">
            <v>20.99</v>
          </cell>
        </row>
        <row r="3014">
          <cell r="A3014">
            <v>89809</v>
          </cell>
          <cell r="B3014" t="str">
            <v>JOELHO 90 GRAUS, PVC, SERIE NORMAL, ESGOTO PREDIAL, DN 100 MM, JUNTA E LÁSTICA, FORNECIDO E INSTALADO EM PRUMADA DE ESGOTO SANITÁRIO OU VENTI LAÇÃO. AF_12/2014</v>
          </cell>
          <cell r="C3014" t="str">
            <v>UN</v>
          </cell>
          <cell r="D3014">
            <v>10.87</v>
          </cell>
        </row>
        <row r="3015">
          <cell r="A3015">
            <v>89810</v>
          </cell>
          <cell r="B3015" t="str">
            <v>JOELHO 45 GRAUS, PVC, SERIE NORMAL, ESGOTO PREDIAL, DN 100 MM, JUNTA E LÁSTICA, FORNECIDO E INSTALADO EM PRUMADA DE ESGOTO SANITÁRIO OU VENTI LAÇÃO. AF_12/2014</v>
          </cell>
          <cell r="C3015" t="str">
            <v>UN</v>
          </cell>
          <cell r="D3015">
            <v>10.45</v>
          </cell>
        </row>
        <row r="3016">
          <cell r="A3016">
            <v>89811</v>
          </cell>
          <cell r="B3016" t="str">
            <v>CURVA CURTA 90 GRAUS, PVC, SERIE NORMAL, ESGOTO PREDIAL, DN 100 MM, JU NTA ELÁSTICA, FORNECIDO E INSTALADO EM PRUMADA DE ESGOTO SANITÁRIO OU VENTILAÇÃO. AF_12/2014</v>
          </cell>
          <cell r="C3016" t="str">
            <v>UN</v>
          </cell>
          <cell r="D3016">
            <v>17.399999999999999</v>
          </cell>
        </row>
        <row r="3017">
          <cell r="A3017">
            <v>89812</v>
          </cell>
          <cell r="B3017" t="str">
            <v>CURVA LONGA 90 GRAUS, PVC, SERIE NORMAL, ESGOTO PREDIAL, DN 100 MM, JU NTA ELÁSTICA, FORNECIDO E INSTALADO EM PRUMADA DE ESGOTO SANITÁRIO OU VENTILAÇÃO. AF_12/2014</v>
          </cell>
          <cell r="C3017" t="str">
            <v>UN</v>
          </cell>
          <cell r="D3017">
            <v>32.89</v>
          </cell>
        </row>
        <row r="3018">
          <cell r="A3018">
            <v>89813</v>
          </cell>
          <cell r="B3018" t="str">
            <v>LUVA SIMPLES, PVC, SERIE NORMAL, ESGOTO PREDIAL, DN 50 MM, JUNTA ELÁST ICA, FORNECIDO E INSTALADO EM PRUMADA DE ESGOTO SANITÁRIO OU VENTILAÇÃ O. AF_12/2014</v>
          </cell>
          <cell r="C3018" t="str">
            <v>UN</v>
          </cell>
          <cell r="D3018">
            <v>3.42</v>
          </cell>
        </row>
        <row r="3019">
          <cell r="A3019">
            <v>89814</v>
          </cell>
          <cell r="B3019" t="str">
            <v>LUVA DE CORRER, PVC, SERIE NORMAL, ESGOTO PREDIAL, DN 50 MM, JUNTA ELÁ STICA, FORNECIDO E INSTALADO EM PRUMADA DE ESGOTO SANITÁRIO OU VENTILA ÇÃO. AF_12/2014</v>
          </cell>
          <cell r="C3019" t="str">
            <v>UN</v>
          </cell>
          <cell r="D3019">
            <v>6.58</v>
          </cell>
        </row>
        <row r="3020">
          <cell r="A3020">
            <v>89817</v>
          </cell>
          <cell r="B3020" t="str">
            <v>LUVA SIMPLES, PVC, SERIE NORMAL, ESGOTO PREDIAL, DN 75 MM, JUNTA ELÁST ICA, FORNECIDO E INSTALADO EM PRUMADA DE ESGOTO SANITÁRIO OU VENTILAÇÃ O. AF_12/2014</v>
          </cell>
          <cell r="C3020" t="str">
            <v>UN</v>
          </cell>
          <cell r="D3020">
            <v>6.01</v>
          </cell>
        </row>
        <row r="3021">
          <cell r="A3021">
            <v>89819</v>
          </cell>
          <cell r="B3021" t="str">
            <v>LUVA DE CORRER, PVC, SERIE NORMAL, ESGOTO PREDIAL, DN 75 MM, JUNTA ELÁ STICA, FORNECIDO E INSTALADO EM PRUMADA DE ESGOTO SANITÁRIO OU VENTILA ÇÃO. AF_12/2014</v>
          </cell>
          <cell r="C3021" t="str">
            <v>UN</v>
          </cell>
          <cell r="D3021">
            <v>8.23</v>
          </cell>
        </row>
        <row r="3022">
          <cell r="A3022">
            <v>89821</v>
          </cell>
          <cell r="B3022" t="str">
            <v>LUVA SIMPLES, PVC, SERIE NORMAL, ESGOTO PREDIAL, DN 100 MM, JUNTA ELÁS TICA, FORNECIDO E INSTALADO EM PRUMADA DE ESGOTO SANITÁRIO OU VENTILAÇ ÃO. AF_12/2014</v>
          </cell>
          <cell r="C3022" t="str">
            <v>UN</v>
          </cell>
          <cell r="D3022">
            <v>7.52</v>
          </cell>
        </row>
        <row r="3023">
          <cell r="A3023">
            <v>89823</v>
          </cell>
          <cell r="B3023" t="str">
            <v>LUVA DE CORRER, PVC, SERIE NORMAL, ESGOTO PREDIAL, DN 100 MM, JUNTA EL ÁSTICA, FORNECIDO E INSTALADO EM PRUMADA DE ESGOTO SANITÁRIO OU VENTIL AÇÃO. AF_12/2014</v>
          </cell>
          <cell r="C3023" t="str">
            <v>UN</v>
          </cell>
          <cell r="D3023">
            <v>11.97</v>
          </cell>
        </row>
        <row r="3024">
          <cell r="A3024">
            <v>89825</v>
          </cell>
          <cell r="B3024" t="str">
            <v>TE, PVC, SERIE NORMAL, ESGOTO PREDIAL, DN 50 X 50 MM, JUNTA ELÁSTICA, FORNECIDO E INSTALADO EM PRUMADA DE ESGOTO SANITÁRIO OU VENTILAÇÃO. AF _12/2014</v>
          </cell>
          <cell r="C3024" t="str">
            <v>UN</v>
          </cell>
          <cell r="D3024">
            <v>8.16</v>
          </cell>
        </row>
        <row r="3025">
          <cell r="A3025">
            <v>89827</v>
          </cell>
          <cell r="B3025" t="str">
            <v>JUNÇÃO SIMPLES, PVC, SERIE NORMAL, ESGOTO PREDIAL, DN 50 X 50 MM, JUNT A ELÁSTICA, FORNECIDO E INSTALADO EM PRUMADA DE ESGOTO SANITÁRIO OU VE NTILAÇÃO. AF_12/2014</v>
          </cell>
          <cell r="C3025" t="str">
            <v>UN</v>
          </cell>
          <cell r="D3025">
            <v>8.91</v>
          </cell>
        </row>
        <row r="3026">
          <cell r="A3026">
            <v>89829</v>
          </cell>
          <cell r="B3026" t="str">
            <v>TE, PVC, SERIE NORMAL, ESGOTO PREDIAL, DN 75 X 75 MM, JUNTA ELÁSTICA, FORNECIDO E INSTALADO EM PRUMADA DE ESGOTO SANITÁRIO OU VENTILAÇÃO. AF _12/2014</v>
          </cell>
          <cell r="C3026" t="str">
            <v>UN</v>
          </cell>
          <cell r="D3026">
            <v>14.69</v>
          </cell>
        </row>
        <row r="3027">
          <cell r="A3027">
            <v>89830</v>
          </cell>
          <cell r="B3027" t="str">
            <v>JUNÇÃO SIMPLES, PVC, SERIE NORMAL, ESGOTO PREDIAL, DN 75 X 75 MM, JUNT A ELÁSTICA, FORNECIDO E INSTALADO EM PRUMADA DE ESGOTO SANITÁRIO OU VE NTILAÇÃO. AF_12/2014</v>
          </cell>
          <cell r="C3027" t="str">
            <v>UN</v>
          </cell>
          <cell r="D3027">
            <v>16.25</v>
          </cell>
        </row>
        <row r="3028">
          <cell r="A3028">
            <v>89833</v>
          </cell>
          <cell r="B3028" t="str">
            <v>TE, PVC, SERIE NORMAL, ESGOTO PREDIAL, DN 100 X 100 MM, JUNTA ELÁSTICA , FORNECIDO E INSTALADO EM PRUMADA DE ESGOTO SANITÁRIO OU VENTILAÇÃO. AF_12/2014</v>
          </cell>
          <cell r="C3028" t="str">
            <v>UN</v>
          </cell>
          <cell r="D3028">
            <v>18.29</v>
          </cell>
        </row>
        <row r="3029">
          <cell r="A3029">
            <v>89834</v>
          </cell>
          <cell r="B3029" t="str">
            <v>JUNÇÃO SIMPLES, PVC, SERIE NORMAL, ESGOTO PREDIAL, DN 100 X 100 MM, JU NTA ELÁSTICA, FORNECIDO E INSTALADO EM PRUMADA DE ESGOTO SANITÁRIO OU VENTILAÇÃO. AF_12/2014</v>
          </cell>
          <cell r="C3029" t="str">
            <v>UN</v>
          </cell>
          <cell r="D3029">
            <v>21.89</v>
          </cell>
        </row>
        <row r="3030">
          <cell r="A3030">
            <v>89850</v>
          </cell>
          <cell r="B3030" t="str">
            <v>JOELHO 90 GRAUS, PVC, SERIE NORMAL, ESGOTO PREDIAL, DN 100 MM, JUNTA E LÁSTICA, FORNECIDO E INSTALADO EM SUBCOLETOR AÉREO DE ESGOTO SANITÁRIO . AF_12/2014</v>
          </cell>
          <cell r="C3030" t="str">
            <v>UN</v>
          </cell>
          <cell r="D3030">
            <v>14.29</v>
          </cell>
        </row>
        <row r="3031">
          <cell r="A3031">
            <v>89851</v>
          </cell>
          <cell r="B3031" t="str">
            <v>JOELHO 45 GRAUS, PVC, SERIE NORMAL, ESGOTO PREDIAL, DN 100 MM, JUNTA E LÁSTICA, FORNECIDO E INSTALADO EM SUBCOLETOR AÉREO DE ESGOTO SANITÁRIO . AF_12/2014</v>
          </cell>
          <cell r="C3031" t="str">
            <v>UN</v>
          </cell>
          <cell r="D3031">
            <v>13.87</v>
          </cell>
        </row>
        <row r="3032">
          <cell r="A3032">
            <v>89852</v>
          </cell>
          <cell r="B3032" t="str">
            <v>CURVA CURTA 90 GRAUS, PVC, SERIE NORMAL, ESGOTO PREDIAL, DN 100 MM, JU NTA ELÁSTICA, FORNECIDO E INSTALADO EM SUBCOLETOR AÉREO DE ESGOTO SANI TÁRIO. AF_12/2014</v>
          </cell>
          <cell r="C3032" t="str">
            <v>UN</v>
          </cell>
          <cell r="D3032">
            <v>20.82</v>
          </cell>
        </row>
        <row r="3033">
          <cell r="A3033">
            <v>89853</v>
          </cell>
          <cell r="B3033" t="str">
            <v>CURVA LONGA 90 GRAUS, PVC, SERIE NORMAL, ESGOTO PREDIAL, DN 100 MM, JU NTA ELÁSTICA, FORNECIDO E INSTALADO EM SUBCOLETOR AÉREO DE ESGOTO SANI TÁRIO. AF_12/2014</v>
          </cell>
          <cell r="C3033" t="str">
            <v>UN</v>
          </cell>
          <cell r="D3033">
            <v>36.31</v>
          </cell>
        </row>
        <row r="3034">
          <cell r="A3034">
            <v>89854</v>
          </cell>
          <cell r="B3034" t="str">
            <v>JOELHO 90 GRAUS, PVC, SERIE NORMAL, ESGOTO PREDIAL, DN 150 MM, JUNTA E LÁSTICA, FORNECIDO E INSTALADO EM SUBCOLETOR AÉREO DE ESGOTO SANITÁRIO . AF_12/2014</v>
          </cell>
          <cell r="C3034" t="str">
            <v>UN</v>
          </cell>
          <cell r="D3034">
            <v>67.37</v>
          </cell>
        </row>
        <row r="3035">
          <cell r="A3035">
            <v>89855</v>
          </cell>
          <cell r="B3035" t="str">
            <v>JOELHO 45 GRAUS, PVC, SERIE NORMAL, ESGOTO PREDIAL, DN 150 MM, JUNTA E LÁSTICA, FORNECIDO E INSTALADO EM SUBCOLETOR AÉREO DE ESGOTO SANITÁRIO . AF_12/2014</v>
          </cell>
          <cell r="C3035" t="str">
            <v>UN</v>
          </cell>
          <cell r="D3035">
            <v>64.95</v>
          </cell>
        </row>
        <row r="3036">
          <cell r="A3036">
            <v>89856</v>
          </cell>
          <cell r="B3036" t="str">
            <v>LUVA SIMPLES, PVC, SERIE NORMAL, ESGOTO PREDIAL, DN 100 MM, JUNTA ELÁS TICA, FORNECIDO E INSTALADO EM SUBCOLETOR AÉREO DE ESGOTO SANITÁRIO. A F_12/2014</v>
          </cell>
          <cell r="C3036" t="str">
            <v>UN</v>
          </cell>
          <cell r="D3036">
            <v>9.8000000000000007</v>
          </cell>
        </row>
        <row r="3037">
          <cell r="A3037">
            <v>89857</v>
          </cell>
          <cell r="B3037" t="str">
            <v>LUVA DE CORRER, PVC, SERIE NORMAL, ESGOTO PREDIAL, DN 100 MM, JUNTA EL ÁSTICA, FORNECIDO E INSTALADO EM SUBCOLETOR AÉREO DE ESGOTO SANITÁRIO. AF_12/2014</v>
          </cell>
          <cell r="C3037" t="str">
            <v>UN</v>
          </cell>
          <cell r="D3037">
            <v>14.25</v>
          </cell>
        </row>
        <row r="3038">
          <cell r="A3038">
            <v>89859</v>
          </cell>
          <cell r="B3038" t="str">
            <v>LUVA DE CORRER, PVC, SERIE NORMAL, ESGOTO PREDIAL, DN 150 MM, JUNTA EL ÁSTICA, FORNECIDO E INSTALADO EM SUBCOLETOR AÉREO DE ESGOTO SANITÁRIO. AF_12/2014</v>
          </cell>
          <cell r="C3038" t="str">
            <v>UN</v>
          </cell>
          <cell r="D3038">
            <v>27.06</v>
          </cell>
        </row>
        <row r="3039">
          <cell r="A3039">
            <v>89860</v>
          </cell>
          <cell r="B3039" t="str">
            <v>TE, PVC, SERIE NORMAL, ESGOTO PREDIAL, DN 100 X 100 MM, JUNTA ELÁSTICA , FORNECIDO E INSTALADO EM SUBCOLETOR AÉREO DE ESGOTO SANITÁRIO. AF_12 /2014</v>
          </cell>
          <cell r="C3039" t="str">
            <v>UN</v>
          </cell>
          <cell r="D3039">
            <v>22.84</v>
          </cell>
        </row>
        <row r="3040">
          <cell r="A3040">
            <v>89861</v>
          </cell>
          <cell r="B3040" t="str">
            <v>JUNÇÃO SIMPLES, PVC, SERIE NORMAL, ESGOTO PREDIAL, DN 100 X 100 MM, JU NTA ELÁSTICA, FORNECIDO E INSTALADO EM SUBCOLETOR AÉREO DE ESGOTO SANI TÁRIO. AF_12/2014</v>
          </cell>
          <cell r="C3040" t="str">
            <v>UN</v>
          </cell>
          <cell r="D3040">
            <v>26.44</v>
          </cell>
        </row>
        <row r="3041">
          <cell r="A3041">
            <v>89862</v>
          </cell>
          <cell r="B3041" t="str">
            <v>TE, PVC, SERIE NORMAL, ESGOTO PREDIAL, DN 150 X 150 MM, JUNTA ELÁSTICA , FORNECIDO E INSTALADO EM SUBCOLETOR AÉREO DE ESGOTO SANITÁRIO. AF_12 /2014</v>
          </cell>
          <cell r="C3041" t="str">
            <v>UN</v>
          </cell>
          <cell r="D3041">
            <v>66.3</v>
          </cell>
        </row>
        <row r="3042">
          <cell r="A3042">
            <v>89863</v>
          </cell>
          <cell r="B3042" t="str">
            <v>JUNÇÃO SIMPLES, PVC, SERIE NORMAL, ESGOTO PREDIAL, DN 150 X 150 MM, JU NTA ELÁSTICA, FORNECIDO E INSTALADO EM SUBCOLETOR AÉREO DE ESGOTO SANI TÁRIO. AF_12/2014</v>
          </cell>
          <cell r="C3042" t="str">
            <v>UN</v>
          </cell>
          <cell r="D3042">
            <v>133.65</v>
          </cell>
        </row>
        <row r="3043">
          <cell r="A3043">
            <v>89866</v>
          </cell>
          <cell r="B3043" t="str">
            <v>JOELHO 90 GRAUS, PVC, SOLDÁVEL, DN 25MM, INSTALADO EM DRENO DE AR-COND ICIONADO - FORNECIMENTO E INSTALAÇÃO. AF_12/2014_P</v>
          </cell>
          <cell r="C3043" t="str">
            <v>UN</v>
          </cell>
          <cell r="D3043">
            <v>2.95</v>
          </cell>
        </row>
        <row r="3044">
          <cell r="A3044">
            <v>89867</v>
          </cell>
          <cell r="B3044" t="str">
            <v>JOELHO 45 GRAUS, PVC, SOLDÁVEL, DN 25MM, INSTALADO EM DRENO DE AR-COND ICIONADO - FORNECIMENTO E INSTALAÇÃO. AF_12/2014_P</v>
          </cell>
          <cell r="C3044" t="str">
            <v>UN</v>
          </cell>
          <cell r="D3044">
            <v>3.46</v>
          </cell>
        </row>
        <row r="3045">
          <cell r="A3045">
            <v>89868</v>
          </cell>
          <cell r="B3045" t="str">
            <v>LUVA, PVC, SOLDÁVEL, DN 25MM, INSTALADO EM DRENO DE AR-CONDICIONADO - FORNECIMENTO E INSTALAÇÃO. AF_12/2014_P</v>
          </cell>
          <cell r="C3045" t="str">
            <v>UN</v>
          </cell>
          <cell r="D3045">
            <v>2.0299999999999998</v>
          </cell>
        </row>
        <row r="3046">
          <cell r="A3046">
            <v>89869</v>
          </cell>
          <cell r="B3046" t="str">
            <v>TE, PVC, SOLDÁVEL, DN 25MM, INSTALADO EM DRENO DE AR-CONDICIONADO - FO RNECIMENTO E INSTALAÇÃO. AF_12/2014_P</v>
          </cell>
          <cell r="C3046" t="str">
            <v>UN</v>
          </cell>
          <cell r="D3046">
            <v>4.57</v>
          </cell>
        </row>
        <row r="3047">
          <cell r="A3047">
            <v>89980</v>
          </cell>
          <cell r="B3047" t="str">
            <v>LUVA COM BUCHA DE LATÃO, PVC, SOLDÁVEL, DN 25MM X 3/4", INSTALADO EM P RUMADA DE ÁGUA - FORNECIMENTO E INSTALAÇÃO. AF_12/2014_P</v>
          </cell>
          <cell r="C3047" t="str">
            <v>UN</v>
          </cell>
          <cell r="D3047">
            <v>5.08</v>
          </cell>
        </row>
        <row r="3048">
          <cell r="A3048">
            <v>90373</v>
          </cell>
          <cell r="B3048" t="str">
            <v>JOELHO 90 GRAUS COM BUCHA DE LATÃO, PVC, SOLDÁVEL, DN 25MM, X 1/2" INS TALADO EM RAMAL OU SUB-RAMAL DE ÁGUA - FORNECIMENTO E INSTALAÇÃO. AF_1 2/2014_P</v>
          </cell>
          <cell r="C3048" t="str">
            <v>UN</v>
          </cell>
          <cell r="D3048">
            <v>8.7799999999999994</v>
          </cell>
        </row>
        <row r="3049">
          <cell r="A3049">
            <v>90374</v>
          </cell>
          <cell r="B3049" t="str">
            <v>TÊ COM BUCHA DE LATÃO NA BOLSA CENTRAL, PVC, SOLDÁVEL, DN 25MM X 3/4", INSTALADO EM RAMAL OU SUB-RAMAL DE ÁGUA - FORNECIMENTO E INSTALAÇÃO. AF_03/2015_P</v>
          </cell>
          <cell r="C3049" t="str">
            <v>UN</v>
          </cell>
          <cell r="D3049">
            <v>12.87</v>
          </cell>
        </row>
        <row r="3050">
          <cell r="A3050">
            <v>90375</v>
          </cell>
          <cell r="B3050" t="str">
            <v>BUCHA DE REDUÇÃO, PVC, SOLDÁVEL, DN 40MM X 32MM, INSTALADO EM RAMAL OU SUB-RAMAL DE ÁGUA - FORNECIMENTO E INSTALAÇÃO. AF_03/2015_P</v>
          </cell>
          <cell r="C3050" t="str">
            <v>UN</v>
          </cell>
          <cell r="D3050">
            <v>5.22</v>
          </cell>
        </row>
        <row r="3051">
          <cell r="A3051">
            <v>92287</v>
          </cell>
          <cell r="B3051" t="str">
            <v>COTOVELO DE COBRE, 90 GRAUS, SEM ANEL DE SOLDA, DN 22 MM, INSTALADO EM PRUMADA - FORNECIMENTO E INSTALAÇÃO. AF_12/2015_P</v>
          </cell>
          <cell r="C3051" t="str">
            <v>UN</v>
          </cell>
          <cell r="D3051">
            <v>9.2899999999999991</v>
          </cell>
        </row>
        <row r="3052">
          <cell r="A3052">
            <v>92288</v>
          </cell>
          <cell r="B3052" t="str">
            <v>COTOVELO DE COBRE, 90 GRAUS, SEM ANEL DE SOLDA, DN 28 MM, INSTALADO EM PRUMADA - FORNECIMENTO E INSTALAÇÃO. AF_12/2015_P</v>
          </cell>
          <cell r="C3052" t="str">
            <v>UN</v>
          </cell>
          <cell r="D3052">
            <v>14.11</v>
          </cell>
        </row>
        <row r="3053">
          <cell r="A3053">
            <v>92289</v>
          </cell>
          <cell r="B3053" t="str">
            <v>COTOVELO DE COBRE, 90 GRAUS, SEM ANEL DE SOLDA, DN 35 MM, INSTALADO EM PRUMADA - FORNECIMENTO E INSTALAÇÃO. AF_12/2015_P</v>
          </cell>
          <cell r="C3053" t="str">
            <v>UN</v>
          </cell>
          <cell r="D3053">
            <v>24.4</v>
          </cell>
        </row>
        <row r="3054">
          <cell r="A3054">
            <v>92290</v>
          </cell>
          <cell r="B3054" t="str">
            <v>COTOVELO DE COBRE, 90 GRAUS, SEM ANEL DE SOLDA, DN 42 MM, INSTALADO EM PRUMADA - FORNECIMENTO E INSTALAÇÃO. AF_12/2015_P</v>
          </cell>
          <cell r="C3054" t="str">
            <v>UN</v>
          </cell>
          <cell r="D3054">
            <v>36.08</v>
          </cell>
        </row>
        <row r="3055">
          <cell r="A3055">
            <v>92291</v>
          </cell>
          <cell r="B3055" t="str">
            <v>COTOVELO DE COBRE, 90 GRAUS, SEM ANEL DE SOLDA, DN 54 MM, INSTALADO EM PRUMADA - FORNECIMENTO E INSTALAÇÃO. AF_12/2015_P</v>
          </cell>
          <cell r="C3055" t="str">
            <v>UN</v>
          </cell>
          <cell r="D3055">
            <v>55.11</v>
          </cell>
        </row>
        <row r="3056">
          <cell r="A3056">
            <v>92292</v>
          </cell>
          <cell r="B3056" t="str">
            <v>COTOVELO DE COBRE, 90 GRAUS, SEM ANEL DE SOLDA, DN 66 MM, INSTALADO EM PRUMADA - FORNECIMENTO E INSTALAÇÃO. AF_12/2015_P</v>
          </cell>
          <cell r="C3056" t="str">
            <v>UN</v>
          </cell>
          <cell r="D3056">
            <v>173.23</v>
          </cell>
        </row>
        <row r="3057">
          <cell r="A3057">
            <v>92293</v>
          </cell>
          <cell r="B3057" t="str">
            <v>LUVA DE COBRE, SEM ANEL DE SOLDA, DN 22 MM, INSTALADO EM PRUMADA - FOR NECIMENTO E INSTALAÇÃO. AF_12/2015_P</v>
          </cell>
          <cell r="C3057" t="str">
            <v>UN</v>
          </cell>
          <cell r="D3057">
            <v>5.21</v>
          </cell>
        </row>
        <row r="3058">
          <cell r="A3058">
            <v>92294</v>
          </cell>
          <cell r="B3058" t="str">
            <v>LUVA DE COBRE, SEM ANEL DE SOLDA, DN 28 MM, INSTALADO EM PRUMADA - FOR NECIMENTO E INSTALAÇÃO. AF_12/2015_P</v>
          </cell>
          <cell r="C3058" t="str">
            <v>UN</v>
          </cell>
          <cell r="D3058">
            <v>8.4499999999999993</v>
          </cell>
        </row>
        <row r="3059">
          <cell r="A3059">
            <v>92295</v>
          </cell>
          <cell r="B3059" t="str">
            <v>LUVA DE COBRE, SEM ANEL DE SOLDA, DN 35 MM, INSTALADO EM PRUMADA - FOR NECIMENTO E INSTALAÇÃO. AF_12/2015_P</v>
          </cell>
          <cell r="C3059" t="str">
            <v>UN</v>
          </cell>
          <cell r="D3059">
            <v>15.59</v>
          </cell>
        </row>
        <row r="3060">
          <cell r="A3060">
            <v>92296</v>
          </cell>
          <cell r="B3060" t="str">
            <v>LUVA DE COBRE, SEM ANEL DE SOLDA, DN 42 MM, INSTALADO EM PRUMADA - FOR NECIMENTO E INSTALAÇÃO. AF_12/2015_P</v>
          </cell>
          <cell r="C3060" t="str">
            <v>UN</v>
          </cell>
          <cell r="D3060">
            <v>19.95</v>
          </cell>
        </row>
        <row r="3061">
          <cell r="A3061">
            <v>92297</v>
          </cell>
          <cell r="B3061" t="str">
            <v>LUVA DE COBRE, SEM ANEL DE SOLDA, DN 54 MM, INSTALADO EM PRUMADA - FOR NECIMENTO E INSTALAÇÃO. AF_12/2015_P</v>
          </cell>
          <cell r="C3061" t="str">
            <v>UN</v>
          </cell>
          <cell r="D3061">
            <v>30.84</v>
          </cell>
        </row>
        <row r="3062">
          <cell r="A3062">
            <v>92298</v>
          </cell>
          <cell r="B3062" t="str">
            <v>LUVA DE COBRE, SEM ANEL DE SOLDA, DN 66 MM, INSTALADO EM PRUMADA - FOR NECIMENTO E INSTALAÇÃO. AF_12/2015_P</v>
          </cell>
          <cell r="C3062" t="str">
            <v>UN</v>
          </cell>
          <cell r="D3062">
            <v>88.51</v>
          </cell>
        </row>
        <row r="3063">
          <cell r="A3063">
            <v>92299</v>
          </cell>
          <cell r="B3063" t="str">
            <v>TE DE COBRE, SEM ANEL DE SOLDA, DN 22 MM, INSTALADO EM PRUMADA - FORNE CIMENTO E INSTALAÇÃO. AF_12/2015_P</v>
          </cell>
          <cell r="C3063" t="str">
            <v>UN</v>
          </cell>
          <cell r="D3063">
            <v>12.18</v>
          </cell>
        </row>
        <row r="3064">
          <cell r="A3064">
            <v>92300</v>
          </cell>
          <cell r="B3064" t="str">
            <v>TE DE COBRE, SEM ANEL DE SOLDA, DN 28 MM, INSTALADO EM PRUMADA - FORNE CIMENTO E INSTALAÇÃO. AF_12/2015_P</v>
          </cell>
          <cell r="C3064" t="str">
            <v>UN</v>
          </cell>
          <cell r="D3064">
            <v>17.88</v>
          </cell>
        </row>
        <row r="3065">
          <cell r="A3065">
            <v>92301</v>
          </cell>
          <cell r="B3065" t="str">
            <v>TE DE COBRE, SEM ANEL DE SOLDA, DN 35 MM, INSTALADO EM PRUMADA - FORNE CIMENTO E INSTALAÇÃO. AF_12/2015_P</v>
          </cell>
          <cell r="C3065" t="str">
            <v>UN</v>
          </cell>
          <cell r="D3065">
            <v>34.520000000000003</v>
          </cell>
        </row>
        <row r="3066">
          <cell r="A3066">
            <v>92302</v>
          </cell>
          <cell r="B3066" t="str">
            <v>TE DE COBRE, SEM ANEL DE SOLDA, DN 42 MM, INSTALADO EM PRUMADA - FORNE CIMENTO E INSTALAÇÃO. AF_12/2015_P</v>
          </cell>
          <cell r="C3066" t="str">
            <v>UN</v>
          </cell>
          <cell r="D3066">
            <v>44.39</v>
          </cell>
        </row>
        <row r="3067">
          <cell r="A3067">
            <v>92303</v>
          </cell>
          <cell r="B3067" t="str">
            <v>TE DE COBRE, SEM ANEL DE SOLDA, DN 54 MM, INSTALADO EM PRUMADA - FORNE CIMENTO E INSTALAÇÃO. AF_12/2015_P</v>
          </cell>
          <cell r="C3067" t="str">
            <v>UN</v>
          </cell>
          <cell r="D3067">
            <v>81.36</v>
          </cell>
        </row>
        <row r="3068">
          <cell r="A3068">
            <v>92304</v>
          </cell>
          <cell r="B3068" t="str">
            <v>TE DE COBRE, SEM ANEL DE SOLDA, DN 66 MM, INSTALADO EM PRUMADA - FORNE CIMENTO E INSTALAÇÃO. AF_12/2015_P</v>
          </cell>
          <cell r="C3068" t="str">
            <v>UN</v>
          </cell>
          <cell r="D3068">
            <v>213.18</v>
          </cell>
        </row>
        <row r="3069">
          <cell r="A3069">
            <v>92311</v>
          </cell>
          <cell r="B3069" t="str">
            <v>COTOVELO DE COBRE, 90 GRAUS, SEM ANEL DE SOLDA, DN 15 MM, INSTALADO EM RAMAL DE DISTRIBUIÇÃO - FORNECIMENTO E INSTALAÇÃO. AF_12/2015_P</v>
          </cell>
          <cell r="C3069" t="str">
            <v>UN</v>
          </cell>
          <cell r="D3069">
            <v>7.34</v>
          </cell>
        </row>
        <row r="3070">
          <cell r="A3070">
            <v>92312</v>
          </cell>
          <cell r="B3070" t="str">
            <v>COTOVELO DE COBRE, 90 GRAUS, SEM ANEL DE SOLDA, DN 22 MM, INSTALADO EM RAMAL DE DISTRIBUIÇÃO - FORNECIMENTO E INSTALAÇÃO. AF_12/2015_P</v>
          </cell>
          <cell r="C3070" t="str">
            <v>UN</v>
          </cell>
          <cell r="D3070">
            <v>11.37</v>
          </cell>
        </row>
        <row r="3071">
          <cell r="A3071">
            <v>92313</v>
          </cell>
          <cell r="B3071" t="str">
            <v>COTOVELO DE COBRE, 90 GRAUS, SEM ANEL DE SOLDA, DN 28 MM, INSTALADO EM RAMAL DE DISTRIBUIÇÃO - FORNECIMENTO E INSTALAÇÃO. AF_12/2015_P</v>
          </cell>
          <cell r="C3071" t="str">
            <v>UN</v>
          </cell>
          <cell r="D3071">
            <v>16.18</v>
          </cell>
        </row>
        <row r="3072">
          <cell r="A3072">
            <v>92314</v>
          </cell>
          <cell r="B3072" t="str">
            <v>LUVA DE COBRE, SEM ANEL DE SOLDA, DN 15 MM, INSTALADO EM RAMAL DE DIST RIBUIÇÃO - FORNECIMENTO E INSTALAÇÃO. AF_12/2015_P</v>
          </cell>
          <cell r="C3072" t="str">
            <v>UN</v>
          </cell>
          <cell r="D3072">
            <v>4.68</v>
          </cell>
        </row>
        <row r="3073">
          <cell r="A3073">
            <v>92315</v>
          </cell>
          <cell r="B3073" t="str">
            <v>LUVA DE COBRE, SEM ANEL DE SOLDA, DN 22 MM, INSTALADO EM RAMAL DE DIST RIBUIÇÃO - FORNECIMENTO E INSTALAÇÃO. AF_12/2015_P</v>
          </cell>
          <cell r="C3073" t="str">
            <v>UN</v>
          </cell>
          <cell r="D3073">
            <v>6.63</v>
          </cell>
        </row>
        <row r="3074">
          <cell r="A3074">
            <v>92316</v>
          </cell>
          <cell r="B3074" t="str">
            <v>LUVA DE COBRE, SEM ANEL DE SOLDA, DN 28 MM, INSTALADO EM RAMAL DE DIST RIBUIÇÃO - FORNECIMENTO E INSTALAÇÃO. AF_12/2015_P</v>
          </cell>
          <cell r="C3074" t="str">
            <v>UN</v>
          </cell>
          <cell r="D3074">
            <v>9.8699999999999992</v>
          </cell>
        </row>
        <row r="3075">
          <cell r="A3075">
            <v>92317</v>
          </cell>
          <cell r="B3075" t="str">
            <v>TE DE COBRE, SEM ANEL DE SOLDA, DN 15 MM, INSTALADO EM RAMAL DE DISTRI BUIÇÃO - FORNECIMENTO E INSTALAÇÃO. AF_12/2015_P</v>
          </cell>
          <cell r="C3075" t="str">
            <v>UN</v>
          </cell>
          <cell r="D3075">
            <v>9.91</v>
          </cell>
        </row>
        <row r="3076">
          <cell r="A3076">
            <v>92318</v>
          </cell>
          <cell r="B3076" t="str">
            <v>TE DE COBRE, SEM ANEL DE SOLDA, DN 22 MM, INSTALADO EM RAMAL DE DISTRI BUIÇÃO - FORNECIMENTO E INSTALAÇÃO. AF_12/2015_P</v>
          </cell>
          <cell r="C3076" t="str">
            <v>UN</v>
          </cell>
          <cell r="D3076">
            <v>14.95</v>
          </cell>
        </row>
        <row r="3077">
          <cell r="A3077">
            <v>92319</v>
          </cell>
          <cell r="B3077" t="str">
            <v>TE DE COBRE, SEM ANEL DE SOLDA, DN 28 MM, INSTALADO EM RAMAL DE DISTRI BUIÇÃO - FORNECIMENTO E INSTALAÇÃO. AF_12/2015_P</v>
          </cell>
          <cell r="C3077" t="str">
            <v>UN</v>
          </cell>
          <cell r="D3077">
            <v>20.67</v>
          </cell>
        </row>
        <row r="3078">
          <cell r="A3078">
            <v>92326</v>
          </cell>
          <cell r="B3078" t="str">
            <v>COTOVELO DE COBRE, 90 GRAUS, SEM ANEL DE SOLDA, DN 15 MM, INSTALADO EM RAMAL E SUB-RAMAL - FORNECIMENTO E INSTALAÇÃO. AF_12/2015_P</v>
          </cell>
          <cell r="C3078" t="str">
            <v>UN</v>
          </cell>
          <cell r="D3078">
            <v>7.5</v>
          </cell>
        </row>
        <row r="3079">
          <cell r="A3079">
            <v>92327</v>
          </cell>
          <cell r="B3079" t="str">
            <v>COTOVELO DE COBRE, 90 GRAUS, SEM ANEL DE SOLDA, DN 22 MM, INSTALADO EM RAMAL E SUB-RAMAL - FORNECIMENTO E INSTALAÇÃO. AF_12/2015_P</v>
          </cell>
          <cell r="C3079" t="str">
            <v>UN</v>
          </cell>
          <cell r="D3079">
            <v>13.29</v>
          </cell>
        </row>
        <row r="3080">
          <cell r="A3080">
            <v>92328</v>
          </cell>
          <cell r="B3080" t="str">
            <v>COTOVELO DE COBRE, 90 GRAUS, SEM ANEL DE SOLDA, DN 28 MM, INSTALADO EM RAMAL E SUB-RAMAL - FORNECIMENTO E INSTALAÇÃO. AF_12/2015_P</v>
          </cell>
          <cell r="C3080" t="str">
            <v>UN</v>
          </cell>
          <cell r="D3080">
            <v>19.579999999999998</v>
          </cell>
        </row>
        <row r="3081">
          <cell r="A3081">
            <v>92329</v>
          </cell>
          <cell r="B3081" t="str">
            <v>LUVA DE COBRE, SEM ANEL DE SOLDA, DN 15 MM, INSTALADO EM RAMAL E SUB-R AMAL - FORNECIMENTO E INSTALAÇÃO. AF_12/2015_P</v>
          </cell>
          <cell r="C3081" t="str">
            <v>UN</v>
          </cell>
          <cell r="D3081">
            <v>4.8099999999999996</v>
          </cell>
        </row>
        <row r="3082">
          <cell r="A3082">
            <v>92330</v>
          </cell>
          <cell r="B3082" t="str">
            <v>LUVA DE COBRE, SEM ANEL DE SOLDA, DN 22 MM, INSTALADO EM RAMAL E SUB-R AMAL - FORNECIMENTO E INSTALAÇÃO. AF_12/2015_P</v>
          </cell>
          <cell r="C3082" t="str">
            <v>UN</v>
          </cell>
          <cell r="D3082">
            <v>7.88</v>
          </cell>
        </row>
        <row r="3083">
          <cell r="A3083">
            <v>92331</v>
          </cell>
          <cell r="B3083" t="str">
            <v>LUVA DE COBRE, SEM ANEL DE SOLDA, DN 28 MM, INSTALADO EM RAMAL E SUB-R AMAL - FORNECIMENTO E INSTALAÇÃO. AF_12/2015_P</v>
          </cell>
          <cell r="C3083" t="str">
            <v>UN</v>
          </cell>
          <cell r="D3083">
            <v>12.12</v>
          </cell>
        </row>
        <row r="3084">
          <cell r="A3084">
            <v>92332</v>
          </cell>
          <cell r="B3084" t="str">
            <v>TE DE COBRE, SEM ANEL DE SOLDA, DN 15 MM, INSTALADO EM RAMAL E SUB-RAM AL - FORNECIMENTO E INSTALAÇÃO. AF_12/2015_P</v>
          </cell>
          <cell r="C3084" t="str">
            <v>UN</v>
          </cell>
          <cell r="D3084">
            <v>10.11</v>
          </cell>
        </row>
        <row r="3085">
          <cell r="A3085">
            <v>92333</v>
          </cell>
          <cell r="B3085" t="str">
            <v>TE DE COBRE, SEM ANEL DE SOLDA, DN 22 MM, INSTALADO EM RAMAL E SUB-RAM AL - FORNECIMENTO E INSTALAÇÃO. AF_12/2015_P</v>
          </cell>
          <cell r="C3085" t="str">
            <v>UN</v>
          </cell>
          <cell r="D3085">
            <v>17.47</v>
          </cell>
        </row>
        <row r="3086">
          <cell r="A3086">
            <v>92334</v>
          </cell>
          <cell r="B3086" t="str">
            <v>TE DE COBRE, SEM ANEL DE SOLDA, DN 28 MM, INSTALADO EM RAMAL E SUB-RAM AL - FORNECIMENTO E INSTALAÇÃO. AF_12/2015_P</v>
          </cell>
          <cell r="C3086" t="str">
            <v>UN</v>
          </cell>
          <cell r="D3086">
            <v>25.17</v>
          </cell>
        </row>
        <row r="3087">
          <cell r="A3087">
            <v>92344</v>
          </cell>
          <cell r="B3087" t="str">
            <v>NIPLE, EM FERRO GALVANIZADO, DN 50 (2"), CONEXÃO ROSQUEADA, INSTALADO EM PRUMADAS - FORNECIMENTO E INSTALAÇÃO. AF_12/2015</v>
          </cell>
          <cell r="C3087" t="str">
            <v>UN</v>
          </cell>
          <cell r="D3087">
            <v>39.26</v>
          </cell>
        </row>
        <row r="3088">
          <cell r="A3088">
            <v>92345</v>
          </cell>
          <cell r="B3088" t="str">
            <v>LUVA, EM FERRO GALVANIZADO, DN 50 (2"), CONEXÃO ROSQUEADA, INSTALADO E M PRUMADAS - FORNECIMENTO E INSTALAÇÃO. AF_12/2015</v>
          </cell>
          <cell r="C3088" t="str">
            <v>UN</v>
          </cell>
          <cell r="D3088">
            <v>38.200000000000003</v>
          </cell>
        </row>
        <row r="3089">
          <cell r="A3089">
            <v>92346</v>
          </cell>
          <cell r="B3089" t="str">
            <v>NIPLE, EM FERRO GALVANIZADO, DN 65 (2 1/2"), CONEXÃO ROSQUEADA, INSTAL ADO EM PRUMADAS - FORNECIMENTO E INSTALAÇÃO. AF_12/2015</v>
          </cell>
          <cell r="C3089" t="str">
            <v>UN</v>
          </cell>
          <cell r="D3089">
            <v>49.76</v>
          </cell>
        </row>
        <row r="3090">
          <cell r="A3090">
            <v>92347</v>
          </cell>
          <cell r="B3090" t="str">
            <v>LUVA, EM FERRO GALVANIZADO, DN 65 (2 1/2"), CONEXÃO ROSQUEADA, INSTALA DO EM PRUMADAS - FORNECIMENTO E INSTALAÇÃO. AF_12/2015</v>
          </cell>
          <cell r="C3090" t="str">
            <v>UN</v>
          </cell>
          <cell r="D3090">
            <v>57.7</v>
          </cell>
        </row>
        <row r="3091">
          <cell r="A3091">
            <v>92348</v>
          </cell>
          <cell r="B3091" t="str">
            <v>NIPLE, EM FERRO GALVANIZADO, DN 80 (3"), CONEXÃO ROSQUEADA, INSTALADO EM PRUMADAS - FORNECIMENTO E INSTALAÇÃO. AF_12/2015</v>
          </cell>
          <cell r="C3091" t="str">
            <v>UN</v>
          </cell>
          <cell r="D3091">
            <v>63.77</v>
          </cell>
        </row>
        <row r="3092">
          <cell r="A3092">
            <v>92349</v>
          </cell>
          <cell r="B3092" t="str">
            <v>LUVA, EM FERRO GALVANIZADO, DN 80 (3"), CONEXÃO ROSQUEADA, INSTALADO E M PRUMADAS - FORNECIMENTO E INSTALAÇÃO. AF_12/2015</v>
          </cell>
          <cell r="C3092" t="str">
            <v>UN</v>
          </cell>
          <cell r="D3092">
            <v>77.09</v>
          </cell>
        </row>
        <row r="3093">
          <cell r="A3093">
            <v>92350</v>
          </cell>
          <cell r="B3093" t="str">
            <v>JOELHO 45 GRAUS, EM FERRO GALVANIZADO, DN 50 (2"), CONEXÃO ROSQUEADA, INSTALADO EM PRUMADAS - FORNECIMENTO E INSTALAÇÃO. AF_12/2015</v>
          </cell>
          <cell r="C3093" t="str">
            <v>UN</v>
          </cell>
          <cell r="D3093">
            <v>53.34</v>
          </cell>
        </row>
        <row r="3094">
          <cell r="A3094">
            <v>92351</v>
          </cell>
          <cell r="B3094" t="str">
            <v>JOELHO 90 GRAUS, EM FERRO GALVANIZADO, DN 50 (2"), CONEXÃO ROSQUEADA, INSTALADO EM PRUMADAS - FORNECIMENTO E INSTALAÇÃO. AF_12/2015</v>
          </cell>
          <cell r="C3094" t="str">
            <v>UN</v>
          </cell>
          <cell r="D3094">
            <v>55.56</v>
          </cell>
        </row>
        <row r="3095">
          <cell r="A3095">
            <v>92352</v>
          </cell>
          <cell r="B3095" t="str">
            <v>JOELHO 45 GRAUS, EM FERRO GALVANIZADO, DN 65 (2 1/2"), CONEXÃO ROSQUEA DA, INSTALADO EM PRUMADAS - FORNECIMENTO E INSTALAÇÃO. AF_12/2015</v>
          </cell>
          <cell r="C3095" t="str">
            <v>UN</v>
          </cell>
          <cell r="D3095">
            <v>78.22</v>
          </cell>
        </row>
        <row r="3096">
          <cell r="A3096">
            <v>92353</v>
          </cell>
          <cell r="B3096" t="str">
            <v>JOELHO 90 GRAUS, EM FERRO GALVANIZADO, DN 65 (2 1/2"), CONEXÃO ROSQUEA DA, INSTALADO EM PRUMADAS - FORNECIMENTO E INSTALAÇÃO. AF_12/2015</v>
          </cell>
          <cell r="C3096" t="str">
            <v>UN</v>
          </cell>
          <cell r="D3096">
            <v>83.68</v>
          </cell>
        </row>
        <row r="3097">
          <cell r="A3097">
            <v>92354</v>
          </cell>
          <cell r="B3097" t="str">
            <v>JOELHO 45 GRAUS, EM FERRO GALVANIZADO, DN 80 (3"), CONEXÃO ROSQUEADA, INSTALADO EM PRUMADAS - FORNECIMENTO E INSTALAÇÃO. AF_12/2015</v>
          </cell>
          <cell r="C3097" t="str">
            <v>UN</v>
          </cell>
          <cell r="D3097">
            <v>94.97</v>
          </cell>
        </row>
        <row r="3098">
          <cell r="A3098">
            <v>92355</v>
          </cell>
          <cell r="B3098" t="str">
            <v>JOELHO 90 GRAUS, EM FERRO GALVANIZADO, DN 80 (3"), CONEXÃO ROSQUEADA, INSTALADO EM PRUMADAS - FORNECIMENTO E INSTALAÇÃO. AF_12/2015</v>
          </cell>
          <cell r="C3098" t="str">
            <v>UN</v>
          </cell>
          <cell r="D3098">
            <v>105.17</v>
          </cell>
        </row>
        <row r="3099">
          <cell r="A3099">
            <v>92356</v>
          </cell>
          <cell r="B3099" t="str">
            <v>TÊ, EM FERRO GALVANIZADO, DN 50 (2"), CONEXÃO ROSQUEADA, INSTALADO EM PRUMADAS - FORNECIMENTO E INSTALAÇÃO. AF_12/2015</v>
          </cell>
          <cell r="C3099" t="str">
            <v>UN</v>
          </cell>
          <cell r="D3099">
            <v>73.87</v>
          </cell>
        </row>
        <row r="3100">
          <cell r="A3100">
            <v>92357</v>
          </cell>
          <cell r="B3100" t="str">
            <v>TÊ, EM FERRO GALVANIZADO, DN 65 (2 1/2"), CONEXÃO ROSQUEADA, INSTALADO EM PRUMADAS - FORNECIMENTO E INSTALAÇÃO. AF_12/2015</v>
          </cell>
          <cell r="C3100" t="str">
            <v>UN</v>
          </cell>
          <cell r="D3100">
            <v>105.05</v>
          </cell>
        </row>
        <row r="3101">
          <cell r="A3101">
            <v>92358</v>
          </cell>
          <cell r="B3101" t="str">
            <v>TÊ, EM FERRO GALVANIZADO, DN 80 (3"), CONEXÃO ROSQUEADA, INSTALADO EM PRUMADAS - FORNECIMENTO E INSTALAÇÃO. AF_12/2015</v>
          </cell>
          <cell r="C3101" t="str">
            <v>UN</v>
          </cell>
          <cell r="D3101">
            <v>127.56</v>
          </cell>
        </row>
        <row r="3102">
          <cell r="A3102">
            <v>92369</v>
          </cell>
          <cell r="B3102" t="str">
            <v>NIPLE, EM FERRO GALVANIZADO, DN 25 (1"), CONEXÃO ROSQUEADA, INSTALADO EM REDE DE ALIMENTAÇÃO PARA HIDRANTE - FORNECIMENTO E INSTALAÇÃO. AF_1 2/2015</v>
          </cell>
          <cell r="C3102" t="str">
            <v>UN</v>
          </cell>
          <cell r="D3102">
            <v>20.12</v>
          </cell>
        </row>
        <row r="3103">
          <cell r="A3103">
            <v>92370</v>
          </cell>
          <cell r="B3103" t="str">
            <v>LUVA, EM FERRO GALVANIZADO, DN 25 (1"), CONEXÃO ROSQUEADA, INSTALADO E M REDE DE ALIMENTAÇÃO PARA HIDRANTE - FORNECIMENTO E INSTALAÇÃO. AF_12 /2015</v>
          </cell>
          <cell r="C3103" t="str">
            <v>UN</v>
          </cell>
          <cell r="D3103">
            <v>20.93</v>
          </cell>
        </row>
        <row r="3104">
          <cell r="A3104">
            <v>92371</v>
          </cell>
          <cell r="B3104" t="str">
            <v>NIPLE, EM FERRO GALVANIZADO, DN 32 (1 1/4"), CONEXÃO ROSQUEADA, INSTAL ADO EM REDE DE ALIMENTAÇÃO PARA HIDRANTE - FORNECIMENTO E INSTALAÇÃO. AF_12/2015</v>
          </cell>
          <cell r="C3104" t="str">
            <v>UN</v>
          </cell>
          <cell r="D3104">
            <v>23.75</v>
          </cell>
        </row>
        <row r="3105">
          <cell r="A3105">
            <v>92372</v>
          </cell>
          <cell r="B3105" t="str">
            <v>LUVA, EM FERRO GALVANIZADO, DN 32 (1 1/4"), CONEXÃO ROSQUEADA, INSTALA DO EM REDE DE ALIMENTAÇÃO PARA HIDRANTE - FORNECIMENTO E INSTALAÇÃO. A F_12/2015</v>
          </cell>
          <cell r="C3105" t="str">
            <v>UN</v>
          </cell>
          <cell r="D3105">
            <v>25.03</v>
          </cell>
        </row>
        <row r="3106">
          <cell r="A3106">
            <v>92373</v>
          </cell>
          <cell r="B3106" t="str">
            <v>NIPLE, EM FERRO GALVANIZADO, DN 40 (1 1/2"), CONEXÃO ROSQUEADA, INSTAL ADO EM REDE DE ALIMENTAÇÃO PARA HIDRANTE - FORNECIMENTO E INSTALAÇÃO. AF_12/2015</v>
          </cell>
          <cell r="C3106" t="str">
            <v>UN</v>
          </cell>
          <cell r="D3106">
            <v>26.3</v>
          </cell>
        </row>
        <row r="3107">
          <cell r="A3107">
            <v>92374</v>
          </cell>
          <cell r="B3107" t="str">
            <v>LUVA, EM FERRO GALVANIZADO, DN 40 (1 1/2"), CONEXÃO ROSQUEADA, INSTALA DO EM REDE DE ALIMENTAÇÃO PARA HIDRANTE - FORNECIMENTO E INSTALAÇÃO. A F_12/2015</v>
          </cell>
          <cell r="C3107" t="str">
            <v>UN</v>
          </cell>
          <cell r="D3107">
            <v>29.8</v>
          </cell>
        </row>
        <row r="3108">
          <cell r="A3108">
            <v>92375</v>
          </cell>
          <cell r="B3108" t="str">
            <v>NIPLE, EM FERRO GALVANIZADO, DN 50 (2"), CONEXÃO ROSQUEADA, INSTALADO EM REDE DE ALIMENTAÇÃO PARA HIDRANTE - FORNECIMENTO E INSTALAÇÃO. AF_1 2/2015</v>
          </cell>
          <cell r="C3108" t="str">
            <v>UN</v>
          </cell>
          <cell r="D3108">
            <v>39.229999999999997</v>
          </cell>
        </row>
        <row r="3109">
          <cell r="A3109">
            <v>92376</v>
          </cell>
          <cell r="B3109" t="str">
            <v>LUVA, EM FERRO GALVANIZADO, DN 50 (2"), CONEXÃO ROSQUEADA, INSTALADO E M REDE DE ALIMENTAÇÃO PARA HIDRANTE - FORNECIMENTO E INSTALAÇÃO. AF_12 /2015</v>
          </cell>
          <cell r="C3109" t="str">
            <v>UN</v>
          </cell>
          <cell r="D3109">
            <v>38.17</v>
          </cell>
        </row>
        <row r="3110">
          <cell r="A3110">
            <v>92377</v>
          </cell>
          <cell r="B3110" t="str">
            <v>NIPLE, EM FERRO GALVANIZADO, DN 65 (2 1/2"), CONEXÃO ROSQUEADA, INSTAL ADO EM REDE DE ALIMENTAÇÃO PARA HIDRANTE - FORNECIMENTO E INSTALAÇÃO. AF_12/2015</v>
          </cell>
          <cell r="C3110" t="str">
            <v>UN</v>
          </cell>
          <cell r="D3110">
            <v>50.73</v>
          </cell>
        </row>
        <row r="3111">
          <cell r="A3111">
            <v>92378</v>
          </cell>
          <cell r="B3111" t="str">
            <v>LUVA, EM FERRO GALVANIZADO, DN 65 (2 1/2"), CONEXÃO ROSQUEADA, INSTALA DO EM REDE DE ALIMENTAÇÃO PARA HIDRANTE - FORNECIMENTO E INSTALAÇÃO. A F_12/2015</v>
          </cell>
          <cell r="C3111" t="str">
            <v>UN</v>
          </cell>
          <cell r="D3111">
            <v>58.67</v>
          </cell>
        </row>
        <row r="3112">
          <cell r="A3112">
            <v>92379</v>
          </cell>
          <cell r="B3112" t="str">
            <v>NIPLE, EM FERRO GALVANIZADO, DN 80 (3"), CONEXÃO ROSQUEADA, INSTALADO EM REDE DE ALIMENTAÇÃO PARA HIDRANTE - FORNECIMENTO E INSTALAÇÃO. AF_1 2/2015</v>
          </cell>
          <cell r="C3112" t="str">
            <v>UN</v>
          </cell>
          <cell r="D3112">
            <v>65.760000000000005</v>
          </cell>
        </row>
        <row r="3113">
          <cell r="A3113">
            <v>92380</v>
          </cell>
          <cell r="B3113" t="str">
            <v>LUVA, EM FERRO GALVANIZADO, DN 80 (3"), CONEXÃO ROSQUEADA, INSTALADO E M REDE DE ALIMENTAÇÃO PARA HIDRANTE - FORNECIMENTO E INSTALAÇÃO. AF_12 /2015</v>
          </cell>
          <cell r="C3113" t="str">
            <v>UN</v>
          </cell>
          <cell r="D3113">
            <v>79.08</v>
          </cell>
        </row>
        <row r="3114">
          <cell r="A3114">
            <v>92381</v>
          </cell>
          <cell r="B3114" t="str">
            <v>JOELHO 45 GRAUS, EM FERRO GALVANIZADO, DN 25 (1"), CONEXÃO ROSQUEADA, INSTALADO EM REDE DE ALIMENTAÇÃO PARA HIDRANTE - FORNECIMENTO E INSTAL AÇÃO. AF_12/2015</v>
          </cell>
          <cell r="C3114" t="str">
            <v>UN</v>
          </cell>
          <cell r="D3114">
            <v>31.45</v>
          </cell>
        </row>
        <row r="3115">
          <cell r="A3115">
            <v>92382</v>
          </cell>
          <cell r="B3115" t="str">
            <v>JOELHO 90 GRAUS, EM FERRO GALVANIZADO, DN 25 (1"), CONEXÃO ROSQUEADA, INSTALADO EM REDE DE ALIMENTAÇÃO PARA HIDRANTE - FORNECIMENTO E INSTAL AÇÃO. AF_12/2015</v>
          </cell>
          <cell r="C3115" t="str">
            <v>UN</v>
          </cell>
          <cell r="D3115">
            <v>29.36</v>
          </cell>
        </row>
        <row r="3116">
          <cell r="A3116">
            <v>92383</v>
          </cell>
          <cell r="B3116" t="str">
            <v>JOELHO 45 GRAUS, EM FERRO GALVANIZADO, DN 32 (1 1/4"), CONEXÃO ROSQUEA DA, INSTALADO EM REDE DE ALIMENTAÇÃO PARA HIDRANTE - FORNECIMENTO E IN STALAÇÃO. AF_12/2015</v>
          </cell>
          <cell r="C3116" t="str">
            <v>UN</v>
          </cell>
          <cell r="D3116">
            <v>39.78</v>
          </cell>
        </row>
        <row r="3117">
          <cell r="A3117">
            <v>92384</v>
          </cell>
          <cell r="B3117" t="str">
            <v>JOELHO 90 GRAUS, EM FERRO GALVANIZADO, DN 32 (1 1/4"), CONEXÃO ROSQUEA DA, INSTALADO EM REDE DE ALIMENTAÇÃO PARA HIDRANTE - FORNECIMENTO E IN STALAÇÃO. AF_12/2015</v>
          </cell>
          <cell r="C3117" t="str">
            <v>UN</v>
          </cell>
          <cell r="D3117">
            <v>35.64</v>
          </cell>
        </row>
        <row r="3118">
          <cell r="A3118">
            <v>92385</v>
          </cell>
          <cell r="B3118" t="str">
            <v>JOELHO 45 GRAUS, EM FERRO GALVANIZADO, DN 40 (1 1/2"), CONEXÃO ROSQUEA DA, INSTALADO EM REDE DE ALIMENTAÇÃO PARA HIDRANTE - FORNECIMENTO E IN STALAÇÃO. AF_12/2015</v>
          </cell>
          <cell r="C3118" t="str">
            <v>UN</v>
          </cell>
          <cell r="D3118">
            <v>45.35</v>
          </cell>
        </row>
        <row r="3119">
          <cell r="A3119">
            <v>92386</v>
          </cell>
          <cell r="B3119" t="str">
            <v>JOELHO 90 GRAUS, EM FERRO GALVANIZADO, DN 40 (1 1/2"), CONEXÃO ROSQUEA DA, INSTALADO EM REDE DE ALIMENTAÇÃO PARA HIDRANTE - FORNECIMENTO E IN STALAÇÃO. AF_12/2015</v>
          </cell>
          <cell r="C3119" t="str">
            <v>UN</v>
          </cell>
          <cell r="D3119">
            <v>43.17</v>
          </cell>
        </row>
        <row r="3120">
          <cell r="A3120">
            <v>92387</v>
          </cell>
          <cell r="B3120" t="str">
            <v>JOELHO 45 GRAUS, EM FERRO GALVANIZADO, DN 50 (2"), CONEXÃO ROSQUEADA, INSTALADO EM REDE DE ALIMENTAÇÃO PARA HIDRANTE - FORNECIMENTO E INSTAL AÇÃO. AF_12/2015</v>
          </cell>
          <cell r="C3120" t="str">
            <v>UN</v>
          </cell>
          <cell r="D3120">
            <v>53.29</v>
          </cell>
        </row>
        <row r="3121">
          <cell r="A3121">
            <v>92388</v>
          </cell>
          <cell r="B3121" t="str">
            <v>JOELHO 90 GRAUS, EM FERRO GALVANIZADO, DN 50 (2"), CONEXÃO ROSQUEADA, INSTALADO EM REDE DE ALIMENTAÇÃO PARA HIDRANTE - FORNECIMENTO E INSTAL AÇÃO. AF_12/2015</v>
          </cell>
          <cell r="C3121" t="str">
            <v>UN</v>
          </cell>
          <cell r="D3121">
            <v>55.51</v>
          </cell>
        </row>
        <row r="3122">
          <cell r="A3122">
            <v>92389</v>
          </cell>
          <cell r="B3122" t="str">
            <v>JOELHO 45 GRAUS, EM FERRO GALVANIZADO, DN 65 (2 1/2"), CONEXÃO ROSQUEA DA, INSTALADO EM REDE DE ALIMENTAÇÃO PARA HIDRANTE - FORNECIMENTO E IN STALAÇÃO. AF_12/2015</v>
          </cell>
          <cell r="C3122" t="str">
            <v>UN</v>
          </cell>
          <cell r="D3122">
            <v>79.7</v>
          </cell>
        </row>
        <row r="3123">
          <cell r="A3123">
            <v>92390</v>
          </cell>
          <cell r="B3123" t="str">
            <v>JOELHO 90 GRAUS, EM FERRO GALVANIZADO, DN 65 (2 1/2"), CONEXÃO ROSQUEA DA, INSTALADO EM REDE DE ALIMENTAÇÃO PARA HIDRANTE - FORNECIMENTO E IN STALAÇÃO. AF_12/2015</v>
          </cell>
          <cell r="C3123" t="str">
            <v>UN</v>
          </cell>
          <cell r="D3123">
            <v>85.16</v>
          </cell>
        </row>
        <row r="3124">
          <cell r="A3124">
            <v>92635</v>
          </cell>
          <cell r="B3124" t="str">
            <v>JOELHO 45 GRAUS, EM FERRO GALVANIZADO, CONEXÃO ROSQUEADA, DN 80 (3"), INSTALADO EM REDE DE ALIMENTAÇÃO PARA HIDRANTE - FORNECIMENTO E INSTAL AÇÃO. AF_12/2015</v>
          </cell>
          <cell r="C3124" t="str">
            <v>UN</v>
          </cell>
          <cell r="D3124">
            <v>97.96</v>
          </cell>
        </row>
        <row r="3125">
          <cell r="A3125">
            <v>92636</v>
          </cell>
          <cell r="B3125" t="str">
            <v>JOELHO 90 GRAUS, EM FERRO GALVANIZADO, CONEXÃO ROSQUEADA, DN 80 (3"), INSTALADO EM REDE DE ALIMENTAÇÃO PARA HIDRANTE - FORNECIMENTO E INSTAL AÇÃO. AF_12/2015</v>
          </cell>
          <cell r="C3125" t="str">
            <v>UN</v>
          </cell>
          <cell r="D3125">
            <v>108.16</v>
          </cell>
        </row>
        <row r="3126">
          <cell r="A3126">
            <v>92637</v>
          </cell>
          <cell r="B3126" t="str">
            <v>TÊ, EM FERRO GALVANIZADO, CONEXÃO ROSQUEADA, DN 25 (1"), INSTALADO EM REDE DE ALIMENTAÇÃO PARA HIDRANTE - FORNECIMENTO E INSTALAÇÃO. AF_12/2 015</v>
          </cell>
          <cell r="C3126" t="str">
            <v>UN</v>
          </cell>
          <cell r="D3126">
            <v>39.65</v>
          </cell>
        </row>
        <row r="3127">
          <cell r="A3127">
            <v>92638</v>
          </cell>
          <cell r="B3127" t="str">
            <v>TÊ, EM FERRO GALVANIZADO, CONEXÃO ROSQUEADA, DN 32 (1 1/4"), INSTALADO EM REDE DE ALIMENTAÇÃO PARA HIDRANTE - FORNECIMENTO E INSTALAÇÃO. AF_ 12/2015</v>
          </cell>
          <cell r="C3127" t="str">
            <v>UN</v>
          </cell>
          <cell r="D3127">
            <v>48.4</v>
          </cell>
        </row>
        <row r="3128">
          <cell r="A3128">
            <v>92639</v>
          </cell>
          <cell r="B3128" t="str">
            <v>TÊ, EM FERRO GALVANIZADO, CONEXÃO ROSQUEADA, DN 40 (1 1/2"), INSTALADO EM REDE DE ALIMENTAÇÃO PARA HIDRANTE - FORNECIMENTO E INSTALAÇÃO. AF_ 12/2015</v>
          </cell>
          <cell r="C3128" t="str">
            <v>UN</v>
          </cell>
          <cell r="D3128">
            <v>53.73</v>
          </cell>
        </row>
        <row r="3129">
          <cell r="A3129">
            <v>92640</v>
          </cell>
          <cell r="B3129" t="str">
            <v>TÊ, EM FERRO GALVANIZADO, CONEXÃO ROSQUEADA, DN 50 (2"), INSTALADO EM REDE DE ALIMENTAÇÃO PARA HIDRANTE - FORNECIMENTO E INSTALAÇÃO. AF_12/2 015</v>
          </cell>
          <cell r="C3129" t="str">
            <v>UN</v>
          </cell>
          <cell r="D3129">
            <v>73.78</v>
          </cell>
        </row>
        <row r="3130">
          <cell r="A3130">
            <v>92642</v>
          </cell>
          <cell r="B3130" t="str">
            <v>TÊ, EM FERRO GALVANIZADO, CONEXÃO ROSQUEADA, DN 65 (2 1/2"), INSTALADO EM REDE DE ALIMENTAÇÃO PARA HIDRANTE - FORNECIMENTO E INSTALAÇÃO. AF_ 12/2015</v>
          </cell>
          <cell r="C3130" t="str">
            <v>UN</v>
          </cell>
          <cell r="D3130">
            <v>106.99</v>
          </cell>
        </row>
        <row r="3131">
          <cell r="A3131">
            <v>92644</v>
          </cell>
          <cell r="B3131" t="str">
            <v>TÊ, EM FERRO GALVANIZADO, CONEXÃO ROSQUEADA, DN 80 (3"), INSTALADO EM REDE DE ALIMENTAÇÃO PARA HIDRANTE - FORNECIMENTO E INSTALAÇÃO. AF_12/2 015</v>
          </cell>
          <cell r="C3131" t="str">
            <v>UN</v>
          </cell>
          <cell r="D3131">
            <v>131.55000000000001</v>
          </cell>
        </row>
        <row r="3132">
          <cell r="A3132">
            <v>92657</v>
          </cell>
          <cell r="B3132" t="str">
            <v>NIPLE, EM FERRO GALVANIZADO, CONEXÃO ROSQUEADA, DN 25 (1"), INSTALADO EM REDE DE ALIMENTAÇÃO PARA SPRINKLER - FORNECIMENTO E INSTALAÇÃO. AF_ 12/2015</v>
          </cell>
          <cell r="C3132" t="str">
            <v>UN</v>
          </cell>
          <cell r="D3132">
            <v>14.74</v>
          </cell>
        </row>
        <row r="3133">
          <cell r="A3133">
            <v>92658</v>
          </cell>
          <cell r="B3133" t="str">
            <v>LUVA, EM FERRO GALVANIZADO, CONEXÃO ROSQUEADA, DN 25 (1"), INSTALADO E M REDE DE ALIMENTAÇÃO PARA SPRINKLER - FORNECIMENTO E INSTALAÇÃO. AF_1 2/2015</v>
          </cell>
          <cell r="C3133" t="str">
            <v>UN</v>
          </cell>
          <cell r="D3133">
            <v>15.55</v>
          </cell>
        </row>
        <row r="3134">
          <cell r="A3134">
            <v>92659</v>
          </cell>
          <cell r="B3134" t="str">
            <v>NIPLE, EM FERRO GALVANIZADO, CONEXÃO ROSQUEADA, DN 32 (1 1/4"), INSTAL ADO EM REDE DE ALIMENTAÇÃO PARA SPRINKLER - FORNECIMENTO E INSTALAÇÃO. AF_12/2015</v>
          </cell>
          <cell r="C3134" t="str">
            <v>UN</v>
          </cell>
          <cell r="D3134">
            <v>17.63</v>
          </cell>
        </row>
        <row r="3135">
          <cell r="A3135">
            <v>92660</v>
          </cell>
          <cell r="B3135" t="str">
            <v>LUVA, EM FERRO GALVANIZADO, CONEXÃO ROSQUEADA, DN 32 (1 1/4"), INSTALA DO EM REDE DE ALIMENTAÇÃO PARA SPRINKLER - FORNECIMENTO E INSTALAÇÃO. AF_12/2015</v>
          </cell>
          <cell r="C3135" t="str">
            <v>UN</v>
          </cell>
          <cell r="D3135">
            <v>18.91</v>
          </cell>
        </row>
        <row r="3136">
          <cell r="A3136">
            <v>92661</v>
          </cell>
          <cell r="B3136" t="str">
            <v>NIPLE, EM FERRO GALVANIZADO, CONEXÃO ROSQUEADA, DN 40 (1 1/2"), INSTAL ADO EM REDE DE ALIMENTAÇÃO PARA SPRINKLER - FORNECIMENTO E INSTALAÇÃO. AF_12/2015</v>
          </cell>
          <cell r="C3136" t="str">
            <v>UN</v>
          </cell>
          <cell r="D3136">
            <v>19.32</v>
          </cell>
        </row>
        <row r="3137">
          <cell r="A3137">
            <v>92662</v>
          </cell>
          <cell r="B3137" t="str">
            <v>LUVA, EM FERRO GALVANIZADO, CONEXÃO ROSQUEADA, DN 40 (1 1/2"), INSTALA DO EM REDE DE ALIMENTAÇÃO PARA SPRINKLER - FORNECIMENTO E INSTALAÇÃO. AF_12/2015</v>
          </cell>
          <cell r="C3137" t="str">
            <v>UN</v>
          </cell>
          <cell r="D3137">
            <v>22.82</v>
          </cell>
        </row>
        <row r="3138">
          <cell r="A3138">
            <v>92663</v>
          </cell>
          <cell r="B3138" t="str">
            <v>NIPLE, EM FERRO GALVANIZADO, CONEXÃO ROSQUEADA, DN 50 (2"), INSTALADO EM REDE DE ALIMENTAÇÃO PARA SPRINKLER - FORNECIMENTO E INSTALAÇÃO. AF_ 12/2015</v>
          </cell>
          <cell r="C3138" t="str">
            <v>UN</v>
          </cell>
          <cell r="D3138">
            <v>31.2</v>
          </cell>
        </row>
        <row r="3139">
          <cell r="A3139">
            <v>92664</v>
          </cell>
          <cell r="B3139" t="str">
            <v>LUVA, EM FERRO GALVANIZADO, CONEXÃO ROSQUEADA, DN 50 (2"), INSTALADO E M REDE DE ALIMENTAÇÃO PARA SPRINKLER - FORNECIMENTO E INSTALAÇÃO. AF_1 2/2015</v>
          </cell>
          <cell r="C3139" t="str">
            <v>UN</v>
          </cell>
          <cell r="D3139">
            <v>30.14</v>
          </cell>
        </row>
        <row r="3140">
          <cell r="A3140">
            <v>92665</v>
          </cell>
          <cell r="B3140" t="str">
            <v>NIPLE, EM FERRO GALVANIZADO, CONEXÃO ROSQUEADA, DN 65 (2 1/2"), INSTAL ADO EM REDE DE ALIMENTAÇÃO PARA SPRINKLER - FORNECIMENTO E INSTALAÇÃO. AF_12/2015</v>
          </cell>
          <cell r="C3140" t="str">
            <v>UN</v>
          </cell>
          <cell r="D3140">
            <v>41.1</v>
          </cell>
        </row>
        <row r="3141">
          <cell r="A3141">
            <v>92666</v>
          </cell>
          <cell r="B3141" t="str">
            <v>LUVA, EM FERRO GALVANIZADO, CONEXÃO ROSQUEADA, DN 65 (2 1/2"), INSTALA DO EM REDE DE ALIMENTAÇÃO PARA SPRINKLER - FORNECIMENTO E INSTALAÇÃO. AF_12/2015</v>
          </cell>
          <cell r="C3141" t="str">
            <v>UN</v>
          </cell>
          <cell r="D3141">
            <v>49.05</v>
          </cell>
        </row>
        <row r="3142">
          <cell r="A3142">
            <v>92667</v>
          </cell>
          <cell r="B3142" t="str">
            <v>NIPLE, EM FERRO GALVANIZADO, CONEXÃO ROSQUEADA, DN 80 (3"), INSTALADO EM REDE DE ALIMENTAÇÃO PARA SPRINKLER - FORNECIMENTO E INSTALAÇÃO. AF_ 12/2015</v>
          </cell>
          <cell r="C3142" t="str">
            <v>UN</v>
          </cell>
          <cell r="D3142">
            <v>54.57</v>
          </cell>
        </row>
        <row r="3143">
          <cell r="A3143">
            <v>92668</v>
          </cell>
          <cell r="B3143" t="str">
            <v>LUVA, EM FERRO GALVANIZADO, CONEXÃO ROSQUEADA, DN 80 (3"), INSTALADO E M REDE DE ALIMENTAÇÃO PARA SPRINKLER - FORNECIMENTO E INSTALAÇÃO. AF_1 2/2015</v>
          </cell>
          <cell r="C3143" t="str">
            <v>UN</v>
          </cell>
          <cell r="D3143">
            <v>67.89</v>
          </cell>
        </row>
        <row r="3144">
          <cell r="A3144">
            <v>92669</v>
          </cell>
          <cell r="B3144" t="str">
            <v>JOELHO 45 GRAUS, EM FERRO GALVANIZADO, CONEXÃO ROSQUEADA, DN 25 (1"), INSTALADO EM REDE DE ALIMENTAÇÃO PARA SPRINKLER - FORNECIMENTO E INSTA LAÇÃO. AF_12/2015</v>
          </cell>
          <cell r="C3144" t="str">
            <v>UN</v>
          </cell>
          <cell r="D3144">
            <v>23.36</v>
          </cell>
        </row>
        <row r="3145">
          <cell r="A3145">
            <v>92670</v>
          </cell>
          <cell r="B3145" t="str">
            <v>JOELHO 90 GRAUS, EM FERRO GALVANIZADO, CONEXÃO ROSQUEADA, DN 25 (1"), INSTALADO EM REDE DE ALIMENTAÇÃO PARA SPRINKLER - FORNECIMENTO E INSTA LAÇÃO. AF_12/2015</v>
          </cell>
          <cell r="C3145" t="str">
            <v>UN</v>
          </cell>
          <cell r="D3145">
            <v>21.27</v>
          </cell>
        </row>
        <row r="3146">
          <cell r="A3146">
            <v>92671</v>
          </cell>
          <cell r="B3146" t="str">
            <v>JOELHO 45 GRAUS, EM FERRO GALVANIZADO, CONEXÃO ROSQUEADA, DN 32 (1 1/4 "), INSTALADO EM REDE DE ALIMENTAÇÃO PARA SPRINKLER - FORNECIMENTO E I NSTALAÇÃO. AF_12/2015</v>
          </cell>
          <cell r="C3146" t="str">
            <v>UN</v>
          </cell>
          <cell r="D3146">
            <v>30.61</v>
          </cell>
        </row>
        <row r="3147">
          <cell r="A3147">
            <v>92672</v>
          </cell>
          <cell r="B3147" t="str">
            <v>JOELHO 90 GRAUS, EM FERRO GALVANIZADO, CONEXÃO ROSQUEADA, DN 32 (1 1/4 "), INSTALADO EM REDE DE ALIMENTAÇÃO PARA SPRINKLER - FORNECIMENTO E I NSTALAÇÃO. AF_12/2015</v>
          </cell>
          <cell r="C3147" t="str">
            <v>UN</v>
          </cell>
          <cell r="D3147">
            <v>26.47</v>
          </cell>
        </row>
        <row r="3148">
          <cell r="A3148">
            <v>92673</v>
          </cell>
          <cell r="B3148" t="str">
            <v>JOELHO 45 GRAUS, EM FERRO GALVANIZADO, CONEXÃO ROSQUEADA, DN 40 (1 1/2 "), INSTALADO EM REDE DE ALIMENTAÇÃO PARA SPRINKLER - FORNECIMENTO E I NSTALAÇÃO. AF_12/2015</v>
          </cell>
          <cell r="C3148" t="str">
            <v>UN</v>
          </cell>
          <cell r="D3148">
            <v>34.89</v>
          </cell>
        </row>
        <row r="3149">
          <cell r="A3149">
            <v>92674</v>
          </cell>
          <cell r="B3149" t="str">
            <v>JOELHO 90 GRAUS, EM FERRO GALVANIZADO, CONEXÃO ROSQUEADA, DN 40 (1 1/2 "), INSTALADO EM REDE DE ALIMENTAÇÃO PARA SPRINKLER - FORNECIMENTO E I NSTALAÇÃO. AF_12/2015</v>
          </cell>
          <cell r="C3149" t="str">
            <v>UN</v>
          </cell>
          <cell r="D3149">
            <v>32.72</v>
          </cell>
        </row>
        <row r="3150">
          <cell r="A3150">
            <v>92675</v>
          </cell>
          <cell r="B3150" t="str">
            <v>JOELHO 45 GRAUS, EM FERRO GALVANIZADO, CONEXÃO ROSQUEADA, DN 50 (2"), INSTALADO EM REDE DE ALIMENTAÇÃO PARA SPRINKLER - FORNECIMENTO E INSTA LAÇÃO. AF_12/2015</v>
          </cell>
          <cell r="C3150" t="str">
            <v>UN</v>
          </cell>
          <cell r="D3150">
            <v>41.27</v>
          </cell>
        </row>
        <row r="3151">
          <cell r="A3151">
            <v>92676</v>
          </cell>
          <cell r="B3151" t="str">
            <v>JOELHO 90 GRAUS, EM FERRO GALVANIZADO, CONEXÃO ROSQUEADA, DN 50 (2"), INSTALADO EM REDE DE ALIMENTAÇÃO PARA SPRINKLER - FORNECIMENTO E INSTA LAÇÃO. AF_12/2015</v>
          </cell>
          <cell r="C3151" t="str">
            <v>UN</v>
          </cell>
          <cell r="D3151">
            <v>43.49</v>
          </cell>
        </row>
        <row r="3152">
          <cell r="A3152">
            <v>92677</v>
          </cell>
          <cell r="B3152" t="str">
            <v>JOELHO 45 GRAUS, EM FERRO GALVANIZADO, CONEXÃO ROSQUEADA, DN 65 (2 1/2 "), INSTALADO EM REDE DE ALIMENTAÇÃO PARA SPRINKLER - FORNECIMENTO E I NSTALAÇÃO. AF_12/2015</v>
          </cell>
          <cell r="C3152" t="str">
            <v>UN</v>
          </cell>
          <cell r="D3152">
            <v>65.290000000000006</v>
          </cell>
        </row>
        <row r="3153">
          <cell r="A3153">
            <v>92678</v>
          </cell>
          <cell r="B3153" t="str">
            <v>JOELHO 90 GRAUS, EM FERRO GALVANIZADO, CONEXÃO ROSQUEADA, DN 65 (2 1/2 "), INSTALADO EM REDE DE ALIMENTAÇÃO PARA SPRINKLER - FORNECIMENTO E I NSTALAÇÃO. AF_12/2015</v>
          </cell>
          <cell r="C3153" t="str">
            <v>UN</v>
          </cell>
          <cell r="D3153">
            <v>70.75</v>
          </cell>
        </row>
        <row r="3154">
          <cell r="A3154">
            <v>92679</v>
          </cell>
          <cell r="B3154" t="str">
            <v>JOELHO 45 GRAUS, EM FERRO GALVANIZADO, CONEXÃO ROSQUEADA, DN 80 (3"), INSTALADO EM REDE DE ALIMENTAÇÃO PARA SPRINKLER - FORNECIMENTO E INSTA LAÇÃO. AF_12/2015</v>
          </cell>
          <cell r="C3154" t="str">
            <v>UN</v>
          </cell>
          <cell r="D3154">
            <v>81.180000000000007</v>
          </cell>
        </row>
        <row r="3155">
          <cell r="A3155">
            <v>92680</v>
          </cell>
          <cell r="B3155" t="str">
            <v>JOELHO 90 GRAUS, EM FERRO GALVANIZADO, CONEXÃO ROSQUEADA, DN 80 (3"), INSTALADO EM REDE DE ALIMENTAÇÃO PARA SPRINKLER - FORNECIMENTO E INSTA LAÇÃO. AF_12/2015</v>
          </cell>
          <cell r="C3155" t="str">
            <v>UN</v>
          </cell>
          <cell r="D3155">
            <v>91.39</v>
          </cell>
        </row>
        <row r="3156">
          <cell r="A3156">
            <v>92681</v>
          </cell>
          <cell r="B3156" t="str">
            <v>TÊ, EM FERRO GALVANIZADO, CONEXÃO ROSQUEADA, DN 25 (1"), INSTALADO EM REDE DE ALIMENTAÇÃO PARA SPRINKLER - FORNECIMENTO E INSTALAÇÃO. AF_12/ 2015</v>
          </cell>
          <cell r="C3156" t="str">
            <v>UN</v>
          </cell>
          <cell r="D3156">
            <v>28.86</v>
          </cell>
        </row>
        <row r="3157">
          <cell r="A3157">
            <v>92682</v>
          </cell>
          <cell r="B3157" t="str">
            <v>TÊ, EM FERRO GALVANIZADO, CONEXÃO ROSQUEADA, DN 32 (1 1/4"), INSTALADO EM REDE DE ALIMENTAÇÃO PARA SPRINKLER - FORNECIMENTO E INSTALAÇÃO. AF _12/2015</v>
          </cell>
          <cell r="C3157" t="str">
            <v>UN</v>
          </cell>
          <cell r="D3157">
            <v>36.130000000000003</v>
          </cell>
        </row>
        <row r="3158">
          <cell r="A3158">
            <v>92683</v>
          </cell>
          <cell r="B3158" t="str">
            <v>TÊ, EM FERRO GALVANIZADO, CONEXÃO ROSQUEADA, DN 40 (1 1/2"), INSTALADO EM REDE DE ALIMENTAÇÃO PARA SPRINKLER - FORNECIMENTO E INSTALAÇÃO. AF _12/2015</v>
          </cell>
          <cell r="C3158" t="str">
            <v>UN</v>
          </cell>
          <cell r="D3158">
            <v>39.799999999999997</v>
          </cell>
        </row>
        <row r="3159">
          <cell r="A3159">
            <v>92684</v>
          </cell>
          <cell r="B3159" t="str">
            <v>TÊ, EM FERRO GALVANIZADO, CONEXÃO ROSQUEADA, DN 50 (2"), INSTALADO EM REDE DE ALIMENTAÇÃO PARA SPRINKLER - FORNECIMENTO E INSTALAÇÃO. AF_12/ 2015</v>
          </cell>
          <cell r="C3159" t="str">
            <v>UN</v>
          </cell>
          <cell r="D3159">
            <v>57.75</v>
          </cell>
        </row>
        <row r="3160">
          <cell r="A3160">
            <v>92685</v>
          </cell>
          <cell r="B3160" t="str">
            <v>TÊ, EM FERRO GALVANIZADO, CONEXÃO ROSQUEADA, DN 65 (2 1/2"), INSTALADO EM REDE DE ALIMENTAÇÃO PARA SPRINKLER - FORNECIMENTO E INSTALAÇÃO. AF _12/2015</v>
          </cell>
          <cell r="C3160" t="str">
            <v>UN</v>
          </cell>
          <cell r="D3160">
            <v>87.79</v>
          </cell>
        </row>
        <row r="3161">
          <cell r="A3161">
            <v>92686</v>
          </cell>
          <cell r="B3161" t="str">
            <v>TÊ, EM FERRO GALVANIZADO, CONEXÃO ROSQUEADA, DN 80 (3"), INSTALADO EM REDE DE ALIMENTAÇÃO PARA SPRINKLER - FORNECIMENTO E INSTALAÇÃO. AF_12/ 2015</v>
          </cell>
          <cell r="C3161" t="str">
            <v>UN</v>
          </cell>
          <cell r="D3161">
            <v>109.16</v>
          </cell>
        </row>
        <row r="3162">
          <cell r="A3162">
            <v>92692</v>
          </cell>
          <cell r="B3162" t="str">
            <v>NIPLE, EM FERRO GALVANIZADO, CONEXÃO ROSQUEADA, DN 15 (1/2"), INSTALAD O EM RAMAIS E SUB-RAMAIS DE GÁS - FORNECIMENTO E INSTALAÇÃO. AF_12/201 5</v>
          </cell>
          <cell r="C3162" t="str">
            <v>UN</v>
          </cell>
          <cell r="D3162">
            <v>7.52</v>
          </cell>
        </row>
        <row r="3163">
          <cell r="A3163">
            <v>92693</v>
          </cell>
          <cell r="B3163" t="str">
            <v>LUVA, EM FERRO GALVANIZADO, CONEXÃO ROSQUEADA, DN 15 (1/2"), INSTALADO EM RAMAIS E SUB-RAMAIS DE GÁS - FORNECIMENTO E INSTALAÇÃO. AF_12/2015</v>
          </cell>
          <cell r="C3163" t="str">
            <v>UN</v>
          </cell>
          <cell r="D3163">
            <v>8.1999999999999993</v>
          </cell>
        </row>
        <row r="3164">
          <cell r="A3164">
            <v>92694</v>
          </cell>
          <cell r="B3164" t="str">
            <v>NIPLE, EM FERRO GALVANIZADO, CONEXÃO ROSQUEADA, DN 20 (3/4"), INSTALAD O EM RAMAIS E SUB-RAMAIS DE GÁS - FORNECIMENTO E INSTALAÇÃO. AF_12/201 5</v>
          </cell>
          <cell r="C3164" t="str">
            <v>UN</v>
          </cell>
          <cell r="D3164">
            <v>12.17</v>
          </cell>
        </row>
        <row r="3165">
          <cell r="A3165">
            <v>92695</v>
          </cell>
          <cell r="B3165" t="str">
            <v>LUVA, EM FERRO GALVANIZADO, CONEXÃO ROSQUEADA, DN 20 (3/4"), INSTALADO EM RAMAIS E SUB-RAMAIS DE GÁS - FORNECIMENTO E INSTALAÇÃO. AF_12/2015</v>
          </cell>
          <cell r="C3165" t="str">
            <v>UN</v>
          </cell>
          <cell r="D3165">
            <v>13.24</v>
          </cell>
        </row>
        <row r="3166">
          <cell r="A3166">
            <v>92696</v>
          </cell>
          <cell r="B3166" t="str">
            <v>NIPLE, EM FERRO GALVANIZADO, CONEXÃO ROSQUEADA, DN 25 (1"), INSTALADO EM RAMAIS E SUB-RAMAIS DE GÁS - FORNECIMENTO E INSTALAÇÃO. AF_12/2015</v>
          </cell>
          <cell r="C3166" t="str">
            <v>UN</v>
          </cell>
          <cell r="D3166">
            <v>19.89</v>
          </cell>
        </row>
        <row r="3167">
          <cell r="A3167">
            <v>92697</v>
          </cell>
          <cell r="B3167" t="str">
            <v>LUVA, EM FERRO GALVANIZADO, CONEXÃO ROSQUEADA, DN 25 (1"), INSTALADO E M RAMAIS E SUB-RAMAIS DE GÁS - FORNECIMENTO E INSTALAÇÃO. AF_12/2015</v>
          </cell>
          <cell r="C3167" t="str">
            <v>UN</v>
          </cell>
          <cell r="D3167">
            <v>20.7</v>
          </cell>
        </row>
        <row r="3168">
          <cell r="A3168">
            <v>92698</v>
          </cell>
          <cell r="B3168" t="str">
            <v>JOELHO 45 GRAUS, EM FERRO GALVANIZADO, CONEXÃO ROSQUEADA, DN 15 (1/2") , INSTALADO EM RAMAIS E SUB-RAMAIS DE GÁS - FORNECIMENTO E INSTALAÇÃO. AF_12/2015</v>
          </cell>
          <cell r="C3168" t="str">
            <v>UN</v>
          </cell>
          <cell r="D3168">
            <v>12.32</v>
          </cell>
        </row>
        <row r="3169">
          <cell r="A3169">
            <v>92699</v>
          </cell>
          <cell r="B3169" t="str">
            <v>JOELHO 90 GRAUS, EM FERRO GALVANIZADO, CONEXÃO ROSQUEADA, DN 15 (1/2") , INSTALADO EM RAMAIS E SUB-RAMAIS DE GÁS - FORNECIMENTO E INSTALAÇÃO. AF_12/2015</v>
          </cell>
          <cell r="C3169" t="str">
            <v>UN</v>
          </cell>
          <cell r="D3169">
            <v>10.91</v>
          </cell>
        </row>
        <row r="3170">
          <cell r="A3170">
            <v>92700</v>
          </cell>
          <cell r="B3170" t="str">
            <v>JOELHO 45 GRAUS, EM FERRO GALVANIZADO, CONEXÃO ROSQUEADA, DN 20 (3/4") , INSTALADO EM RAMAIS E SUB-RAMAIS DE GÁS - FORNECIMENTO E INSTALAÇÃO. AF_12/2015</v>
          </cell>
          <cell r="C3170" t="str">
            <v>UN</v>
          </cell>
          <cell r="D3170">
            <v>20.100000000000001</v>
          </cell>
        </row>
        <row r="3171">
          <cell r="A3171">
            <v>92701</v>
          </cell>
          <cell r="B3171" t="str">
            <v>JOELHO 90 GRAUS, EM FERRO GALVANIZADO, CONEXÃO ROSQUEADA, DN 20 (3/4") , INSTALADO EM RAMAIS E SUB-RAMAIS DE GÁS - FORNECIMENTO E INSTALAÇÃO. AF_12/2015</v>
          </cell>
          <cell r="C3171" t="str">
            <v>UN</v>
          </cell>
          <cell r="D3171">
            <v>18.899999999999999</v>
          </cell>
        </row>
        <row r="3172">
          <cell r="A3172">
            <v>92702</v>
          </cell>
          <cell r="B3172" t="str">
            <v>JOELHO 45 GRAUS, EM FERRO GALVANIZADO, CONEXÃO ROSQUEADA, DN 25 (1"), INSTALADO EM RAMAIS E SUB-RAMAIS DE GÁS - FORNECIMENTO E INSTALAÇÃO. A F_12/2015</v>
          </cell>
          <cell r="C3172" t="str">
            <v>UN</v>
          </cell>
          <cell r="D3172">
            <v>31.14</v>
          </cell>
        </row>
        <row r="3173">
          <cell r="A3173">
            <v>92703</v>
          </cell>
          <cell r="B3173" t="str">
            <v>JOELHO 90 GRAUS, EM FERRO GALVANIZADO, CONEXÃO ROSQUEADA, DN 25 (1"), INSTALADO EM RAMAIS E SUB-RAMAIS DE GÁS - FORNECIMENTO E INSTALAÇÃO. A F_12/2015</v>
          </cell>
          <cell r="C3173" t="str">
            <v>UN</v>
          </cell>
          <cell r="D3173">
            <v>29.05</v>
          </cell>
        </row>
        <row r="3174">
          <cell r="A3174">
            <v>92704</v>
          </cell>
          <cell r="B3174" t="str">
            <v>TÊ, EM FERRO GALVANIZADO, CONEXÃO ROSQUEADA, DN 15 (1/2"), INSTALADO E M RAMAIS E SUB-RAMAIS DE GÁS - FORNECIMENTO E INSTALAÇÃO. AF_12/2015</v>
          </cell>
          <cell r="C3174" t="str">
            <v>UN</v>
          </cell>
          <cell r="D3174">
            <v>14.52</v>
          </cell>
        </row>
        <row r="3175">
          <cell r="A3175">
            <v>92705</v>
          </cell>
          <cell r="B3175" t="str">
            <v>TÊ, EM FERRO GALVANIZADO, CONEXÃO ROSQUEADA, DN 20 (3/4"), INSTALADO E M RAMAIS E SUB-RAMAIS DE GÁS - FORNECIMENTO E INSTALAÇÃO. AF_12/2015</v>
          </cell>
          <cell r="C3175" t="str">
            <v>UN</v>
          </cell>
          <cell r="D3175">
            <v>23.91</v>
          </cell>
        </row>
        <row r="3176">
          <cell r="A3176">
            <v>92706</v>
          </cell>
          <cell r="B3176" t="str">
            <v>TÊ, EM FERRO GALVANIZADO, CONEXÃO ROSQUEADA, DN 25 (1"), INSTALADO EM RAMAIS E SUB-RAMAIS DE GÁS - FORNECIMENTO E INSTALAÇÃO. AF_12/2015</v>
          </cell>
          <cell r="C3176" t="str">
            <v>UN</v>
          </cell>
          <cell r="D3176">
            <v>39.22</v>
          </cell>
        </row>
        <row r="3177">
          <cell r="A3177">
            <v>92889</v>
          </cell>
          <cell r="B3177" t="str">
            <v>UNIÃO, EM FERRO GALVANIZADO, DN 50 (2"), CONEXÃO ROSQUEADA, INSTALADO EM PRUMADAS - FORNECIMENTO E INSTALAÇÃO. AF_12/2015</v>
          </cell>
          <cell r="C3177" t="str">
            <v>UN</v>
          </cell>
          <cell r="D3177">
            <v>78.760000000000005</v>
          </cell>
        </row>
        <row r="3178">
          <cell r="A3178">
            <v>92890</v>
          </cell>
          <cell r="B3178" t="str">
            <v>UNIÃO, EM FERRO GALVANIZADO, DN 65 (2 1/2"), CONEXÃO ROSQUEADA, INSTAL ADO EM PRUMADAS - FORNECIMENTO E INSTALAÇÃO. AF_12/2015</v>
          </cell>
          <cell r="C3178" t="str">
            <v>UN</v>
          </cell>
          <cell r="D3178">
            <v>113.29</v>
          </cell>
        </row>
        <row r="3179">
          <cell r="A3179">
            <v>92891</v>
          </cell>
          <cell r="B3179" t="str">
            <v>UNIÃO, EM FERRO GALVANIZADO, DN 80 (3"), CONEXÃO ROSQUEADA, INSTALADO EM PRUMADAS - FORNECIMENTO E INSTALAÇÃO. AF_12/2015</v>
          </cell>
          <cell r="C3179" t="str">
            <v>UN</v>
          </cell>
          <cell r="D3179">
            <v>158.93</v>
          </cell>
        </row>
        <row r="3180">
          <cell r="A3180">
            <v>92892</v>
          </cell>
          <cell r="B3180" t="str">
            <v>UNIÃO, EM FERRO GALVANIZADO, DN 25 (1"), CONEXÃO ROSQUEADA, INSTALADO EM REDE DE ALIMENTAÇÃO PARA HIDRANTE - FORNECIMENTO E INSTALAÇÃO. AF_1 2/2015</v>
          </cell>
          <cell r="C3180" t="str">
            <v>UN</v>
          </cell>
          <cell r="D3180">
            <v>36.130000000000003</v>
          </cell>
        </row>
        <row r="3181">
          <cell r="A3181">
            <v>92893</v>
          </cell>
          <cell r="B3181" t="str">
            <v>UNIÃO, EM FERRO GALVANIZADO, DN 32 (1 1/4"), CONEXÃO ROSQUEADA, INSTAL ADO EM REDE DE ALIMENTAÇÃO PARA HIDRANTE - FORNECIMENTO E INSTALAÇÃO. AF_12/2015</v>
          </cell>
          <cell r="C3181" t="str">
            <v>UN</v>
          </cell>
          <cell r="D3181">
            <v>49.2</v>
          </cell>
        </row>
        <row r="3182">
          <cell r="A3182">
            <v>92894</v>
          </cell>
          <cell r="B3182" t="str">
            <v>UNIÃO, EM FERRO GALVANIZADO, DN 40 (1 1/2"), CONEXÃO ROSQUEADA, INSTAL ADO EM REDE DE ALIMENTAÇÃO PARA HIDRANTE - FORNECIMENTO E INSTALAÇÃO. AF_12/2015</v>
          </cell>
          <cell r="C3182" t="str">
            <v>UN</v>
          </cell>
          <cell r="D3182">
            <v>56.14</v>
          </cell>
        </row>
        <row r="3183">
          <cell r="A3183">
            <v>92895</v>
          </cell>
          <cell r="B3183" t="str">
            <v>UNIÃO, EM FERRO GALVANIZADO, DN 50 (2"), CONEXÃO ROSQUEADA, INSTALADO EM REDE DE ALIMENTAÇÃO PARA HIDRANTE - FORNECIMENTO E INSTALAÇÃO. AF_1 2/2015</v>
          </cell>
          <cell r="C3183" t="str">
            <v>UN</v>
          </cell>
          <cell r="D3183">
            <v>78.73</v>
          </cell>
        </row>
        <row r="3184">
          <cell r="A3184">
            <v>92896</v>
          </cell>
          <cell r="B3184" t="str">
            <v>UNIÃO, EM FERRO GALVANIZADO, DN 65 (2 1/2"), CONEXÃO ROSQUEADA, INSTAL ADO EM REDE DE ALIMENTAÇÃO PARA HIDRANTE - FORNECIMENTO E INSTALAÇÃO. AF_12/2015</v>
          </cell>
          <cell r="C3184" t="str">
            <v>UN</v>
          </cell>
          <cell r="D3184">
            <v>114.26</v>
          </cell>
        </row>
        <row r="3185">
          <cell r="A3185">
            <v>92897</v>
          </cell>
          <cell r="B3185" t="str">
            <v>UNIÃO, EM FERRO GALVANIZADO, DN 80 (3"), CONEXÃO ROSQUEADA, INSTALADO EM REDE DE ALIMENTAÇÃO PARA HIDRANTE - FORNECIMENTO E INSTALAÇÃO. AF_1 2/2015</v>
          </cell>
          <cell r="C3185" t="str">
            <v>UN</v>
          </cell>
          <cell r="D3185">
            <v>160.93</v>
          </cell>
        </row>
        <row r="3186">
          <cell r="A3186">
            <v>92898</v>
          </cell>
          <cell r="B3186" t="str">
            <v>UNIÃO, EM FERRO GALVANIZADO, CONEXÃO ROSQUEADA, DN 25 (1"), INSTALADO EM REDE DE ALIMENTAÇÃO PARA SPRINKLER - FORNECIMENTO E INSTALAÇÃO. AF_ 12/2015</v>
          </cell>
          <cell r="C3186" t="str">
            <v>UN</v>
          </cell>
          <cell r="D3186">
            <v>30.75</v>
          </cell>
        </row>
        <row r="3187">
          <cell r="A3187">
            <v>92899</v>
          </cell>
          <cell r="B3187" t="str">
            <v>UNIÃO, EM FERRO GALVANIZADO, CONEXÃO ROSQUEADA, DN 32 (1 1/4"), INSTAL ADO EM REDE DE ALIMENTAÇÃO PARA SPRINKLER - FORNECIMENTO E INSTALAÇÃO. AF_12/2015</v>
          </cell>
          <cell r="C3187" t="str">
            <v>UN</v>
          </cell>
          <cell r="D3187">
            <v>43.08</v>
          </cell>
        </row>
        <row r="3188">
          <cell r="A3188">
            <v>92900</v>
          </cell>
          <cell r="B3188" t="str">
            <v>UNIÃO, EM FERRO GALVANIZADO, CONEXÃO ROSQUEADA, DN 40 (1 1/2"), INSTAL ADO EM REDE DE ALIMENTAÇÃO PARA SPRINKLER - FORNECIMENTO E INSTALAÇÃO. AF_12/2015</v>
          </cell>
          <cell r="C3188" t="str">
            <v>UN</v>
          </cell>
          <cell r="D3188">
            <v>49.16</v>
          </cell>
        </row>
        <row r="3189">
          <cell r="A3189">
            <v>92901</v>
          </cell>
          <cell r="B3189" t="str">
            <v>UNIÃO, EM FERRO GALVANIZADO, CONEXÃO ROSQUEADA, DN 50 (2"), INSTALADO EM REDE DE ALIMENTAÇÃO PARA SPRINKLER - FORNECIMENTO E INSTALAÇÃO. AF_ 12/2015</v>
          </cell>
          <cell r="C3189" t="str">
            <v>UN</v>
          </cell>
          <cell r="D3189">
            <v>70.7</v>
          </cell>
        </row>
        <row r="3190">
          <cell r="A3190">
            <v>92902</v>
          </cell>
          <cell r="B3190" t="str">
            <v>UNIÃO, EM FERRO GALVANIZADO, CONEXÃO ROSQUEADA, DN 65 (2 1/2"), INSTAL ADO EM REDE DE ALIMENTAÇÃO PARA SPRINKLER - FORNECIMENTO E INSTALAÇÃO. AF_12/2015</v>
          </cell>
          <cell r="C3190" t="str">
            <v>UN</v>
          </cell>
          <cell r="D3190">
            <v>104.64</v>
          </cell>
        </row>
        <row r="3191">
          <cell r="A3191">
            <v>92903</v>
          </cell>
          <cell r="B3191" t="str">
            <v>UNIÃO, EM FERRO GALVANIZADO, CONEXÃO ROSQUEADA, DN 80 (3"), INSTALADO EM REDE DE ALIMENTAÇÃO PARA SPRINKLER - FORNECIMENTO E INSTALAÇÃO. AF_ 12/2015</v>
          </cell>
          <cell r="C3191" t="str">
            <v>UN</v>
          </cell>
          <cell r="D3191">
            <v>149.74</v>
          </cell>
        </row>
        <row r="3192">
          <cell r="A3192">
            <v>92904</v>
          </cell>
          <cell r="B3192" t="str">
            <v>UNIÃO, EM FERRO GALVANIZADO, CONEXÃO ROSQUEADA, DN 15 (1/2"), INSTALAD O EM RAMAIS E SUB-RAMAIS DE GÁS - FORNECIMENTO E INSTALAÇÃO. AF_12/201 5</v>
          </cell>
          <cell r="C3192" t="str">
            <v>UN</v>
          </cell>
          <cell r="D3192">
            <v>19.09</v>
          </cell>
        </row>
        <row r="3193">
          <cell r="A3193">
            <v>92905</v>
          </cell>
          <cell r="B3193" t="str">
            <v>UNIÃO, EM FERRO GALVANIZADO, CONEXÃO ROSQUEADA, DN 20 (3/4"), INSTALAD O EM RAMAIS E SUB-RAMAIS DE GÁS - FORNECIMENTO E INSTALAÇÃO. AF_12/201 5</v>
          </cell>
          <cell r="C3193" t="str">
            <v>UN</v>
          </cell>
          <cell r="D3193">
            <v>28.22</v>
          </cell>
        </row>
        <row r="3194">
          <cell r="A3194">
            <v>92906</v>
          </cell>
          <cell r="B3194" t="str">
            <v>UNIÃO, EM FERRO GALVANIZADO, CONEXÃO ROSQUEADA, DN 25 (1"), INSTALADO EM RAMAIS E SUB-RAMAIS DE GÁS - FORNECIMENTO E INSTALAÇÃO. AF_12/2015</v>
          </cell>
          <cell r="C3194" t="str">
            <v>UN</v>
          </cell>
          <cell r="D3194">
            <v>35.9</v>
          </cell>
        </row>
        <row r="3195">
          <cell r="A3195">
            <v>92907</v>
          </cell>
          <cell r="B3195" t="str">
            <v>LUVA DE REDUÇÃO, EM FERRO GALVANIZADO, 2" X 1.1/2", CONEXÃO ROSQUEADA, INSTALADO EM PRUMADAS - FORNECIMENTO E INSTALAÇÃO. AF_12/2015</v>
          </cell>
          <cell r="C3195" t="str">
            <v>UN</v>
          </cell>
          <cell r="D3195">
            <v>38.32</v>
          </cell>
        </row>
        <row r="3196">
          <cell r="A3196">
            <v>92908</v>
          </cell>
          <cell r="B3196" t="str">
            <v>LUVA DE REDUÇÃO, EM FERRO GALVANIZADO, 2" X 1.1/4", CONEXÃO ROSQUEADA, INSTALADO EM PRUMADAS - FORNECIMENTO E INSTALAÇÃO. AF_12/2015</v>
          </cell>
          <cell r="C3196" t="str">
            <v>UN</v>
          </cell>
          <cell r="D3196">
            <v>38.28</v>
          </cell>
        </row>
        <row r="3197">
          <cell r="A3197">
            <v>92909</v>
          </cell>
          <cell r="B3197" t="str">
            <v>LUVA DE REDUÇÃO, EM FERRO GALVANIZADO, 2" X 1", CONEXÃO ROSQUEADA, INS TALADO EM PRUMADAS - FORNECIMENTO E INSTALAÇÃO. AF_12/2015</v>
          </cell>
          <cell r="C3197" t="str">
            <v>UN</v>
          </cell>
          <cell r="D3197">
            <v>38.11</v>
          </cell>
        </row>
        <row r="3198">
          <cell r="A3198">
            <v>92910</v>
          </cell>
          <cell r="B3198" t="str">
            <v>LUVA DE REDUÇÃO, EM FERRO GALVANIZADO, 2.1/2" X 1.1/2", CONEXÃO ROSQUE ADA, INSTALADO EM PRUMADAS - FORNECIMENTO E INSTALAÇÃO. AF_12/2015</v>
          </cell>
          <cell r="C3198" t="str">
            <v>UN</v>
          </cell>
          <cell r="D3198">
            <v>56.93</v>
          </cell>
        </row>
        <row r="3199">
          <cell r="A3199">
            <v>92911</v>
          </cell>
          <cell r="B3199" t="str">
            <v>LUVA DE REDUÇÃO, EM FERRO GALVANIZADO, 2.1/2" X 2", CONEXÃO ROSQUEADA, INSTALADO EM PRUMADAS - FORNECIMENTO E INSTALAÇÃO. AF_12/2015</v>
          </cell>
          <cell r="C3199" t="str">
            <v>UN</v>
          </cell>
          <cell r="D3199">
            <v>56.93</v>
          </cell>
        </row>
        <row r="3200">
          <cell r="A3200">
            <v>92912</v>
          </cell>
          <cell r="B3200" t="str">
            <v>LUVA DE REDUÇÃO, EM FERRO GALVANIZADO, 3" X 1.1/2", CONEXÃO ROSQUEADA, INSTALADO EM PRUMADAS - FORNECIMENTO E INSTALAÇÃO. AF_12/2015</v>
          </cell>
          <cell r="C3200" t="str">
            <v>UN</v>
          </cell>
          <cell r="D3200">
            <v>73.63</v>
          </cell>
        </row>
        <row r="3201">
          <cell r="A3201">
            <v>92913</v>
          </cell>
          <cell r="B3201" t="str">
            <v>LUVA DE REDUÇÃO, EM FERRO GALVANIZADO, 3" X 2.1/2", CONEXÃO ROSQUEADA, INSTALADO EM PRUMADAS - FORNECIMENTO E INSTALAÇÃO. AF_12/2015</v>
          </cell>
          <cell r="C3201" t="str">
            <v>UN</v>
          </cell>
          <cell r="D3201">
            <v>75.290000000000006</v>
          </cell>
        </row>
        <row r="3202">
          <cell r="A3202">
            <v>92914</v>
          </cell>
          <cell r="B3202" t="str">
            <v>LUVA DE REDUÇÃO, EM FERRO GALVANIZADO, 3" X 2", CONEXÃO ROSQUEADA, INS TALADO EM PRUMADAS - FORNECIMENTO E INSTALAÇÃO. AF_12/2015</v>
          </cell>
          <cell r="C3202" t="str">
            <v>UN</v>
          </cell>
          <cell r="D3202">
            <v>75.290000000000006</v>
          </cell>
        </row>
        <row r="3203">
          <cell r="A3203">
            <v>92918</v>
          </cell>
          <cell r="B3203" t="str">
            <v>LUVA DE REDUÇÃO, EM FERRO GALVANIZADO, 1" X 1/2", CONEXÃO ROSQUEADA, I NSTALADO EM REDE DE ALIMENTAÇÃO PARA HIDRANTE - FORNECIMENTO E INSTALA ÇÃO. AF_12/2015</v>
          </cell>
          <cell r="C3203" t="str">
            <v>UN</v>
          </cell>
          <cell r="D3203">
            <v>20.97</v>
          </cell>
        </row>
        <row r="3204">
          <cell r="A3204">
            <v>92920</v>
          </cell>
          <cell r="B3204" t="str">
            <v>LUVA DE REDUÇÃO, EM FERRO GALVANIZADO, 1" X 3/4", CONEXÃO ROSQUEADA, I NSTALADO EM REDE DE ALIMENTAÇÃO PARA HIDRANTE - FORNECIMENTO E INSTALA ÇÃO. AF_12/2015</v>
          </cell>
          <cell r="C3204" t="str">
            <v>UN</v>
          </cell>
          <cell r="D3204">
            <v>21.06</v>
          </cell>
        </row>
        <row r="3205">
          <cell r="A3205">
            <v>92925</v>
          </cell>
          <cell r="B3205" t="str">
            <v>LUVA DE REDUÇÃO, EM FERRO GALVANIZADO, 1 1/4" X 1", CONEXÃO ROSQUEADA, INSTALADO EM REDE DE ALIMENTAÇÃO PARA HIDRANTE - FORNECIMENTO E INSTA LAÇÃO. AF_12/2015</v>
          </cell>
          <cell r="C3205" t="str">
            <v>UN</v>
          </cell>
          <cell r="D3205">
            <v>24.95</v>
          </cell>
        </row>
        <row r="3206">
          <cell r="A3206">
            <v>92926</v>
          </cell>
          <cell r="B3206" t="str">
            <v>LUVA DE REDUÇÃO, EM FERRO GALVANIZADO, 1 1/4" X 1/2", CONEXÃO ROSQUEAD A, INSTALADO EM REDE DE ALIMENTAÇÃO PARA HIDRANTE - FORNECIMENTO E INS TALAÇÃO. AF_12/2015</v>
          </cell>
          <cell r="C3206" t="str">
            <v>UN</v>
          </cell>
          <cell r="D3206">
            <v>24.78</v>
          </cell>
        </row>
        <row r="3207">
          <cell r="A3207">
            <v>92927</v>
          </cell>
          <cell r="B3207" t="str">
            <v>LUVA DE REDUÇÃO, EM FERRO GALVANIZADO, 1 1/4" X 3/4", CONEXÃO ROSQUEAD A, INSTALADO EM REDE DE ALIMENTAÇÃO PARA HIDRANTE - FORNECIMENTO E INS TALAÇÃO. AF_12/2015</v>
          </cell>
          <cell r="C3207" t="str">
            <v>UN</v>
          </cell>
          <cell r="D3207">
            <v>24.78</v>
          </cell>
        </row>
        <row r="3208">
          <cell r="A3208">
            <v>92928</v>
          </cell>
          <cell r="B3208" t="str">
            <v>LUVA DE REDUÇÃO, EM FERRO GALVANIZADO, 1.1/2" X 1.1/4", CONEXÃO ROSQUE ADA, INSTALADO EM REDE DE ALIMENTAÇÃO PARA HIDRANTE - FORNECIMENTO E I NSTALAÇÃO. AF_12/2015</v>
          </cell>
          <cell r="C3208" t="str">
            <v>UN</v>
          </cell>
          <cell r="D3208">
            <v>29.58</v>
          </cell>
        </row>
        <row r="3209">
          <cell r="A3209">
            <v>92929</v>
          </cell>
          <cell r="B3209" t="str">
            <v>LUVA DE REDUÇÃO, EM FERRO GALVANIZADO, 1.1/2" X 1", CONEXÃO ROSQUEADA, INSTALADO EM REDE DE ALIMENTAÇÃO PARA HIDRANTE - FORNECIMENTO E INSTA LAÇÃO. AF_12/2015</v>
          </cell>
          <cell r="C3209" t="str">
            <v>UN</v>
          </cell>
          <cell r="D3209">
            <v>29.76</v>
          </cell>
        </row>
        <row r="3210">
          <cell r="A3210">
            <v>92930</v>
          </cell>
          <cell r="B3210" t="str">
            <v>LUVA DE REDUÇÃO, EM FERRO GALVANIZADO, 1.1/2" X 3/4", CONEXÃO ROSQUEAD A, INSTALADO EM REDE DE ALIMENTAÇÃO PARA HIDRANTE - FORNECIMENTO E INS TALAÇÃO. AF_12/2015</v>
          </cell>
          <cell r="C3210" t="str">
            <v>UN</v>
          </cell>
          <cell r="D3210">
            <v>29.37</v>
          </cell>
        </row>
        <row r="3211">
          <cell r="A3211">
            <v>92931</v>
          </cell>
          <cell r="B3211" t="str">
            <v>LUVA DE REDUÇÃO, EM FERRO GALVANIZADO, 2" X 1.1/2", CONEXÃO ROSQUEADA, INSTALADO EM REDE DE ALIMENTAÇÃO PARA HIDRANTE - FORNECIMENTO E INSTA LAÇÃO. AF_12/2015</v>
          </cell>
          <cell r="C3211" t="str">
            <v>UN</v>
          </cell>
          <cell r="D3211">
            <v>38.299999999999997</v>
          </cell>
        </row>
        <row r="3212">
          <cell r="A3212">
            <v>92932</v>
          </cell>
          <cell r="B3212" t="str">
            <v>LUVA DE REDUÇÃO, EM FERRO GALVANIZADO, 2" X 1.1/4", CONEXÃO ROSQUEADA, INSTALADO EM REDE DE ALIMENTAÇÃO PARA HIDRANTE - FORNECIMENTO E INSTA LAÇÃO. AF_12/2015</v>
          </cell>
          <cell r="C3212" t="str">
            <v>UN</v>
          </cell>
          <cell r="D3212">
            <v>38.25</v>
          </cell>
        </row>
        <row r="3213">
          <cell r="A3213">
            <v>92933</v>
          </cell>
          <cell r="B3213" t="str">
            <v>LUVA DE REDUÇÃO, EM FERRO GALVANIZADO, 2" X 1", CONEXÃO ROSQUEADA, INS TALADO EM REDE DE ALIMENTAÇÃO PARA HIDRANTE - FORNECIMENTO E INSTALAÇÃ O. AF_12/2015</v>
          </cell>
          <cell r="C3213" t="str">
            <v>UN</v>
          </cell>
          <cell r="D3213">
            <v>38.08</v>
          </cell>
        </row>
        <row r="3214">
          <cell r="A3214">
            <v>92934</v>
          </cell>
          <cell r="B3214" t="str">
            <v>LUVA DE REDUÇÃO, EM FERRO GALVANIZADO, 2.1/2" X 1.1/2", CONEXÃO ROSQUE ADA, INSTALADO EM REDE DE ALIMENTAÇÃO PARA HIDRANTE - FORNECIMENTO E I NSTALAÇÃO. AF_12/2015</v>
          </cell>
          <cell r="C3214" t="str">
            <v>UN</v>
          </cell>
          <cell r="D3214">
            <v>57.9</v>
          </cell>
        </row>
        <row r="3215">
          <cell r="A3215">
            <v>92935</v>
          </cell>
          <cell r="B3215" t="str">
            <v>LUVA DE REDUÇÃO, EM FERRO GALVANIZADO, 2.1/2" X 2", CONEXÃO ROSQUEADA, INSTALADO EM REDE DE ALIMENTAÇÃO PARA HIDRANTE - FORNECIMENTO E INSTA LAÇÃO. AF_12/2015</v>
          </cell>
          <cell r="C3215" t="str">
            <v>UN</v>
          </cell>
          <cell r="D3215">
            <v>57.9</v>
          </cell>
        </row>
        <row r="3216">
          <cell r="A3216">
            <v>92936</v>
          </cell>
          <cell r="B3216" t="str">
            <v>LUVA DE REDUÇÃO, EM FERRO GALVANIZADO, 3" X 2.1/2", CONEXÃO ROSQUEADA, INSTALADO EM REDE DE ALIMENTAÇÃO PARA HIDRANTE - FORNECIMENTO E INSTA LAÇÃO. AF_12/2015</v>
          </cell>
          <cell r="C3216" t="str">
            <v>UN</v>
          </cell>
          <cell r="D3216">
            <v>77.290000000000006</v>
          </cell>
        </row>
        <row r="3217">
          <cell r="A3217">
            <v>92937</v>
          </cell>
          <cell r="B3217" t="str">
            <v>LUVA DE REDUÇÃO, EM FERRO GALVANIZADO, 3" X 2", CONEXÃO ROSQUEADA, INS TALADO EM REDE DE ALIMENTAÇÃO PARA HIDRANTE - FORNECIMENTO E INSTALAÇÃ O. AF_12/2015</v>
          </cell>
          <cell r="C3217" t="str">
            <v>UN</v>
          </cell>
          <cell r="D3217">
            <v>77.290000000000006</v>
          </cell>
        </row>
        <row r="3218">
          <cell r="A3218">
            <v>92938</v>
          </cell>
          <cell r="B3218" t="str">
            <v>LUVA DE REDUÇÃO, EM FERRO GALVANIZADO, 1" X 1/2", CONEXÃO ROSQUEADA, I NSTALADO EM REDE DE ALIMENTAÇÃO PARA SPRINKLER - FORNECIMENTO E INSTAL AÇÃO. AF_12/2015</v>
          </cell>
          <cell r="C3218" t="str">
            <v>UN</v>
          </cell>
          <cell r="D3218">
            <v>15.59</v>
          </cell>
        </row>
        <row r="3219">
          <cell r="A3219">
            <v>92939</v>
          </cell>
          <cell r="B3219" t="str">
            <v>LUVA DE REDUÇÃO, EM FERRO GALVANIZADO, 1" X 3/4", CONEXÃO ROSQUEADA, I NSTALADO EM REDE DE ALIMENTAÇÃO PARA SPRINKLER - FORNECIMENTO E INSTAL AÇÃO. AF_12/2015</v>
          </cell>
          <cell r="C3219" t="str">
            <v>UN</v>
          </cell>
          <cell r="D3219">
            <v>15.68</v>
          </cell>
        </row>
        <row r="3220">
          <cell r="A3220">
            <v>92940</v>
          </cell>
          <cell r="B3220" t="str">
            <v>LUVA DE REDUÇÃO, EM FERRO GALVANIZADO, 1.1/4" X 1", CONEXÃO ROSQUEADA, INSTALADO EM REDE DE ALIMENTAÇÃO PARA SPRINKLER - FORNECIMENTO E INST ALAÇÃO. AF_12/2015</v>
          </cell>
          <cell r="C3220" t="str">
            <v>UN</v>
          </cell>
          <cell r="D3220">
            <v>18.82</v>
          </cell>
        </row>
        <row r="3221">
          <cell r="A3221">
            <v>92941</v>
          </cell>
          <cell r="B3221" t="str">
            <v>LUVA DE REDUÇÃO, EM FERRO GALVANIZADO, 1.1/4" X 1/2", CONEXÃO ROSQUEAD A, INSTALADO EM REDE DE ALIMENTAÇÃO PARA SPRINKLER - FORNECIMENTO E IN STALAÇÃO. AF_12/2015</v>
          </cell>
          <cell r="C3221" t="str">
            <v>UN</v>
          </cell>
          <cell r="D3221">
            <v>18.649999999999999</v>
          </cell>
        </row>
        <row r="3222">
          <cell r="A3222">
            <v>92942</v>
          </cell>
          <cell r="B3222" t="str">
            <v>LUVA DE REDUÇÃO, EM FERRO GALVANIZADO, 1.1/4" X 3/4", CONEXÃO ROSQUEAD A, INSTALADO EM REDE DE ALIMENTAÇÃO PARA SPRINKLER - FORNECIMENTO E IN STALAÇÃO. AF_12/2015</v>
          </cell>
          <cell r="C3222" t="str">
            <v>UN</v>
          </cell>
          <cell r="D3222">
            <v>18.649999999999999</v>
          </cell>
        </row>
        <row r="3223">
          <cell r="A3223">
            <v>92943</v>
          </cell>
          <cell r="B3223" t="str">
            <v>LUVA DE REDUÇÃO, EM FERRO GALVANIZADO, 1.1/2" X 1.1/4", CONEXÃO ROSQUE ADA, INSTALADO EM REDE DE ALIMENTAÇÃO PARA SPRINKLER - FORNECIMENTO E INSTALAÇÃO. AF_12/2015</v>
          </cell>
          <cell r="C3223" t="str">
            <v>UN</v>
          </cell>
          <cell r="D3223">
            <v>22.61</v>
          </cell>
        </row>
        <row r="3224">
          <cell r="A3224">
            <v>92944</v>
          </cell>
          <cell r="B3224" t="str">
            <v>LUVA DE REDUÇÃO, EM FERRO GALVANIZADO, 1.1/2" X 1", CONEXÃO ROSQUEADA, INSTALADO EM REDE DE ALIMENTAÇÃO PARA SPRINKLER - FORNECIMENTO E INST ALAÇÃO. AF_12/2015</v>
          </cell>
          <cell r="C3224" t="str">
            <v>UN</v>
          </cell>
          <cell r="D3224">
            <v>22.78</v>
          </cell>
        </row>
        <row r="3225">
          <cell r="A3225">
            <v>92945</v>
          </cell>
          <cell r="B3225" t="str">
            <v>LUVA DE REDUÇÃO, EM FERRO GALVANIZADO, 1.1/2" X 3/4", CONEXÃO ROSQUEAD A, INSTALADO EM REDE DE ALIMENTAÇÃO PARA SPRINKLER - FORNECIMENTO E IN STALAÇÃO. AF_12/2015</v>
          </cell>
          <cell r="C3225" t="str">
            <v>UN</v>
          </cell>
          <cell r="D3225">
            <v>22.39</v>
          </cell>
        </row>
        <row r="3226">
          <cell r="A3226">
            <v>92946</v>
          </cell>
          <cell r="B3226" t="str">
            <v>LUVA DE REDUÇÃO, EM FERRO GALVANIZADO, 2" X 1.1/2", CONEXÃO ROSQUEADA, INSTALADO EM REDE DE ALIMENTAÇÃO PARA SPRINKLER - FORNECIMENTO E INST ALAÇÃO. AF_12/2015</v>
          </cell>
          <cell r="C3226" t="str">
            <v>UN</v>
          </cell>
          <cell r="D3226">
            <v>30.26</v>
          </cell>
        </row>
        <row r="3227">
          <cell r="A3227">
            <v>92947</v>
          </cell>
          <cell r="B3227" t="str">
            <v>LUVA DE REDUÇÃO, EM FERRO GALVANIZADO, 2" X 1.1/4", CONEXÃO ROSQUEADA, INSTALADO EM REDE DE ALIMENTAÇÃO PARA SPRINKLER - FORNECIMENTO E INST ALAÇÃO. AF_12/2015</v>
          </cell>
          <cell r="C3227" t="str">
            <v>UN</v>
          </cell>
          <cell r="D3227">
            <v>30.22</v>
          </cell>
        </row>
        <row r="3228">
          <cell r="A3228">
            <v>92948</v>
          </cell>
          <cell r="B3228" t="str">
            <v>LUVA DE REDUÇÃO, EM FERRO GALVANIZADO, 2" X 1", CONEXÃO ROSQUEADA, INS TALADO EM REDE DE ALIMENTAÇÃO PARA SPRINKLER - FORNECIMENTO E INSTALAÇ ÃO. AF_12/2015</v>
          </cell>
          <cell r="C3228" t="str">
            <v>UN</v>
          </cell>
          <cell r="D3228">
            <v>30.05</v>
          </cell>
        </row>
        <row r="3229">
          <cell r="A3229">
            <v>92949</v>
          </cell>
          <cell r="B3229" t="str">
            <v>LUVA DE REDUÇÃO, EM FERRO GALVANIZADO, 2 1/2" X 1.1/2", CONEXÃO ROSQUE ADA, INSTALADO EM REDE DE ALIMENTAÇÃO PARA SPRINKLER - FORNECIMENTO E INSTALAÇÃO. AF_12/2015</v>
          </cell>
          <cell r="C3229" t="str">
            <v>UN</v>
          </cell>
          <cell r="D3229">
            <v>48.28</v>
          </cell>
        </row>
        <row r="3230">
          <cell r="A3230">
            <v>92950</v>
          </cell>
          <cell r="B3230" t="str">
            <v>LUVA DE REDUÇÃO, EM FERRO GALVANIZADO, 2 1/2" X 2", CONEXÃO ROSQUEADA, INSTALADO EM REDE DE ALIMENTAÇÃO PARA SPRINKLER - FORNECIMENTO E INST ALAÇÃO. AF_12/2015</v>
          </cell>
          <cell r="C3230" t="str">
            <v>UN</v>
          </cell>
          <cell r="D3230">
            <v>48.28</v>
          </cell>
        </row>
        <row r="3231">
          <cell r="A3231">
            <v>92951</v>
          </cell>
          <cell r="B3231" t="str">
            <v>LUVA DE REDUÇÃO, EM FERRO GALVANIZADO, 3" X 2.1/2", CONEXÃO ROSQUEADA, INSTALADO EM REDE DE ALIMENTAÇÃO PARA SPRINKLER - FORNECIMENTO E INST ALAÇÃO. AF_12/2015</v>
          </cell>
          <cell r="C3231" t="str">
            <v>UN</v>
          </cell>
          <cell r="D3231">
            <v>66.099999999999994</v>
          </cell>
        </row>
        <row r="3232">
          <cell r="A3232">
            <v>92952</v>
          </cell>
          <cell r="B3232" t="str">
            <v>LUVA DE REDUÇÃO, EM FERRO GALVANIZADO, 3" X 2", CONEXÃO ROSQUEADA, INS TALADO EM REDE DE ALIMENTAÇÃO PARA SPRINKLER - FORNECIMENTO E INSTALAÇ ÃO. AF_12/2015</v>
          </cell>
          <cell r="C3232" t="str">
            <v>UN</v>
          </cell>
          <cell r="D3232">
            <v>66.099999999999994</v>
          </cell>
        </row>
        <row r="3233">
          <cell r="A3233">
            <v>92953</v>
          </cell>
          <cell r="B3233" t="str">
            <v>LUVA DE REDUÇÃO, EM FERRO GALVANIZADO, 3/4" X 1/2", CONEXÃO ROSQUEADA, INSTALADO EM RAMAIS E SUB-RAMAIS DE GÁS - FORNECIMENTO E INSTALAÇÃO. AF_12/2015</v>
          </cell>
          <cell r="C3233" t="str">
            <v>UN</v>
          </cell>
          <cell r="D3233">
            <v>13.24</v>
          </cell>
        </row>
        <row r="3234">
          <cell r="A3234">
            <v>93050</v>
          </cell>
          <cell r="B3234" t="str">
            <v>LUVA PASSANTE EM COBRE, SEM ANEL DE SOLDA, DN 22 MM, INSTALADO EM PRUM ADA   FORNECIMENTO E INSTALAÇÃO. AF_01/2016_P</v>
          </cell>
          <cell r="C3234" t="str">
            <v>UN</v>
          </cell>
          <cell r="D3234">
            <v>5.86</v>
          </cell>
        </row>
        <row r="3235">
          <cell r="A3235">
            <v>93051</v>
          </cell>
          <cell r="B3235" t="str">
            <v>BUCHA DE REDUÇÃO EM COBRE, SEM ANEL DE SOLDA, PONTA X BOLSA, 22 X 15 M M, INSTALADO EM PRUMADA   FORNECIMENTO E INSTALAÇÃO. AF_01/2016_P</v>
          </cell>
          <cell r="C3235" t="str">
            <v>UN</v>
          </cell>
          <cell r="D3235">
            <v>5.42</v>
          </cell>
        </row>
        <row r="3236">
          <cell r="A3236">
            <v>93052</v>
          </cell>
          <cell r="B3236" t="str">
            <v>JUNTA DE EXPANSÃO EM COBRE, PONTA X PONTA, DN 22 MM, INSTALADO EM PRUM ADA   FORNECIMENTO E INSTALAÇÃO. AF_01/2016_P</v>
          </cell>
          <cell r="C3236" t="str">
            <v>UN</v>
          </cell>
          <cell r="D3236">
            <v>255.51</v>
          </cell>
        </row>
        <row r="3237">
          <cell r="A3237">
            <v>93054</v>
          </cell>
          <cell r="B3237" t="str">
            <v>CONECTOR EM BRONZE/LATÃO, SEM ANEL DE SOLDA, BOLSA X ROSCA F, 22 MM X 3/4, INSTALADO EM PRUMADA   FORNECIMENTO E INSTALAÇÃO. AF_01/2016_P</v>
          </cell>
          <cell r="C3237" t="str">
            <v>UN</v>
          </cell>
          <cell r="D3237">
            <v>11.07</v>
          </cell>
        </row>
        <row r="3238">
          <cell r="A3238">
            <v>93055</v>
          </cell>
          <cell r="B3238" t="str">
            <v>CURVA DE TRANSPOSIÇÃO EM BRONZE/LATÃO, SEM ANEL DE SOLDA, BOLSA X BOLS A, DN 22 MM, INSTALADO EM PRUMADA   FORNECIMENTO E INSTALAÇÃO. AF_01/2 016_P</v>
          </cell>
          <cell r="C3238" t="str">
            <v>UN</v>
          </cell>
          <cell r="D3238">
            <v>22.39</v>
          </cell>
        </row>
        <row r="3239">
          <cell r="A3239">
            <v>93056</v>
          </cell>
          <cell r="B3239" t="str">
            <v>LUVA PASSANTE EM COBRE, SEM ANEL DE SOLDA, DN 28 MM, INSTALADO EM PRUM ADA   FORNECIMENTO E INSTALAÇÃO. AF_01/2016_P</v>
          </cell>
          <cell r="C3239" t="str">
            <v>UN</v>
          </cell>
          <cell r="D3239">
            <v>8.4499999999999993</v>
          </cell>
        </row>
        <row r="3240">
          <cell r="A3240">
            <v>93057</v>
          </cell>
          <cell r="B3240" t="str">
            <v>BUCHA DE REDUÇÃO EM COBRE, SEM ANEL DE SOLDA, PONTA X BOLSA, 28 X 22 M M, INSTALADO EM PRUMADA   FORNECIMENTO E INSTALAÇÃO. AF_01/2016_P</v>
          </cell>
          <cell r="C3240" t="str">
            <v>UN</v>
          </cell>
          <cell r="D3240">
            <v>7.39</v>
          </cell>
        </row>
        <row r="3241">
          <cell r="A3241">
            <v>93058</v>
          </cell>
          <cell r="B3241" t="str">
            <v>JUNTA DE EXPANSÃO EM COBRE, PONTA X PONTA, DN 28 MM, INSTALADO EM PRUM ADA   FORNECIMENTO E INSTALAÇÃO. AF_01/2016_P</v>
          </cell>
          <cell r="C3241" t="str">
            <v>UN</v>
          </cell>
          <cell r="D3241">
            <v>280.91000000000003</v>
          </cell>
        </row>
        <row r="3242">
          <cell r="A3242">
            <v>93059</v>
          </cell>
          <cell r="B3242" t="str">
            <v>CONECTOR EM BRONZE/LATÃO, SEM ANEL DE SOLDA, BOLSA X ROSCA F, 28 MM X 1/2, INSTALADO EM PRUMADA   FORNECIMENTO E INSTALAÇÃO. AF_01/2016_P</v>
          </cell>
          <cell r="C3242" t="str">
            <v>UN</v>
          </cell>
          <cell r="D3242">
            <v>15.09</v>
          </cell>
        </row>
        <row r="3243">
          <cell r="A3243">
            <v>93060</v>
          </cell>
          <cell r="B3243" t="str">
            <v>CURVA DE TRANSPOSIÇÃO EM BRONZE/LATÃO, SEM ANEL DE SOLDA, BOLSA X BOLS A, 28 MM, INSTALADO EM PRUMADA   FORNECIMENTO E INSTALAÇÃO. AF_01/2016 _P</v>
          </cell>
          <cell r="C3243" t="str">
            <v>UN</v>
          </cell>
          <cell r="D3243">
            <v>38.85</v>
          </cell>
        </row>
        <row r="3244">
          <cell r="A3244">
            <v>93061</v>
          </cell>
          <cell r="B3244" t="str">
            <v>LUVA PASSANTE EM COBRE, SEM ANEL DE SOLDA, DN 35 MM, INSTALADO EM PRUM ADA   FORNECIMENTO E INSTALAÇÃO. AF_01/2016_P</v>
          </cell>
          <cell r="C3244" t="str">
            <v>UN</v>
          </cell>
          <cell r="D3244">
            <v>15.66</v>
          </cell>
        </row>
        <row r="3245">
          <cell r="A3245">
            <v>93062</v>
          </cell>
          <cell r="B3245" t="str">
            <v>BUCHA DE REDUÇÃO EM COBRE, SEM ANEL DE SOLDA, PONTA X BOLSA, 35 X 28 M M, INSTALADO EM PRUMADA   FORNECIMENTO E INSTALAÇÃO. AF_01/2016_P</v>
          </cell>
          <cell r="C3245" t="str">
            <v>UN</v>
          </cell>
          <cell r="D3245">
            <v>13.6</v>
          </cell>
        </row>
        <row r="3246">
          <cell r="A3246">
            <v>93063</v>
          </cell>
          <cell r="B3246" t="str">
            <v>JUNTA DE EXPANSÃO EM BRONZE/LATÃO, PONTA X PONTA, DN 35 MM, INSTALADO EM PRUMADA   FORNECIMENTO E INSTALAÇÃO. AF_01/2016_P</v>
          </cell>
          <cell r="C3246" t="str">
            <v>UN</v>
          </cell>
          <cell r="D3246">
            <v>321.67</v>
          </cell>
        </row>
        <row r="3247">
          <cell r="A3247">
            <v>93064</v>
          </cell>
          <cell r="B3247" t="str">
            <v>LUVA PASSANTE EM COBRE, SEM ANEL DE SOLDA, DN 42 MM, INSTALADO EM PRUM ADA   FORNECIMENTO E INSTALAÇÃO. AF_01/2016_P</v>
          </cell>
          <cell r="C3247" t="str">
            <v>UN</v>
          </cell>
          <cell r="D3247">
            <v>23.32</v>
          </cell>
        </row>
        <row r="3248">
          <cell r="A3248">
            <v>93065</v>
          </cell>
          <cell r="B3248" t="str">
            <v>BUCHA DE REDUÇÃO EM COBRE, SEM ANEL DE SOLDA, PONTA X BOLSA, 42 X 35 M M, INSTALADO EM PRUMADA   FORNECIMENTO E INSTALAÇÃO. AF_01/2016_P</v>
          </cell>
          <cell r="C3248" t="str">
            <v>UN</v>
          </cell>
          <cell r="D3248">
            <v>21.8</v>
          </cell>
        </row>
        <row r="3249">
          <cell r="A3249">
            <v>93066</v>
          </cell>
          <cell r="B3249" t="str">
            <v>JUNTA DE EXPANSÃO EM BRONZE/LATÃO, PONTA X PONTA, DN 42 MM, INSTALADO EM PRUMADA   FORNECIMENTO E INSTALAÇÃO. AF_01/2016_P</v>
          </cell>
          <cell r="C3249" t="str">
            <v>UN</v>
          </cell>
          <cell r="D3249">
            <v>402.97</v>
          </cell>
        </row>
        <row r="3250">
          <cell r="A3250">
            <v>93067</v>
          </cell>
          <cell r="B3250" t="str">
            <v>LUVA PASSANTE EM COBRE, SEM ANEL DE SOLDA, DN 54 MM, INSTALADO EM PRUM ADA   FORNECIMENTO E INSTALAÇÃO. AF_01/2016_P</v>
          </cell>
          <cell r="C3250" t="str">
            <v>UN</v>
          </cell>
          <cell r="D3250">
            <v>34.51</v>
          </cell>
        </row>
        <row r="3251">
          <cell r="A3251">
            <v>93068</v>
          </cell>
          <cell r="B3251" t="str">
            <v>BUCHA DE REDUÇÃO EM COBRE, SEM ANEL DE SOLDA, PONTA X BOLSA, 54 X 42 M M, INSTALADO EM PRUMADA   FORNECIMENTO E INSTALAÇÃO. AF_01/2016_P</v>
          </cell>
          <cell r="C3251" t="str">
            <v>UN</v>
          </cell>
          <cell r="D3251">
            <v>30.06</v>
          </cell>
        </row>
        <row r="3252">
          <cell r="A3252">
            <v>93069</v>
          </cell>
          <cell r="B3252" t="str">
            <v>JUNTA DE EXPANSÃO EM BRONZE/LATÃO, PONTA X PONTA, DN 54 MM, INSTALADO EM PRUMADA   FORNECIMENTO E INSTALAÇÃO. AF_01/2016_P</v>
          </cell>
          <cell r="C3252" t="str">
            <v>UN</v>
          </cell>
          <cell r="D3252">
            <v>558.33000000000004</v>
          </cell>
        </row>
        <row r="3253">
          <cell r="A3253">
            <v>93070</v>
          </cell>
          <cell r="B3253" t="str">
            <v>LUVA PASSANTE EM COBRE, SEM ANEL DE SOLDA, DN 66 MM, INSTALADO EM PRUM ADA   FORNECIMENTO E INSTALAÇÃO. AF_01/2016_P</v>
          </cell>
          <cell r="C3253" t="str">
            <v>UN</v>
          </cell>
          <cell r="D3253">
            <v>88.51</v>
          </cell>
        </row>
        <row r="3254">
          <cell r="A3254">
            <v>93071</v>
          </cell>
          <cell r="B3254" t="str">
            <v>BUCHA DE REDUÇÃO EM COBRE, SEM ANEL DE SOLDA, PONTA X BOLSA, 66 X 54 M M, INSTALADO EM PRUMADA   FORNECIMENTO E INSTALAÇÃO. AF_01/2016_P</v>
          </cell>
          <cell r="C3254" t="str">
            <v>UN</v>
          </cell>
          <cell r="D3254">
            <v>82.08</v>
          </cell>
        </row>
        <row r="3255">
          <cell r="A3255">
            <v>93072</v>
          </cell>
          <cell r="B3255" t="str">
            <v>JUNTA DE EXPANSÃO EM BRONZE/LATÃO, PONTA X PONTA, DN 66 MM, INSTALADO EM PRUMADA   FORNECIMENTO E INSTALAÇÃO. AF_01/2016_P</v>
          </cell>
          <cell r="C3255" t="str">
            <v>UN</v>
          </cell>
          <cell r="D3255">
            <v>736.69</v>
          </cell>
        </row>
        <row r="3256">
          <cell r="A3256">
            <v>93073</v>
          </cell>
          <cell r="B3256" t="str">
            <v>TE DUPLA CURVA EM BRONZE/LATÃO, SEM ANEL DE SOLDA, ROSCA F X BOLSA X R OSCA F, 3/4 X 22 X 3/4, INSTALADO EM PRUMADA   FORNECIMENTO E INSTAL AÇÃO. AF_01/2016_P</v>
          </cell>
          <cell r="C3256" t="str">
            <v>UN</v>
          </cell>
          <cell r="D3256">
            <v>41.25</v>
          </cell>
        </row>
        <row r="3257">
          <cell r="A3257">
            <v>93074</v>
          </cell>
          <cell r="B3257" t="str">
            <v>CURVA EM COBRE, 45 GRAUS, SEM ANEL DE SOLDA, BOLSA X BOLSA, DN 15 MM, INSTALADO EM RAMAL DE DISTRIBUIÇÃO   FORNECIMENTO E INSTALAÇÃO. AF_01/ 2016_P</v>
          </cell>
          <cell r="C3257" t="str">
            <v>UN</v>
          </cell>
          <cell r="D3257">
            <v>7.33</v>
          </cell>
        </row>
        <row r="3258">
          <cell r="A3258">
            <v>93075</v>
          </cell>
          <cell r="B3258" t="str">
            <v>COTOVELO EM BRONZE/LATÃO, 90 GRAUS, SEM ANEL DE SOLDA, BOLSA X ROSCA F , DN 15 MM X 1/2, INSTALADO EM RAMAL DE DISTRIBUIÇÃO   FORNECIMENTO E INSTALAÇÃO. AF_01/2016_P</v>
          </cell>
          <cell r="C3258" t="str">
            <v>UN</v>
          </cell>
          <cell r="D3258">
            <v>11.57</v>
          </cell>
        </row>
        <row r="3259">
          <cell r="A3259">
            <v>93076</v>
          </cell>
          <cell r="B3259" t="str">
            <v>CURVA EM COBRE, 45 GRAUS, SEM ANEL DE SOLDA, BOLSA X BOLSA, DN 22 MM, INSTALADO EM RAMAL DE DISTRIBUIÇÃO   FORNECIMENTO E INSTALAÇÃO. AF_01/ 2016_P</v>
          </cell>
          <cell r="C3259" t="str">
            <v>UN</v>
          </cell>
          <cell r="D3259">
            <v>11.23</v>
          </cell>
        </row>
        <row r="3260">
          <cell r="A3260">
            <v>93077</v>
          </cell>
          <cell r="B3260" t="str">
            <v>COTOVELO EM BRONZE/LATÃO, 90 GRAUS, SEM ANEL DE SOLDA, BOLSA X ROSCA F , DN 22 MM X 1/2, INSTALADO EM RAMAL DE DISTRIBUIÇÃO   FORNECIMENTO E INSTALAÇÃO. AF_01/2016_P</v>
          </cell>
          <cell r="C3260" t="str">
            <v>UN</v>
          </cell>
          <cell r="D3260">
            <v>15.99</v>
          </cell>
        </row>
        <row r="3261">
          <cell r="A3261">
            <v>93078</v>
          </cell>
          <cell r="B3261" t="str">
            <v>COTOVELO EM BRONZE/LATÃO, 90 GRAUS, SEM ANEL DE SOLDA, BOLSA X ROSCA F , DN 22 MM X 3/4, INSTALADO EM RAMAL DE DISTRIBUIÇÃO   FORNECIMENTO E INSTALAÇÃO. AF_01/2016_P</v>
          </cell>
          <cell r="C3261" t="str">
            <v>UN</v>
          </cell>
          <cell r="D3261">
            <v>17.239999999999998</v>
          </cell>
        </row>
        <row r="3262">
          <cell r="A3262">
            <v>93079</v>
          </cell>
          <cell r="B3262" t="str">
            <v>CURVA EM COBRE, 45 GRAUS, SEM ANEL DE SOLDA, BOLSA X BOLSA, DN 28 MM, INSTALADO EM RAMAL DE DISTRIBUIÇÃO   FORNECIMENTO E INSTALAÇÃO. AF_01/ 2016_P</v>
          </cell>
          <cell r="C3262" t="str">
            <v>UN</v>
          </cell>
          <cell r="D3262">
            <v>15.31</v>
          </cell>
        </row>
        <row r="3263">
          <cell r="A3263">
            <v>93080</v>
          </cell>
          <cell r="B3263" t="str">
            <v>LUVA PASSANTE EM COBRE, SEM ANEL DE SOLDA, DN 15 MM, INSTALADO EM RAMA L DE DISTRIBUIÇÃO   FORNECIMENTO E INSTALAÇÃO. AF_01/2016_P</v>
          </cell>
          <cell r="C3263" t="str">
            <v>UN</v>
          </cell>
          <cell r="D3263">
            <v>4.7</v>
          </cell>
        </row>
        <row r="3264">
          <cell r="A3264">
            <v>93081</v>
          </cell>
          <cell r="B3264" t="str">
            <v>CONECTOR EM BRONZE/LATÃO, SEM ANEL DE SOLDA, BOLSA X ROSCA F, DN 15 MM X 1/2, INSTALADO EM RAMAL DE DISTRIBUIÇÃO   FORNECIMENTO E INSTALAÇÃ O. AF_01/2016_P</v>
          </cell>
          <cell r="C3264" t="str">
            <v>UN</v>
          </cell>
          <cell r="D3264">
            <v>10.08</v>
          </cell>
        </row>
        <row r="3265">
          <cell r="A3265">
            <v>93082</v>
          </cell>
          <cell r="B3265" t="str">
            <v>CURVA DE TRANSPOSIÇÃO EM BRONZE/LATÃO, SEM ANEL DE SOLDA, DN 15 MM, IN STALADO EM RAMAL DE DISTRIBUIÇÃO   FORNECIMENTO E INSTALAÇÃO. AF_01/20 16_P</v>
          </cell>
          <cell r="C3265" t="str">
            <v>UN</v>
          </cell>
          <cell r="D3265">
            <v>12.22</v>
          </cell>
        </row>
        <row r="3266">
          <cell r="A3266">
            <v>93083</v>
          </cell>
          <cell r="B3266" t="str">
            <v>JUNTA DE EXPANSÃO EM COBRE, PONTA X PONTA, DN 15 MM, INSTALADO EM RAMA L DE DISTRIBUIÇÃO   FORNECIMENTO E INSTALAÇÃO. AF_01/2016_P</v>
          </cell>
          <cell r="C3266" t="str">
            <v>UN</v>
          </cell>
          <cell r="D3266">
            <v>221.39</v>
          </cell>
        </row>
        <row r="3267">
          <cell r="A3267">
            <v>93084</v>
          </cell>
          <cell r="B3267" t="str">
            <v>LUVA PASSANTE EM COBRE, SEM ANEL DE SOLDA, DN 22 MM, INSTALADO EM RAMA L DE DISTRIBUIÇÃO   FORNECIMENTO E INSTALAÇÃO. AF_01/2016_P</v>
          </cell>
          <cell r="C3267" t="str">
            <v>UN</v>
          </cell>
          <cell r="D3267">
            <v>7.28</v>
          </cell>
        </row>
        <row r="3268">
          <cell r="A3268">
            <v>93085</v>
          </cell>
          <cell r="B3268" t="str">
            <v>BUCHA DE REDUÇÃO EM COBRE, SEM ANEL DE SOLDA, PONTA X BOLSA, 22 X 15 M M, INSTALADO EM RAMAL DE DISTRIBUIÇÃO   FORNECIMENTO E INSTALAÇÃO. AF_ 01/2016_P</v>
          </cell>
          <cell r="C3268" t="str">
            <v>UN</v>
          </cell>
          <cell r="D3268">
            <v>6.83</v>
          </cell>
        </row>
        <row r="3269">
          <cell r="A3269">
            <v>93086</v>
          </cell>
          <cell r="B3269" t="str">
            <v>JUNTA DE EXPANSÃO EM COBRE, PONTA X PONTA, DN 22 MM, INSTALADO EM RAMA L DE DISTRIBUIÇÃO   FORNECIMENTO E INSTALAÇÃO. AF_01/2016_P</v>
          </cell>
          <cell r="C3269" t="str">
            <v>UN</v>
          </cell>
          <cell r="D3269">
            <v>256.92</v>
          </cell>
        </row>
        <row r="3270">
          <cell r="A3270">
            <v>93087</v>
          </cell>
          <cell r="B3270" t="str">
            <v>CONECTOR EM BRONZE/LATÃO, SEM ANEL DE SOLDA, BOLSA X ROSCA F, DN 22 MM X 1/2, INSTALADO EM RAMAL DE DISTRIBUIÇÃO   FORNECIMENTO E INSTALAÇÃ O. AF_01/2016_P</v>
          </cell>
          <cell r="C3270" t="str">
            <v>UN</v>
          </cell>
          <cell r="D3270">
            <v>10.82</v>
          </cell>
        </row>
        <row r="3271">
          <cell r="A3271">
            <v>93088</v>
          </cell>
          <cell r="B3271" t="str">
            <v>CONECTOR EM BRONZE/LATÃO, SEM ANEL DE SOLDA, BOLSA X ROSCA F, DN 22 MM X 3/4, INSTALADO EM RAMAL DE DISTRIBUIÇÃO   FORNECIMENTO E INSTALAÇÃ O. AF_01/2016_P</v>
          </cell>
          <cell r="C3271" t="str">
            <v>UN</v>
          </cell>
          <cell r="D3271">
            <v>12.48</v>
          </cell>
        </row>
        <row r="3272">
          <cell r="A3272">
            <v>93089</v>
          </cell>
          <cell r="B3272" t="str">
            <v>CURVA DE TRANSPOSIÇÃO EM BRONZE/LATÃO, SEM ANEL DE SOLDA, BOLSA X BOLS A, DN 22 MM, INSTALADO EM RAMAL DE DISTRIBUIÇÃO   FORNECIMENTO E INSTA LAÇÃO. AF_01/2016_P</v>
          </cell>
          <cell r="C3272" t="str">
            <v>UN</v>
          </cell>
          <cell r="D3272">
            <v>23.81</v>
          </cell>
        </row>
        <row r="3273">
          <cell r="A3273">
            <v>93090</v>
          </cell>
          <cell r="B3273" t="str">
            <v>LUVA PASSANTE EM COBRE, SEM ANEL DE SOLDA, DN 28 MM, INSTALADO EM RAMA L DE DISTRIBUIÇÃO   FORNECIMENTO E INSTALAÇÃO. AF_01/2016_P</v>
          </cell>
          <cell r="C3273" t="str">
            <v>UN</v>
          </cell>
          <cell r="D3273">
            <v>9.8699999999999992</v>
          </cell>
        </row>
        <row r="3274">
          <cell r="A3274">
            <v>93091</v>
          </cell>
          <cell r="B3274" t="str">
            <v>BUCHA DE REDUÇÃO EM COBRE, SEM ANEL DE SOLDA, PONTA X BOLSA, 28 X 22 M M, INSTALADO EM RAMAL DE DISTRIBUIÇÃO   FORNECIMENTO E INSTALAÇÃO. AF_ 01/2016_P</v>
          </cell>
          <cell r="C3274" t="str">
            <v>UN</v>
          </cell>
          <cell r="D3274">
            <v>8.81</v>
          </cell>
        </row>
        <row r="3275">
          <cell r="A3275">
            <v>93092</v>
          </cell>
          <cell r="B3275" t="str">
            <v>JUNTA DE EXPANSÃO EM COBRE, PONTA X PONTA, DN 28 MM, INSTALADO EM RAMA L DE DISTRIBUIÇÃO   FORNECIMENTO E INSTALAÇÃO. AF_01/2016_P</v>
          </cell>
          <cell r="C3275" t="str">
            <v>UN</v>
          </cell>
          <cell r="D3275">
            <v>282.33</v>
          </cell>
        </row>
        <row r="3276">
          <cell r="A3276">
            <v>93093</v>
          </cell>
          <cell r="B3276" t="str">
            <v>CONECTOR EM BRONZE/LATÃO, SEM ANEL DE SOLDA, BOLSA X ROSCA F, DN 28 MM X 1/2, INSTALADO EM RAMAL DE DISTRIBUIÇÃO   FORNECIMENTO E INSTALAÇÃ O. AF_01/2016_P</v>
          </cell>
          <cell r="C3276" t="str">
            <v>UN</v>
          </cell>
          <cell r="D3276">
            <v>16.5</v>
          </cell>
        </row>
        <row r="3277">
          <cell r="A3277">
            <v>93094</v>
          </cell>
          <cell r="B3277" t="str">
            <v>CURVA DE TRANSPOSIÇÃO EM BRONZE/LATÃO, SEM ANEL DE SOLDA, BOLSA X BOLS A, DN 28 MM, INSTALADO EM RAMAL DE DISTRIBUIÇÃO   FORNECIMENTO E INSTA LAÇÃO. AF_01/2016_P</v>
          </cell>
          <cell r="C3277" t="str">
            <v>UN</v>
          </cell>
          <cell r="D3277">
            <v>40.270000000000003</v>
          </cell>
        </row>
        <row r="3278">
          <cell r="A3278">
            <v>93095</v>
          </cell>
          <cell r="B3278" t="str">
            <v>TE DUPLA CURVA EM BRONZE/LATÃO, SEM ANEL DE SOLDA, ROSCA F X BOLSA X R OSCA F, 1/2 X 15 X 1/2, INSTALADO EM RAMAL DE DISTRIBUIÇÃO   FORNECI MENTO E INSTALAÇÃO. AF_01/2016_P</v>
          </cell>
          <cell r="C3278" t="str">
            <v>UN</v>
          </cell>
          <cell r="D3278">
            <v>31.3</v>
          </cell>
        </row>
        <row r="3279">
          <cell r="A3279">
            <v>93096</v>
          </cell>
          <cell r="B3279" t="str">
            <v>TE DUPLA CURVA EM BRONZE/LATÃO, SEM ANEL DE SOLDA, ROSCA F  X BOLSA X ROSCA F, 3/4 X 22 X 3/4, INSTALADO EM RAMAL DE DISTRIBUIÇÃO   FORNEC IMENTO E INSTALAÇÃO. AF_01/2016_P</v>
          </cell>
          <cell r="C3279" t="str">
            <v>UN</v>
          </cell>
          <cell r="D3279">
            <v>44.02</v>
          </cell>
        </row>
        <row r="3280">
          <cell r="A3280">
            <v>93097</v>
          </cell>
          <cell r="B3280" t="str">
            <v>CURVA EM COBRE, 45 GRAUS, SEM ANEL DE SOLDA, BOLSA X BOLSA, DN 15 MM, INSTALADO EM RAMAL E SUB-RAMAL   FORNECIMENTO E INSTALAÇÃO. AF_01/2016 _P</v>
          </cell>
          <cell r="C3280" t="str">
            <v>UN</v>
          </cell>
          <cell r="D3280">
            <v>7.48</v>
          </cell>
        </row>
        <row r="3281">
          <cell r="A3281">
            <v>93098</v>
          </cell>
          <cell r="B3281" t="str">
            <v>COTOVELO EM BRONZE/LATÃO, 90 GRAUS, SEM ANEL DE SOLDA, BOLSA X ROSCA F , DN 15 MM X 1/2, INSTALADO EM RAMAL E SUB-RAMAL   FORNECIMENTO E INS TALAÇÃO. AF_01/2016_P</v>
          </cell>
          <cell r="C3281" t="str">
            <v>UN</v>
          </cell>
          <cell r="D3281">
            <v>11.72</v>
          </cell>
        </row>
        <row r="3282">
          <cell r="A3282">
            <v>93099</v>
          </cell>
          <cell r="B3282" t="str">
            <v>CURVA EM COBRE, 45 GRAUS, SEM ANEL DE SOLDA, BOLSA X BOLSA, DN 22 MM, INSTALADO EM RAMAL E SUB-RAMAL   FORNECIMENTO E INSTALAÇÃO. AF_01/2016 _P</v>
          </cell>
          <cell r="C3282" t="str">
            <v>UN</v>
          </cell>
          <cell r="D3282">
            <v>13.15</v>
          </cell>
        </row>
        <row r="3283">
          <cell r="A3283">
            <v>93100</v>
          </cell>
          <cell r="B3283" t="str">
            <v>COTOVELO EM BRONZE/LATÃO, 90 GRAUS, SEM ANEL DE SOLDA, BOLSA X ROSCA F , DN 22 MM X 1/2, INSTALADO EM RAMAL E SUB-RAMAL   FORNECIMENTO E INS TALAÇÃO. AF_01/2016_P</v>
          </cell>
          <cell r="C3283" t="str">
            <v>UN</v>
          </cell>
          <cell r="D3283">
            <v>17.91</v>
          </cell>
        </row>
        <row r="3284">
          <cell r="A3284">
            <v>93101</v>
          </cell>
          <cell r="B3284" t="str">
            <v>COTOVELO EM BRONZE/LATÃO, 90 GRAUS, SEM ANEL DE SOLDA, BOLSA X ROSCA F , DN 22 MM X 3/4, INSTALADO EM RAMAL E SUB-RAMAL   FORNECIMENTO E INS TALAÇÃO. AF_01/2016_P</v>
          </cell>
          <cell r="C3284" t="str">
            <v>UN</v>
          </cell>
          <cell r="D3284">
            <v>19.16</v>
          </cell>
        </row>
        <row r="3285">
          <cell r="A3285">
            <v>93102</v>
          </cell>
          <cell r="B3285" t="str">
            <v>CURVA EM COBRE, 45 GRAUS, SEM ANEL DE SOLDA, BOLSA X BOLSA, DN 28 MM, INSTALADO EM RAMAL E SUB-RAMAL   FORNECIMENTO E INSTALAÇÃO. AF_01/2016 _P</v>
          </cell>
          <cell r="C3285" t="str">
            <v>UN</v>
          </cell>
          <cell r="D3285">
            <v>17.28</v>
          </cell>
        </row>
        <row r="3286">
          <cell r="A3286">
            <v>93103</v>
          </cell>
          <cell r="B3286" t="str">
            <v>LUVA PASSANTE EM COBRE, SEM ANEL DE SOLDA, DN 15 MM, INSTALADO EM RAMA L E SUB-RAMAL   FORNECIMENTO E INSTALAÇÃO. AF_01/2016_P</v>
          </cell>
          <cell r="C3286" t="str">
            <v>UN</v>
          </cell>
          <cell r="D3286">
            <v>4.83</v>
          </cell>
        </row>
        <row r="3287">
          <cell r="A3287">
            <v>93104</v>
          </cell>
          <cell r="B3287" t="str">
            <v>CONECTOR EM BRONZE/LATÃO, SEM ANEL DE SOLDA, BOLSA X ROSCA F, 15 MM X 1/2,  INSTALADO EM RAMAL E SUB-RAMAL   FORNECIMENTO E INSTALAÇÃO. AF_ 01/2016_P</v>
          </cell>
          <cell r="C3287" t="str">
            <v>UN</v>
          </cell>
          <cell r="D3287">
            <v>10.210000000000001</v>
          </cell>
        </row>
        <row r="3288">
          <cell r="A3288">
            <v>93105</v>
          </cell>
          <cell r="B3288" t="str">
            <v>CURVA DE TRANSPOSIÇÃO EM BRONZE/LATÃO, SEM ANEL DE SOLDA, BOLSA X BOLS A, DN 15 MM, INSTALADO EM RAMAL E SUB-RAMAL   FORNECIMENTO E INSTALAÇÃ O. AF_01/2016_P</v>
          </cell>
          <cell r="C3288" t="str">
            <v>UN</v>
          </cell>
          <cell r="D3288">
            <v>12.35</v>
          </cell>
        </row>
        <row r="3289">
          <cell r="A3289">
            <v>93106</v>
          </cell>
          <cell r="B3289" t="str">
            <v>JUNTA DE EXPANSÃO EM COBRE, PONTA X PONTA, DN 15 MM, INSTALADO EM RAMA L E SUB-RAMAL   FORNECIMENTO E INSTALAÇÃO. AF_01/2016_P</v>
          </cell>
          <cell r="C3289" t="str">
            <v>UN</v>
          </cell>
          <cell r="D3289">
            <v>221.52</v>
          </cell>
        </row>
        <row r="3290">
          <cell r="A3290">
            <v>93107</v>
          </cell>
          <cell r="B3290" t="str">
            <v>LUVA PASSANTE EM COBRE, SEM ANEL DE SOLDA, DN 22 MM, INSTALADO EM RAMA L E SUB-RAMAL   FORNECIMENTO E INSTALAÇÃO. AF_01/2016_P</v>
          </cell>
          <cell r="C3290" t="str">
            <v>UN</v>
          </cell>
          <cell r="D3290">
            <v>8.52</v>
          </cell>
        </row>
        <row r="3291">
          <cell r="A3291">
            <v>93108</v>
          </cell>
          <cell r="B3291" t="str">
            <v>BUCHA DE REDUÇÃO EM COBRE, SEM ANEL DE SOLDA, PONTA X BOLSA, 22 X 15 M M, INSTALADO EM RAMAL E SUB-RAMAL   FORNECIMENTO E INSTALAÇÃO. AF_01/2 016_P</v>
          </cell>
          <cell r="C3291" t="str">
            <v>UN</v>
          </cell>
          <cell r="D3291">
            <v>8.08</v>
          </cell>
        </row>
        <row r="3292">
          <cell r="A3292">
            <v>93109</v>
          </cell>
          <cell r="B3292" t="str">
            <v>JUNTA DE EXPANSÃO EM COBRE, PONTA X PONTA, 22 MM, INSTALADO EM RAMAL E SUB-RAMAL   FORNECIMENTO E INSTALAÇÃO. AF_01/2016_P</v>
          </cell>
          <cell r="C3292" t="str">
            <v>UN</v>
          </cell>
          <cell r="D3292">
            <v>258.17</v>
          </cell>
        </row>
        <row r="3293">
          <cell r="A3293">
            <v>93110</v>
          </cell>
          <cell r="B3293" t="str">
            <v>CONECTOR EM BRONZE/LATÃO, SEM ANEL DE SOLDA, BOLSA X ROSCA F, 22 MM X 1/2, INSTALADO EM RAMAL E SUB-RAMAL   FORNECIMENTO E INSTALAÇÃO. AF_0 1/2016_P</v>
          </cell>
          <cell r="C3293" t="str">
            <v>UN</v>
          </cell>
          <cell r="D3293">
            <v>12.07</v>
          </cell>
        </row>
        <row r="3294">
          <cell r="A3294">
            <v>93111</v>
          </cell>
          <cell r="B3294" t="str">
            <v>CONECTOR EM BRONZE/LATÃO, SEM ANEL DE SOLDA, BOLSA X ROSCA F, 22 MM X 3/4, INSTALADO EM RAMAL E SUB-RAMAL   FORNECIMENTO E INSTALAÇÃO. AF_0 1/2016_P</v>
          </cell>
          <cell r="C3294" t="str">
            <v>UN</v>
          </cell>
          <cell r="D3294">
            <v>13.73</v>
          </cell>
        </row>
        <row r="3295">
          <cell r="A3295">
            <v>93112</v>
          </cell>
          <cell r="B3295" t="str">
            <v>CURVA DE TRANSPOSIÇÃO EM BRONZE/LATÃO, SEM ANEL DE SOLDA, BOLSA X BOLS A, 22 MM, INSTALADO EM RAMAL E SUB-RAMAL   FORNECIMENTO E INSTALAÇÃO. AF_01/2016_P</v>
          </cell>
          <cell r="C3295" t="str">
            <v>UN</v>
          </cell>
          <cell r="D3295">
            <v>25.06</v>
          </cell>
        </row>
        <row r="3296">
          <cell r="A3296">
            <v>93113</v>
          </cell>
          <cell r="B3296" t="str">
            <v>LUVA PASSANTE EM COBRE, SEM ANEL DE SOLDA, DN 28 MM, INSTALADO EM RAMA L E SUB-RAMAL   FORNECIMENTO E INSTALAÇÃO. AF_01/2016_P</v>
          </cell>
          <cell r="C3296" t="str">
            <v>UN</v>
          </cell>
          <cell r="D3296">
            <v>12.12</v>
          </cell>
        </row>
        <row r="3297">
          <cell r="A3297">
            <v>93114</v>
          </cell>
          <cell r="B3297" t="str">
            <v>CONECTOR EM BRONZE/LATÃO, SEM ANEL DE SOLDA, BOLSA X ROSCA F, 28 MM X 1/2, INSTALADO EM RAMAL E SUB-RAMAL   FORNECIMENTO E INSTALAÇÃO. AF_0 1/2016_P</v>
          </cell>
          <cell r="C3297" t="str">
            <v>UN</v>
          </cell>
          <cell r="D3297">
            <v>18.760000000000002</v>
          </cell>
        </row>
        <row r="3298">
          <cell r="A3298">
            <v>93115</v>
          </cell>
          <cell r="B3298" t="str">
            <v>CURVA DE TRANSPOSIÇÃO EM BRONZE/LATÃO, SEM ANEL DE SOLDA, BOLSA X BOLS A, 28 MM, INSTALADO EM RAMAL E SUB-RAMAL   FORNECIMENTO E INSTALAÇÃO. AF_01/2016_P</v>
          </cell>
          <cell r="C3298" t="str">
            <v>UN</v>
          </cell>
          <cell r="D3298">
            <v>42.52</v>
          </cell>
        </row>
        <row r="3299">
          <cell r="A3299">
            <v>93116</v>
          </cell>
          <cell r="B3299" t="str">
            <v>JUNTA DE EXPANSÃO EM COBRE, PONTA X PONTA, DN 28 MM, INSTALADO EM RAMA L E SUB-RAMAL   FORNECIMENTO E INSTALAÇÃO. AF_01/2016_P</v>
          </cell>
          <cell r="C3299" t="str">
            <v>UN</v>
          </cell>
          <cell r="D3299">
            <v>284.58</v>
          </cell>
        </row>
        <row r="3300">
          <cell r="A3300">
            <v>93117</v>
          </cell>
          <cell r="B3300" t="str">
            <v>TE DUPLA CURVA EM BRONZE/LATÃO, SEM ANEL DE SOLDA, ROSCA F X BOLSA X R OSCA F, 1/2 X 15 X 1/2, INSTALADO EM RAMAL E SUB-RAMAL   FORNECIMENT O E INSTALAÇÃO. AF_01/2016_P</v>
          </cell>
          <cell r="C3300" t="str">
            <v>UN</v>
          </cell>
          <cell r="D3300">
            <v>31.5</v>
          </cell>
        </row>
        <row r="3301">
          <cell r="A3301">
            <v>93118</v>
          </cell>
          <cell r="B3301" t="str">
            <v>TE DUPLA CURVA EM BRONZE/LATÃO, SEM ANEL DE SOLDA, ROSCA F X BOLSA, RO SCA F, 3/4 X 22 X 3/4, INSTALADO EM RAMAL E SUB-RAMAL   FORNECIMENTO E INSTALAÇÃO. AF_01/2016_P</v>
          </cell>
          <cell r="C3301" t="str">
            <v>UN</v>
          </cell>
          <cell r="D3301">
            <v>46.54</v>
          </cell>
        </row>
        <row r="3302">
          <cell r="A3302">
            <v>93119</v>
          </cell>
          <cell r="B3302" t="str">
            <v>CURVA EM COBRE, 45 GRAUS, SEM ANEL DE SOLDA, BOLSA X BOLSA, DN 22 MM, INSTALADO EM PRUMADA   FORNECIMENTO E INSTALAÇÃO. AF_01/2016_P</v>
          </cell>
          <cell r="C3302" t="str">
            <v>UN</v>
          </cell>
          <cell r="D3302">
            <v>9.14</v>
          </cell>
        </row>
        <row r="3303">
          <cell r="A3303">
            <v>93120</v>
          </cell>
          <cell r="B3303" t="str">
            <v>COTOVELO EM BRONZE/LATÃO, 90 GRAUS, SEM ANEL DE SOLDA, BOLSA X ROSCA F , DN 22 MM X 1/2, INSTALADO EM PRUMADA   FORNECIMENTO E INSTALAÇÃO. A F_01/2016_P</v>
          </cell>
          <cell r="C3303" t="str">
            <v>UN</v>
          </cell>
          <cell r="D3303">
            <v>13.9</v>
          </cell>
        </row>
        <row r="3304">
          <cell r="A3304">
            <v>93121</v>
          </cell>
          <cell r="B3304" t="str">
            <v>COTOVELO EM BRONZE/LATÃO, 90 GRAUS, SEM ANEL DE SOLDA, BOLSA X ROSCA F , DN 22 MM X 3/4, INSTALADO EM PRUMADA   FORNECIMENTO E INSTALAÇÃO. A F_01/2016_P</v>
          </cell>
          <cell r="C3304" t="str">
            <v>UN</v>
          </cell>
          <cell r="D3304">
            <v>15.15</v>
          </cell>
        </row>
        <row r="3305">
          <cell r="A3305">
            <v>93122</v>
          </cell>
          <cell r="B3305" t="str">
            <v>CURVA EM COBRE, 45 GRAUS, SEM ANEL DE SOLDA, BOLSA X BOLSA, DN 28 MM, INSTALADO EM PRUMADA   FORNECIMENTO E INSTALAÇÃO. AF_01/2016_P</v>
          </cell>
          <cell r="C3305" t="str">
            <v>UN</v>
          </cell>
          <cell r="D3305">
            <v>13.24</v>
          </cell>
        </row>
        <row r="3306">
          <cell r="A3306">
            <v>93123</v>
          </cell>
          <cell r="B3306" t="str">
            <v>CURVA EM COBRE, 45 GRAUS, SEM ANEL DE SOLDA, BOLSA X BOLSA, DN 35 MM, INSTALADO EM PRUMADA   FORNECIMENTO E INSTALAÇÃO. AF_01/2016_P</v>
          </cell>
          <cell r="C3306" t="str">
            <v>UN</v>
          </cell>
          <cell r="D3306">
            <v>28.67</v>
          </cell>
        </row>
        <row r="3307">
          <cell r="A3307">
            <v>93124</v>
          </cell>
          <cell r="B3307" t="str">
            <v>CURVA EM COBRE, 45 GRAUS, SEM ANEL DE SOLDA, DN 42 MM, INSTALADO EM PR UMADA   FORNECIMENTO E INSTALAÇÃO. AF_01/2016_P</v>
          </cell>
          <cell r="C3307" t="str">
            <v>UN</v>
          </cell>
          <cell r="D3307">
            <v>44.09</v>
          </cell>
        </row>
        <row r="3308">
          <cell r="A3308">
            <v>93125</v>
          </cell>
          <cell r="B3308" t="str">
            <v>CURVA EM COBRE, 45 GRAUS, SEM ANEL DE SOLDA, BOLSA X BOLSA, DN 54 MM, INSTALADO EM PRUMADA   FORNECIMENTO E INSTALAÇÃO. AF_01/2016_P</v>
          </cell>
          <cell r="C3308" t="str">
            <v>UN</v>
          </cell>
          <cell r="D3308">
            <v>63.97</v>
          </cell>
        </row>
        <row r="3309">
          <cell r="A3309">
            <v>93126</v>
          </cell>
          <cell r="B3309" t="str">
            <v>CURVA EM COBRE, 90 GRAUS, SEM ANEL DE SOLDA, BOLSA X BOLSA, DN 66 MM, INSTALADO EM PRUMADA   FORNECIMENTO E INSTALAÇÃO. AF_01/2016_P</v>
          </cell>
          <cell r="C3309" t="str">
            <v>UN</v>
          </cell>
          <cell r="D3309">
            <v>142.4</v>
          </cell>
        </row>
        <row r="3310">
          <cell r="A3310">
            <v>93133</v>
          </cell>
          <cell r="B3310" t="str">
            <v>BUCHA DE REDUÇÃO EM COBRE, SEM ANEL DE SOLDA, PONTA X BOLSA, 28 X 22 M M, INSTALADO EM RAMAL E SUB-RAMAL   FORNECIMENTO E INSTALAÇÃO. AF_01/2 016_P</v>
          </cell>
          <cell r="C3310" t="str">
            <v>UN</v>
          </cell>
          <cell r="D3310">
            <v>558.99</v>
          </cell>
        </row>
        <row r="3311">
          <cell r="A3311">
            <v>6171</v>
          </cell>
          <cell r="B3311" t="str">
            <v>TAMPA DE CONCRETO ARMADO 60X60X5CM PARA CAIXA</v>
          </cell>
          <cell r="C3311" t="str">
            <v>UN</v>
          </cell>
          <cell r="D3311">
            <v>20.56</v>
          </cell>
        </row>
        <row r="3312">
          <cell r="A3312">
            <v>72289</v>
          </cell>
          <cell r="B3312" t="str">
            <v>CAIXA DE INSPEÇÃO 80X80X80CM EM ALVENARIA - EXECUÇÃO</v>
          </cell>
          <cell r="C3312" t="str">
            <v>UN</v>
          </cell>
          <cell r="D3312">
            <v>310.57</v>
          </cell>
        </row>
        <row r="3313">
          <cell r="A3313">
            <v>72290</v>
          </cell>
          <cell r="B3313" t="str">
            <v>CAIXA DE INSPEÇÃO 90X90X80CM EM ALVENARIA - EXECUÇÃO</v>
          </cell>
          <cell r="C3313" t="str">
            <v>UN</v>
          </cell>
          <cell r="D3313">
            <v>350.12</v>
          </cell>
        </row>
        <row r="3314">
          <cell r="A3314" t="str">
            <v>74051/001</v>
          </cell>
          <cell r="B3314" t="str">
            <v>CAIXA DE GORDURA DUPLA EM CONCRETO PRE-MOLDADO DN 60MM COM TAMPA - FOR NECIMENTO E INSTALACAO</v>
          </cell>
          <cell r="C3314" t="str">
            <v>UN</v>
          </cell>
          <cell r="D3314">
            <v>180.91</v>
          </cell>
        </row>
        <row r="3315">
          <cell r="A3315" t="str">
            <v>74051/002</v>
          </cell>
          <cell r="B3315" t="str">
            <v>CAIXA DE GORDURA SIMPLES EM CONCRETO PRE-MOLDADO DN 40MM COM TAMPA - F ORNECIMENTO E INSTALACAO</v>
          </cell>
          <cell r="C3315" t="str">
            <v>UN</v>
          </cell>
          <cell r="D3315">
            <v>114.83</v>
          </cell>
        </row>
        <row r="3316">
          <cell r="A3316" t="str">
            <v>74058/001</v>
          </cell>
          <cell r="B3316" t="str">
            <v>TORNEIRA DE BOIA REAL 1/2 COM BALAO METALICO - FORNECIMENTO E INSTALA CAO</v>
          </cell>
          <cell r="C3316" t="str">
            <v>UN</v>
          </cell>
          <cell r="D3316">
            <v>40.21</v>
          </cell>
        </row>
        <row r="3317">
          <cell r="A3317" t="str">
            <v>74058/002</v>
          </cell>
          <cell r="B3317" t="str">
            <v>TORNEIRA DE BOIA VAZAO TOTAL 3/4 COM BALAO PLASTICO - FORNECIMENTO E INSTALACAO</v>
          </cell>
          <cell r="C3317" t="str">
            <v>UN</v>
          </cell>
          <cell r="D3317">
            <v>56.26</v>
          </cell>
        </row>
        <row r="3318">
          <cell r="A3318" t="str">
            <v>74058/003</v>
          </cell>
          <cell r="B3318" t="str">
            <v>TORNEIRA DE BOIA REAL 1 COM BALAO PLASTICO - FORNECIMENTO E INSTALACA O</v>
          </cell>
          <cell r="C3318" t="str">
            <v>UN</v>
          </cell>
          <cell r="D3318">
            <v>56.07</v>
          </cell>
        </row>
        <row r="3319">
          <cell r="A3319" t="str">
            <v>74058/004</v>
          </cell>
          <cell r="B3319" t="str">
            <v>TORNEIRA DE BÓIA REAL 2" COM BALAO PLASTICO - FORNECIMENTO E INSTALACA O</v>
          </cell>
          <cell r="C3319" t="str">
            <v>UN</v>
          </cell>
          <cell r="D3319">
            <v>117.03</v>
          </cell>
        </row>
        <row r="3320">
          <cell r="A3320" t="str">
            <v>74104/001</v>
          </cell>
          <cell r="B3320" t="str">
            <v>CAIXA DE INSPEÇÃO EM ALVENARIA DE TIJOLO MACIÇO 60X60X60CM, REVESTIDA INTERNAMENTO COM BARRA LISA (CIMENTO E AREIA, TRAÇO 1:4) E=2,0CM, COM TAMPA PRÉ-MOLDADA DE CONCRETO E FUNDO DE CONCRETO 15MPA TIPO C - ESCAV AÇÃO E CONFECÇÃO</v>
          </cell>
          <cell r="C3320" t="str">
            <v>UN</v>
          </cell>
          <cell r="D3320">
            <v>126.93</v>
          </cell>
        </row>
        <row r="3321">
          <cell r="A3321" t="str">
            <v>74166/001</v>
          </cell>
          <cell r="B3321" t="str">
            <v>CAIXA DE INSPEÇÃO EM CONCRETO PRÉ-MOLDADO DN 60MM COM TAMPA H= 60CM - FORNECIMENTO E INSTALACAO</v>
          </cell>
          <cell r="C3321" t="str">
            <v>UN</v>
          </cell>
          <cell r="D3321">
            <v>179.3</v>
          </cell>
        </row>
        <row r="3322">
          <cell r="A3322" t="str">
            <v>74166/002</v>
          </cell>
          <cell r="B3322" t="str">
            <v>CAIXA DE INSPECAO EM ANEL DE CONCRETO PRE MOLDADO, COM 950MM DE ALTURA TOTAL. ANEIS COM ESP=50MM, DIAM.=600MM. EXCLUSIVE TAMPAO E ESCAVACAO - FORNECIMENTO E INSTALACAO</v>
          </cell>
          <cell r="C3322" t="str">
            <v>UN</v>
          </cell>
          <cell r="D3322">
            <v>262.39999999999998</v>
          </cell>
        </row>
        <row r="3323">
          <cell r="A3323">
            <v>83703</v>
          </cell>
          <cell r="B3323" t="str">
            <v>TORNEIRA BOIA METALICA D=32MM (1 1/4")</v>
          </cell>
          <cell r="C3323" t="str">
            <v>UN</v>
          </cell>
          <cell r="D3323">
            <v>84.12</v>
          </cell>
        </row>
        <row r="3324">
          <cell r="A3324">
            <v>83704</v>
          </cell>
          <cell r="B3324" t="str">
            <v>TORNEIRA BOIA METALICA D=40MM (1 1/2")</v>
          </cell>
          <cell r="C3324" t="str">
            <v>UN</v>
          </cell>
          <cell r="D3324">
            <v>98.2</v>
          </cell>
        </row>
        <row r="3325">
          <cell r="A3325">
            <v>88503</v>
          </cell>
          <cell r="B3325" t="str">
            <v>CAIXA D´ÁGUA EM POLIETILENO, 1000 LITROS, COM ACESSÓRIOS</v>
          </cell>
          <cell r="C3325" t="str">
            <v>UN</v>
          </cell>
          <cell r="D3325">
            <v>619</v>
          </cell>
        </row>
        <row r="3326">
          <cell r="A3326">
            <v>88504</v>
          </cell>
          <cell r="B3326" t="str">
            <v>CAIXA D´AGUA EM POLIETILENO, 500 LITROS, COM ACESSÓRIOS</v>
          </cell>
          <cell r="C3326" t="str">
            <v>UN</v>
          </cell>
          <cell r="D3326">
            <v>491.33</v>
          </cell>
        </row>
        <row r="3327">
          <cell r="A3327">
            <v>89482</v>
          </cell>
          <cell r="B3327" t="str">
            <v>CAIXA SIFONADA, PVC, DN 100 X 100 X 50 MM, FORNECIDA E INSTALADA EM RA MAIS DE ENCAMINHAMENTO DE ÁGUA PLUVIAL. AF_12/2014_P</v>
          </cell>
          <cell r="C3327" t="str">
            <v>UN</v>
          </cell>
          <cell r="D3327">
            <v>15.4</v>
          </cell>
        </row>
        <row r="3328">
          <cell r="A3328">
            <v>89491</v>
          </cell>
          <cell r="B3328" t="str">
            <v>CAIXA SIFONADA, PVC, DN 150 X 185 X 75 MM, FORNECIDA E INSTALADA EM RA MAIS DE ENCAMINHAMENTO DE ÁGUA PLUVIAL. AF_12/2014_P</v>
          </cell>
          <cell r="C3328" t="str">
            <v>UN</v>
          </cell>
          <cell r="D3328">
            <v>38.4</v>
          </cell>
        </row>
        <row r="3329">
          <cell r="A3329">
            <v>89495</v>
          </cell>
          <cell r="B3329" t="str">
            <v>RALO SIFONADO, PVC, DN 100 X 40 MM, JUNTA SOLDÁVEL, FORNECIDO E INSTAL ADO EM RAMAIS DE ENCAMINHAMENTO DE ÁGUA PLUVIAL. AF_12/2014_P</v>
          </cell>
          <cell r="C3329" t="str">
            <v>UN</v>
          </cell>
          <cell r="D3329">
            <v>6.22</v>
          </cell>
        </row>
        <row r="3330">
          <cell r="A3330">
            <v>89707</v>
          </cell>
          <cell r="B3330" t="str">
            <v>CAIXA SIFONADA, PVC, DN 100 X 100 X 50 MM, JUNTA ELÁSTICA, FORNECIDA E INSTALADA EM RAMAL DE DESCARGA OU EM RAMAL DE ESGOTO SANITÁRIO. AF_12 /2014_P</v>
          </cell>
          <cell r="C3330" t="str">
            <v>UN</v>
          </cell>
          <cell r="D3330">
            <v>18.78</v>
          </cell>
        </row>
        <row r="3331">
          <cell r="A3331">
            <v>89708</v>
          </cell>
          <cell r="B3331" t="str">
            <v>CAIXA SIFONADA, PVC, DN 150 X 185 X 75 MM, JUNTA ELÁSTICA, FORNECIDA E INSTALADA EM RAMAL DE DESCARGA OU EM RAMAL DE ESGOTO SANITÁRIO. AF_12 /2014_P</v>
          </cell>
          <cell r="C3331" t="str">
            <v>UN</v>
          </cell>
          <cell r="D3331">
            <v>43.08</v>
          </cell>
        </row>
        <row r="3332">
          <cell r="A3332">
            <v>89709</v>
          </cell>
          <cell r="B3332" t="str">
            <v>RALO SIFONADO, PVC, DN 100 X 40 MM, JUNTA SOLDÁVEL, FORNECIDO E INSTAL ADO EM RAMAL DE DESCARGA OU EM RAMAL DE ESGOTO SANITÁRIO. AF_12/2014_P</v>
          </cell>
          <cell r="C3332" t="str">
            <v>UN</v>
          </cell>
          <cell r="D3332">
            <v>7.22</v>
          </cell>
        </row>
        <row r="3333">
          <cell r="A3333">
            <v>89710</v>
          </cell>
          <cell r="B3333" t="str">
            <v>RALO SECO, PVC, DN 100 X 40 MM, JUNTA SOLDÁVEL, FORNECIDO E INSTALADO EM RAMAL DE DESCARGA OU EM RAMAL DE ESGOTO SANITÁRIO. AF_12/2014_P</v>
          </cell>
          <cell r="C3333" t="str">
            <v>UN</v>
          </cell>
          <cell r="D3333">
            <v>7.07</v>
          </cell>
        </row>
        <row r="3334">
          <cell r="A3334">
            <v>6021</v>
          </cell>
          <cell r="B3334" t="str">
            <v>VASO SANITARIO SIFONADO LOUÇA BRANCA PADRAO POPULAR, COM CONJUNTO PARA FIXAÇAO PARA VASO SANITÁRIO COM PARAFUSO, ARRUELA E BUCHA - FORNECIME NTO E INSTALACAO</v>
          </cell>
          <cell r="C3334" t="str">
            <v>UN</v>
          </cell>
          <cell r="D3334">
            <v>190.16</v>
          </cell>
        </row>
        <row r="3335">
          <cell r="A3335">
            <v>72739</v>
          </cell>
          <cell r="B3335" t="str">
            <v>VASO SANITARIO INFANTIL SIFONADO, PARA VALVULA DE DESCARGA, EM LOUCA B RANCA, COM ACESSORIOS, INCLUSIVE ASSENTO PLASTICO, BOLSA DE BORRACHA P ARA LIGACAO, TUBO PVC LIGACAO - FORNECIMENTO E INSTALACAO</v>
          </cell>
          <cell r="C3335" t="str">
            <v>UN</v>
          </cell>
          <cell r="D3335">
            <v>395.29</v>
          </cell>
        </row>
        <row r="3336">
          <cell r="A3336" t="str">
            <v>74234/001</v>
          </cell>
          <cell r="B3336" t="str">
            <v>MICTORIO SIFONADO DE LOUCA BRANCA COM PERTENCES, COM REGISTRO DE PRESS AO 1/2" COM CANOPLA CROMADA ACABAMENTO SIMPLES E CONJUNTO PARA FIXACAO - FORNECIMENTO E INSTALACAO</v>
          </cell>
          <cell r="C3336" t="str">
            <v>UN</v>
          </cell>
          <cell r="D3336">
            <v>429.1</v>
          </cell>
        </row>
        <row r="3337">
          <cell r="A3337">
            <v>86872</v>
          </cell>
          <cell r="B3337" t="str">
            <v>TANQUE DE LOUÇA BRANCA COM COLUNA, 30L OU EQUIVALENTE - FORNECIMENTO E INSTALAÇÃO. AF_12/2013</v>
          </cell>
          <cell r="C3337" t="str">
            <v>UN</v>
          </cell>
          <cell r="D3337">
            <v>533.04999999999995</v>
          </cell>
        </row>
        <row r="3338">
          <cell r="A3338">
            <v>86874</v>
          </cell>
          <cell r="B3338" t="str">
            <v>TANQUE DE LOUÇA BRANCA SUSPENSO, 18L OU EQUIVALENTE - FORNECIMENTO E I NSTALAÇÃO. AF_12/2013</v>
          </cell>
          <cell r="C3338" t="str">
            <v>UN</v>
          </cell>
          <cell r="D3338">
            <v>325.02</v>
          </cell>
        </row>
        <row r="3339">
          <cell r="A3339">
            <v>86875</v>
          </cell>
          <cell r="B3339" t="str">
            <v>TANQUE DE MÁRMORE SINTÉTICO COM COLUNA, 22L OU EQUIVALENTE  FORNECIME NTO E INSTALAÇÃO. AF_12/2013</v>
          </cell>
          <cell r="C3339" t="str">
            <v>UN</v>
          </cell>
          <cell r="D3339">
            <v>231.13</v>
          </cell>
        </row>
        <row r="3340">
          <cell r="A3340">
            <v>86876</v>
          </cell>
          <cell r="B3340" t="str">
            <v>TANQUE DE MÁRMORE SINTÉTICO SUSPENSO, 22L OU EQUIVALENTE - FORNECIMENT O E INSTALAÇÃO. AF_12/2013</v>
          </cell>
          <cell r="C3340" t="str">
            <v>UN</v>
          </cell>
          <cell r="D3340">
            <v>128.66999999999999</v>
          </cell>
        </row>
        <row r="3341">
          <cell r="A3341">
            <v>86877</v>
          </cell>
          <cell r="B3341" t="str">
            <v>VÁLVULA EM METAL CROMADO 1.1/2" X 1.1/2" PARA TANQUE OU LAVATÓRIO, COM OU SEM LADRÃO - FORNECIMENTO E INSTALAÇÃO. AF_12/2013</v>
          </cell>
          <cell r="C3341" t="str">
            <v>UN</v>
          </cell>
          <cell r="D3341">
            <v>17.809999999999999</v>
          </cell>
        </row>
        <row r="3342">
          <cell r="A3342">
            <v>86878</v>
          </cell>
          <cell r="B3342" t="str">
            <v>VÁLVULA EM METAL CROMADO TIPO AMERICANA 3.1/2" X 1.1/2" PARA PIA - FOR NECIMENTO E INSTALAÇÃO. AF_12/2013</v>
          </cell>
          <cell r="C3342" t="str">
            <v>UN</v>
          </cell>
          <cell r="D3342">
            <v>67.540000000000006</v>
          </cell>
        </row>
        <row r="3343">
          <cell r="A3343">
            <v>86879</v>
          </cell>
          <cell r="B3343" t="str">
            <v>VÁLVULA EM PLÁSTICO 1" PARA PIA, TANQUE OU LAVATÓRIO, COM OU SEM LADRÃ O - FORNECIMENTO E INSTALAÇÃO. AF_12/2013</v>
          </cell>
          <cell r="C3343" t="str">
            <v>UN</v>
          </cell>
          <cell r="D3343">
            <v>4.62</v>
          </cell>
        </row>
        <row r="3344">
          <cell r="A3344">
            <v>86880</v>
          </cell>
          <cell r="B3344" t="str">
            <v>VÁLVULA EM PLÁSTICO CROMADO TIPO AMERICANA 3.1/2" X 1.1/2" SEM ADAPTAD OR PARA PIA - FORNECIMENTO E INSTALAÇÃO. AF_12/2013</v>
          </cell>
          <cell r="C3344" t="str">
            <v>UN</v>
          </cell>
          <cell r="D3344">
            <v>12.94</v>
          </cell>
        </row>
        <row r="3345">
          <cell r="A3345">
            <v>86881</v>
          </cell>
          <cell r="B3345" t="str">
            <v>SIFÃO DO TIPO GARRAFA EM METAL CROMADO 1 X 1.1/2" - FORNECIMENTO E INS TALAÇÃO. AF_12/2013</v>
          </cell>
          <cell r="C3345" t="str">
            <v>UN</v>
          </cell>
          <cell r="D3345">
            <v>193.28</v>
          </cell>
        </row>
        <row r="3346">
          <cell r="A3346">
            <v>86882</v>
          </cell>
          <cell r="B3346" t="str">
            <v>SIFÃO DO TIPO GARRAFA/COPO EM PVC 1.1/4 X 1.1/2" - FORNECIMENTO E INS TALAÇÃO. AF_12/2013</v>
          </cell>
          <cell r="C3346" t="str">
            <v>UN</v>
          </cell>
          <cell r="D3346">
            <v>13.39</v>
          </cell>
        </row>
        <row r="3347">
          <cell r="A3347">
            <v>86883</v>
          </cell>
          <cell r="B3347" t="str">
            <v>SIFÃO DO TIPO FLEXÍVEL EM PVC 1 X 1.1/2 - FORNECIMENTO E INSTALAÇÃO. AF_12/2013</v>
          </cell>
          <cell r="C3347" t="str">
            <v>UN</v>
          </cell>
          <cell r="D3347">
            <v>7.64</v>
          </cell>
        </row>
        <row r="3348">
          <cell r="A3348">
            <v>86884</v>
          </cell>
          <cell r="B3348" t="str">
            <v>ENGATE FLEXÍVEL EM PLÁSTICO BRANCO, 1/2" X 30CM - FORNECIMENTO E INSTA LAÇÃO. AF_12/2013</v>
          </cell>
          <cell r="C3348" t="str">
            <v>UN</v>
          </cell>
          <cell r="D3348">
            <v>5.69</v>
          </cell>
        </row>
        <row r="3349">
          <cell r="A3349">
            <v>86885</v>
          </cell>
          <cell r="B3349" t="str">
            <v>ENGATE FLEXÍVEL EM PLÁSTICO BRANCO, 1/2" X 40CM - FORNECIMENTO E INSTA LAÇÃO. AF_12/2013</v>
          </cell>
          <cell r="C3349" t="str">
            <v>UN</v>
          </cell>
          <cell r="D3349">
            <v>7.32</v>
          </cell>
        </row>
        <row r="3350">
          <cell r="A3350">
            <v>86886</v>
          </cell>
          <cell r="B3350" t="str">
            <v>ENGATE FLEXÍVEL EM INOX, 1/2 X 30CM - FORNECIMENTO E INSTALAÇÃO. AF_1 2/2013</v>
          </cell>
          <cell r="C3350" t="str">
            <v>UN</v>
          </cell>
          <cell r="D3350">
            <v>46.1</v>
          </cell>
        </row>
        <row r="3351">
          <cell r="A3351">
            <v>86887</v>
          </cell>
          <cell r="B3351" t="str">
            <v>ENGATE FLEXÍVEL EM INOX, 1/2 X 40CM - FORNECIMENTO E INSTALAÇÃO. AF_1 2/2013</v>
          </cell>
          <cell r="C3351" t="str">
            <v>UN</v>
          </cell>
          <cell r="D3351">
            <v>50.17</v>
          </cell>
        </row>
        <row r="3352">
          <cell r="A3352">
            <v>86888</v>
          </cell>
          <cell r="B3352" t="str">
            <v>VASO SANITÁRIO SIFONADO COM CAIXA ACOPLADA LOUÇA BRANCA - PADRÃO MÉDIO - FORNECIMENTO E INSTALAÇÃO. AF_12/2013</v>
          </cell>
          <cell r="C3352" t="str">
            <v>UN</v>
          </cell>
          <cell r="D3352">
            <v>338.35</v>
          </cell>
        </row>
        <row r="3353">
          <cell r="A3353">
            <v>86889</v>
          </cell>
          <cell r="B3353" t="str">
            <v>BANCADA DE GRANITO CINZA POLIDO PARA PIA DE COZINHA 1,50 X 0,60 M - FO RNECIMENTO E INSTALAÇÃO. AF_12/2013</v>
          </cell>
          <cell r="C3353" t="str">
            <v>UN</v>
          </cell>
          <cell r="D3353">
            <v>485.26</v>
          </cell>
        </row>
        <row r="3354">
          <cell r="A3354">
            <v>86890</v>
          </cell>
          <cell r="B3354" t="str">
            <v>BANCADA DE GRANITO AMÊNDOA POLIDO PARA PIA DE COZINHA 1,50 X 0,60 M - FORNECIMENTO E INSTALAÇÃO. AF_12/2013</v>
          </cell>
          <cell r="C3354" t="str">
            <v>UN</v>
          </cell>
          <cell r="D3354">
            <v>572.51</v>
          </cell>
        </row>
        <row r="3355">
          <cell r="A3355">
            <v>86891</v>
          </cell>
          <cell r="B3355" t="str">
            <v>BANCADA DE GRANITO PRETO TIJUCA POLIDO PARA PIA DE COZINHA 1,50 X 0,60 M - FORNECIMENTO E INSTALAÇÃO. AF_12/2013</v>
          </cell>
          <cell r="C3355" t="str">
            <v>UN</v>
          </cell>
          <cell r="D3355">
            <v>670.81</v>
          </cell>
        </row>
        <row r="3356">
          <cell r="A3356">
            <v>86892</v>
          </cell>
          <cell r="B3356" t="str">
            <v>BANCADA DE MÁRMORE ACINZENTADO POLIDO PARA PIA DE COZINHA 1,50 X 0,60 M - FORNECIMENTO E INSTALAÇÃO. AF_12/2013</v>
          </cell>
          <cell r="C3356" t="str">
            <v>UN</v>
          </cell>
          <cell r="D3356">
            <v>694.34</v>
          </cell>
        </row>
        <row r="3357">
          <cell r="A3357">
            <v>86893</v>
          </cell>
          <cell r="B3357" t="str">
            <v>BANCADA DE MÁRMORE BRANCO POLIDO PARA PIA DE COZINHA 1,50 X 0,60 M - F ORNECIMENTO E INSTALAÇÃO. AF_12/2013</v>
          </cell>
          <cell r="C3357" t="str">
            <v>UN</v>
          </cell>
          <cell r="D3357">
            <v>478.74</v>
          </cell>
        </row>
        <row r="3358">
          <cell r="A3358">
            <v>86894</v>
          </cell>
          <cell r="B3358" t="str">
            <v>BANCADA DE MÁRMORE SINTÉTICO 120 X 60CM, COM CUBA INTEGRADA - FORNECIM ENTO E INSTALAÇÃO. AF_12/2013</v>
          </cell>
          <cell r="C3358" t="str">
            <v>UN</v>
          </cell>
          <cell r="D3358">
            <v>201.63</v>
          </cell>
        </row>
        <row r="3359">
          <cell r="A3359">
            <v>86895</v>
          </cell>
          <cell r="B3359" t="str">
            <v>BANCADA DE GRANITO CINZA POLIDO PARA LAVATÓRIO 0,50 X 0,60 M - FORNECI MENTO E INSTALAÇÃO. AF_12/2013</v>
          </cell>
          <cell r="C3359" t="str">
            <v>UN</v>
          </cell>
          <cell r="D3359">
            <v>241.74</v>
          </cell>
        </row>
        <row r="3360">
          <cell r="A3360">
            <v>86896</v>
          </cell>
          <cell r="B3360" t="str">
            <v>BANCADA DE GRANITO AMÊNDOA POLIDO PARA LAVATÓRIO 0,50 X 0,60 M - FORNE CIMENTO E INSTALAÇÃO. AF_12/2013</v>
          </cell>
          <cell r="C3360" t="str">
            <v>UN</v>
          </cell>
          <cell r="D3360">
            <v>274.47000000000003</v>
          </cell>
        </row>
        <row r="3361">
          <cell r="A3361">
            <v>86897</v>
          </cell>
          <cell r="B3361" t="str">
            <v>BANCADA DE GRANITO PRETO TIJUCA POLIDO PARA LAVATÓRIO 0,50 X 0,60 M - FORNECIMENTO E INSTALAÇÃO. AF_12/2013</v>
          </cell>
          <cell r="C3361" t="str">
            <v>UN</v>
          </cell>
          <cell r="D3361">
            <v>311.35000000000002</v>
          </cell>
        </row>
        <row r="3362">
          <cell r="A3362">
            <v>86898</v>
          </cell>
          <cell r="B3362" t="str">
            <v>BANCADA DE MÁRMORE ACINZENTADO POLIDO PARA LAVATÓRIO 0,50 X 0,60 M - F ORNECIMENTO E INSTALAÇÃO. AF_12/2013</v>
          </cell>
          <cell r="C3362" t="str">
            <v>UN</v>
          </cell>
          <cell r="D3362">
            <v>320.17</v>
          </cell>
        </row>
        <row r="3363">
          <cell r="A3363">
            <v>86899</v>
          </cell>
          <cell r="B3363" t="str">
            <v>BANCADA DE MÁRMORE BRANCO POLIDO PARA LAVATÓRIO 0,50 X 0,60 M - FORNEC IMENTO E INSTALAÇÃO. AF_12/2013</v>
          </cell>
          <cell r="C3363" t="str">
            <v>UN</v>
          </cell>
          <cell r="D3363">
            <v>239.3</v>
          </cell>
        </row>
        <row r="3364">
          <cell r="A3364">
            <v>86900</v>
          </cell>
          <cell r="B3364" t="str">
            <v>CUBA DE EMBUTIR DE AÇO INOXIDÁVEL MÉDIA - FORNECIMENTO E INSTALAÇÃO. A F_12/2013</v>
          </cell>
          <cell r="C3364" t="str">
            <v>UN</v>
          </cell>
          <cell r="D3364">
            <v>130.02000000000001</v>
          </cell>
        </row>
        <row r="3365">
          <cell r="A3365">
            <v>86901</v>
          </cell>
          <cell r="B3365" t="str">
            <v>CUBA DE EMBUTIR OVAL EM LOUÇA BRANCA, 35 X 50CM OU EQUIVALENTE - FORNE CIMENTO E INSTALAÇÃO. AF_12/2013</v>
          </cell>
          <cell r="C3365" t="str">
            <v>UN</v>
          </cell>
          <cell r="D3365">
            <v>106.15</v>
          </cell>
        </row>
        <row r="3366">
          <cell r="A3366">
            <v>86902</v>
          </cell>
          <cell r="B3366" t="str">
            <v>LAVATÓRIO LOUÇA BRANCA COM COLUNA, *44 X 35,5* CM, PADRÃO POPULAR - FO RNECIMENTO E INSTALAÇÃO. AF_12/2013</v>
          </cell>
          <cell r="C3366" t="str">
            <v>UN</v>
          </cell>
          <cell r="D3366">
            <v>149.9</v>
          </cell>
        </row>
        <row r="3367">
          <cell r="A3367">
            <v>86903</v>
          </cell>
          <cell r="B3367" t="str">
            <v>LAVATÓRIO LOUÇA BRANCA COM COLUNA, 45 X 55CM OU EQUIVALENTE, PADRÃO MÉ DIO - FORNECIMENTO E INSTALAÇÃO. AF_12/2013</v>
          </cell>
          <cell r="C3367" t="str">
            <v>UN</v>
          </cell>
          <cell r="D3367">
            <v>211.83</v>
          </cell>
        </row>
        <row r="3368">
          <cell r="A3368">
            <v>86904</v>
          </cell>
          <cell r="B3368" t="str">
            <v>LAVATÓRIO LOUÇA BRANCA SUSPENSO, 29,5 X 39CM OU EQUIVALENTE, PADRÃO PO PULAR - FORNECIMENTO E INSTALAÇÃO. AF_12/2013</v>
          </cell>
          <cell r="C3368" t="str">
            <v>UN</v>
          </cell>
          <cell r="D3368">
            <v>86.34</v>
          </cell>
        </row>
        <row r="3369">
          <cell r="A3369">
            <v>86905</v>
          </cell>
          <cell r="B3369" t="str">
            <v>APARELHO MISTURADOR DE MESA PARA LAVATÓRIO, PADRÃO MÉDIO - FORNECIMENT O E INSTALAÇÃO. AF_12/2013</v>
          </cell>
          <cell r="C3369" t="str">
            <v>UN</v>
          </cell>
          <cell r="D3369">
            <v>144.97</v>
          </cell>
        </row>
        <row r="3370">
          <cell r="A3370">
            <v>86906</v>
          </cell>
          <cell r="B3370" t="str">
            <v>TORNEIRA CROMADA DE MESA, 1/2" OU 3/4", PARA LAVATÓRIO, PADRÃO POPULAR - FORNECIMENTO E INSTALAÇÃO. AF_12/2013</v>
          </cell>
          <cell r="C3370" t="str">
            <v>UN</v>
          </cell>
          <cell r="D3370">
            <v>33.880000000000003</v>
          </cell>
        </row>
        <row r="3371">
          <cell r="A3371">
            <v>86908</v>
          </cell>
          <cell r="B3371" t="str">
            <v>APARELHO MISTURADOR DE MESA PARA PIA DE COZINHA, PADRÃO MÉDIO - FORNEC IMENTO E INSTALAÇÃO. AF_12/2013</v>
          </cell>
          <cell r="C3371" t="str">
            <v>UN</v>
          </cell>
          <cell r="D3371">
            <v>172.95</v>
          </cell>
        </row>
        <row r="3372">
          <cell r="A3372">
            <v>86909</v>
          </cell>
          <cell r="B3372" t="str">
            <v>TORNEIRA CROMADA TUBO MÓVEL, DE MESA, 1/2" OU 3/4", PARA PIA DE COZINH A, PADRÃO ALTO - FORNECIMENTO E INSTALAÇÃO. AF_12/2013</v>
          </cell>
          <cell r="C3372" t="str">
            <v>UN</v>
          </cell>
          <cell r="D3372">
            <v>67.61</v>
          </cell>
        </row>
        <row r="3373">
          <cell r="A3373">
            <v>86910</v>
          </cell>
          <cell r="B3373" t="str">
            <v>TORNEIRA CROMADA TUBO MÓVEL, DE PAREDE, 1/2" OU 3/4", PARA PIA DE COZI NHA, PADRÃO MÉDIO - FORNECIMENTO E INSTALAÇÃO. AF_12/2013</v>
          </cell>
          <cell r="C3373" t="str">
            <v>UN</v>
          </cell>
          <cell r="D3373">
            <v>64.7</v>
          </cell>
        </row>
        <row r="3374">
          <cell r="A3374">
            <v>86911</v>
          </cell>
          <cell r="B3374" t="str">
            <v>TORNEIRA CROMADA LONGA, DE PAREDE, 1/2" OU 3/4", PARA PIA DE COZINHA, PADRÃO POPULAR - FORNECIMENTO E INSTALAÇÃO. AF_12/2013</v>
          </cell>
          <cell r="C3374" t="str">
            <v>UN</v>
          </cell>
          <cell r="D3374">
            <v>28.86</v>
          </cell>
        </row>
        <row r="3375">
          <cell r="A3375">
            <v>86912</v>
          </cell>
          <cell r="B3375" t="str">
            <v>TORNEIRA CROMADA LONGA, DE PAREDE, 1/2" OU 3/4", PARA PIA DE COZINHA, PADRÃO MÉDIO - FORNECIMENTO E INSTALAÇÃO. AF_12/2013</v>
          </cell>
          <cell r="C3375" t="str">
            <v>UN</v>
          </cell>
          <cell r="D3375">
            <v>49.19</v>
          </cell>
        </row>
        <row r="3376">
          <cell r="A3376">
            <v>86913</v>
          </cell>
          <cell r="B3376" t="str">
            <v>TORNEIRA CROMADA 1/2" OU 3/4" PARA TANQUE, PADRÃO POPULAR - FORNECIMEN TO E INSTALAÇÃO. AF_12/2013</v>
          </cell>
          <cell r="C3376" t="str">
            <v>UN</v>
          </cell>
          <cell r="D3376">
            <v>13.15</v>
          </cell>
        </row>
        <row r="3377">
          <cell r="A3377">
            <v>86914</v>
          </cell>
          <cell r="B3377" t="str">
            <v>TORNEIRA CROMADA 1/2" OU 3/4" PARA TANQUE, PADRÃO MÉDIO - FORNECIMENTO E INSTALAÇÃO. AF_12/2013</v>
          </cell>
          <cell r="C3377" t="str">
            <v>UN</v>
          </cell>
          <cell r="D3377">
            <v>26.34</v>
          </cell>
        </row>
        <row r="3378">
          <cell r="A3378">
            <v>86915</v>
          </cell>
          <cell r="B3378" t="str">
            <v>TORNEIRA CROMADA DE MESA, 1/2 OU 3/4, PARA LAVATÓRIO, PADRÃO MÉDIO - FORNECIMENTO E INSTALAÇÃO. AF_12/2013</v>
          </cell>
          <cell r="C3378" t="str">
            <v>UN</v>
          </cell>
          <cell r="D3378">
            <v>56.83</v>
          </cell>
        </row>
        <row r="3379">
          <cell r="A3379">
            <v>86916</v>
          </cell>
          <cell r="B3379" t="str">
            <v>TORNEIRA PLÁSTICA 3/4" PARA TANQUE - FORNECIMENTO E INSTALAÇÃO. AF_12/ 2013</v>
          </cell>
          <cell r="C3379" t="str">
            <v>UN</v>
          </cell>
          <cell r="D3379">
            <v>22.01</v>
          </cell>
        </row>
        <row r="3380">
          <cell r="A3380">
            <v>86919</v>
          </cell>
          <cell r="B3380" t="str">
            <v>TANQUE DE LOUÇA BRANCA COM COLUNA, 30L OU EQUIVALENTE, INCLUSO SIFÃO F LEXÍVEL EM PVC, VÁLVULA METÁLICA E TORNEIRA DE METAL CROMADO PADRÃO MÉ DIO - FORNECIMENTO E INSTALAÇÃO. AF_12/2013</v>
          </cell>
          <cell r="C3380" t="str">
            <v>UN</v>
          </cell>
          <cell r="D3380">
            <v>584.86</v>
          </cell>
        </row>
        <row r="3381">
          <cell r="A3381">
            <v>86920</v>
          </cell>
          <cell r="B3381" t="str">
            <v>TANQUE DE LOUÇA BRANCA COM COLUNA, 30L OU EQUIVALENTE, INCLUSO SIFÃO F LEXÍVEL EM PVC, VÁLVULA PLÁSTICA E TORNEIRA DE METAL CROMADO PADRÃO PO PULAR - FORNECIMENTO E INSTALAÇÃO. AF_12/2013_P</v>
          </cell>
          <cell r="C3381" t="str">
            <v>UN</v>
          </cell>
          <cell r="D3381">
            <v>558.48</v>
          </cell>
        </row>
        <row r="3382">
          <cell r="A3382">
            <v>86921</v>
          </cell>
          <cell r="B3382" t="str">
            <v>TANQUE DE LOUÇA BRANCA COM COLUNA, 30L OU EQUIVALENTE, INCLUSO SIFÃO F LEXÍVEL EM PVC, VÁLVULA PLÁSTICA E TORNEIRA DE PLÁSTICO - FORNECIMENTO E INSTALAÇÃO. AF_12/2013</v>
          </cell>
          <cell r="C3382" t="str">
            <v>UN</v>
          </cell>
          <cell r="D3382">
            <v>567.34</v>
          </cell>
        </row>
        <row r="3383">
          <cell r="A3383">
            <v>86922</v>
          </cell>
          <cell r="B3383" t="str">
            <v>TANQUE DE LOUÇA BRANCA SUSPENSO, 18L OU EQUIVALENTE, INCLUSO SIFÃO TIP O GARRAFA EM METAL CROMADO, VÁLVULA METÁLICA E TORNEIRA DE METAL CROMA DO PADRÃO MÉDIO - FORNECIMENTO E INSTALAÇÃO. AF_12/2013</v>
          </cell>
          <cell r="C3383" t="str">
            <v>UN</v>
          </cell>
          <cell r="D3383">
            <v>562.47</v>
          </cell>
        </row>
        <row r="3384">
          <cell r="A3384">
            <v>86923</v>
          </cell>
          <cell r="B3384" t="str">
            <v>TANQUE DE LOUÇA BRANCA SUSPENSO, 18L OU EQUIVALENTE, INCLUSO SIFÃO TIP O GARRAFA EM PVC, VÁLVULA PLÁSTICA E TORNEIRA DE METAL CROMADO PADRÃO POPULAR - FORNECIMENTO E INSTALAÇÃO. AF_12/2013</v>
          </cell>
          <cell r="C3384" t="str">
            <v>UN</v>
          </cell>
          <cell r="D3384">
            <v>356.2</v>
          </cell>
        </row>
        <row r="3385">
          <cell r="A3385">
            <v>86924</v>
          </cell>
          <cell r="B3385" t="str">
            <v>TANQUE DE LOUÇA BRANCA SUSPENSO, 18L OU EQUIVALENTE, INCLUSO SIFÃO TIP O GARRAFA EM PVC, VÁLVULA PLÁSTICA E TORNEIRA DE PLÁSTICO - FORNECIMEN TO E INSTALAÇÃO. AF_12/2013</v>
          </cell>
          <cell r="C3385" t="str">
            <v>UN</v>
          </cell>
          <cell r="D3385">
            <v>365.05</v>
          </cell>
        </row>
        <row r="3386">
          <cell r="A3386">
            <v>86925</v>
          </cell>
          <cell r="B3386" t="str">
            <v>TANQUE DE MÁRMORE SINTÉTICO COM COLUNA, 22L OU EQUIVALENTE, INCLUSO SI FÃO FLEXÍVEL EM PVC, VÁLVULA PLÁSTICA E TORNEIRA DE METAL CROMADO PADR ÃO POPULAR - FORNECIMENTO E INSTALAÇÃO. AF_12/2013</v>
          </cell>
          <cell r="C3386" t="str">
            <v>UN</v>
          </cell>
          <cell r="D3386">
            <v>256.57</v>
          </cell>
        </row>
        <row r="3387">
          <cell r="A3387">
            <v>86926</v>
          </cell>
          <cell r="B3387" t="str">
            <v>TANQUE DE MÁRMORE SINTÉTICO COM COLUNA, 22L OU EQUIVALENTE, INCLUSO SI FÃO FLEXÍVEL EM PVC, VÁLVULA PLÁSTICA E TORNEIRA DE PLÁSTICO - FORNECI MENTO E INSTALAÇÃO. AF_12/2013</v>
          </cell>
          <cell r="C3387" t="str">
            <v>UN</v>
          </cell>
          <cell r="D3387">
            <v>265.42</v>
          </cell>
        </row>
        <row r="3388">
          <cell r="A3388">
            <v>86927</v>
          </cell>
          <cell r="B3388" t="str">
            <v>TANQUE DE MÁRMORE SINTÉTICO SUSPENSO, 22L OU EQUIVALENTE, INCLUSO SIFÃ O TIPO GARRAFA EM PVC, VÁLVULA PLÁSTICA E TORNEIRA DE METAL CROMADO PA DRÃO POPULAR - FORNECIMENTO E INSTALAÇÃO. AF_12/2013</v>
          </cell>
          <cell r="C3388" t="str">
            <v>UN</v>
          </cell>
          <cell r="D3388">
            <v>159.84</v>
          </cell>
        </row>
        <row r="3389">
          <cell r="A3389">
            <v>86928</v>
          </cell>
          <cell r="B3389" t="str">
            <v>TANQUE DE MÁRMORE SINTÉTICO SUSPENSO, 22L OU EQUIVALENTE, INCLUSO SIFÃ O TIPO GARRAFA EM PVC, VÁLVULA PLÁSTICA E TORNEIRA DE PLÁSTICO - FORNE CIMENTO E INSTALAÇÃO. AF_12/2013</v>
          </cell>
          <cell r="C3389" t="str">
            <v>UN</v>
          </cell>
          <cell r="D3389">
            <v>168.7</v>
          </cell>
        </row>
        <row r="3390">
          <cell r="A3390">
            <v>86929</v>
          </cell>
          <cell r="B3390" t="str">
            <v>TANQUE DE MÁRMORE SINTÉTICO SUSPENSO, 22L OU EQUIVALENTE, INCLUSO SIFÃ O FLEXÍVEL EM PVC, VÁLVULA PLÁSTICA E TORNEIRA DE METAL CROMADO PADRÃO POPULAR - FORNECIMENTO E INSTALAÇÃO. AF_12/2013</v>
          </cell>
          <cell r="C3390" t="str">
            <v>UN</v>
          </cell>
          <cell r="D3390">
            <v>154.1</v>
          </cell>
        </row>
        <row r="3391">
          <cell r="A3391">
            <v>86930</v>
          </cell>
          <cell r="B3391" t="str">
            <v>TANQUE DE MÁRMORE SINTÉTICO SUSPENSO, 22L OU EQUIVALENTE, INCLUSO SIFÃ O FLEXÍVEL EM PVC, VÁLVULA PLÁSTICA E TORNEIRA DE PLÁSTICO - FORNECIME NTO E INSTALAÇÃO. AF_12/2013</v>
          </cell>
          <cell r="C3391" t="str">
            <v>UN</v>
          </cell>
          <cell r="D3391">
            <v>162.96</v>
          </cell>
        </row>
        <row r="3392">
          <cell r="A3392">
            <v>86931</v>
          </cell>
          <cell r="B3392" t="str">
            <v>VASO SANITÁRIO SIFONADO COM CAIXA ACOPLADA LOUÇA BRANCA - PADRÃO MÉDIO , INCLUSO ENGATE FLEXÍVEL EM PLÁSTICO BRANCO, 1/2 X 40CM - FORNECIMEN TO E INSTALAÇÃO. AF_12/2013</v>
          </cell>
          <cell r="C3392" t="str">
            <v>UN</v>
          </cell>
          <cell r="D3392">
            <v>345.68</v>
          </cell>
        </row>
        <row r="3393">
          <cell r="A3393">
            <v>86932</v>
          </cell>
          <cell r="B3393" t="str">
            <v>VASO SANITÁRIO SIFONADO COM CAIXA ACOPLADA LOUÇA BRANCA - PADRÃO MÉDIO , INCLUSO ENGATE FLEXÍVEL EM METAL CROMADO, 1/2 X 40CM - FORNECIMENTO E INSTALAÇÃO. AF_12/2013</v>
          </cell>
          <cell r="C3393" t="str">
            <v>UN</v>
          </cell>
          <cell r="D3393">
            <v>388.53</v>
          </cell>
        </row>
        <row r="3394">
          <cell r="A3394">
            <v>86933</v>
          </cell>
          <cell r="B3394" t="str">
            <v>BANCADA DE MÁRMORE SINTÉTICO 120 X 60CM, COM CUBA INTEGRADA, INCLUSO S IFÃO TIPO GARRAFA EM PVC, VÁLVULA EM PLÁSTICO CROMADO TIPO AMERICANA E TORNEIRA CROMADA LONGA, DE PAREDE, PADRÃO POPULAR - FORNECIMENTO E IN STALAÇÃO. AF_12/2013</v>
          </cell>
          <cell r="C3394" t="str">
            <v>UN</v>
          </cell>
          <cell r="D3394">
            <v>256.83</v>
          </cell>
        </row>
        <row r="3395">
          <cell r="A3395">
            <v>86934</v>
          </cell>
          <cell r="B3395" t="str">
            <v>BANCADA DE MÁRMORE SINTÉTICO 120 X 60CM, COM CUBA INTEGRADA, INCLUSO S IFÃO TIPO FLEXÍVEL EM PVC, VÁLVULA EM PLÁSTICO CROMADO TIPO AMERICANA E TORNEIRA CROMADA LONGA, DE PAREDE, PADRÃO POPULAR - FORNECIMENTO E I NSTALAÇÃO. AF_12/2013</v>
          </cell>
          <cell r="C3395" t="str">
            <v>UN</v>
          </cell>
          <cell r="D3395">
            <v>251.09</v>
          </cell>
        </row>
        <row r="3396">
          <cell r="A3396">
            <v>86935</v>
          </cell>
          <cell r="B3396" t="str">
            <v>CUBA DE EMBUTIR DE AÇO INOXIDÁVEL MÉDIA, INCLUSO VÁLVULA TIPO AMERICAN A EM METAL CROMADO E SIFÃO FLEXÍVEL EM PVC - FORNECIMENTO E INSTALAÇÃO . AF_12/2013</v>
          </cell>
          <cell r="C3396" t="str">
            <v>UN</v>
          </cell>
          <cell r="D3396">
            <v>205.21</v>
          </cell>
        </row>
        <row r="3397">
          <cell r="A3397">
            <v>86936</v>
          </cell>
          <cell r="B3397" t="str">
            <v>CUBA DE EMBUTIR DE AÇO INOXIDÁVEL MÉDIA, INCLUSO VÁLVULA TIPO AMERICAN A E SIFÃO TIPO GARRAFA EM METAL CROMADO - FORNECIMENTO E INSTALAÇÃO. A F_12/2013</v>
          </cell>
          <cell r="C3397" t="str">
            <v>UN</v>
          </cell>
          <cell r="D3397">
            <v>390.84</v>
          </cell>
        </row>
        <row r="3398">
          <cell r="A3398">
            <v>86937</v>
          </cell>
          <cell r="B3398" t="str">
            <v>CUBA DE EMBUTIR OVAL EM LOUÇA BRANCA, 35 X 50CM OU EQUIVALENTE, INCLUS O VÁLVULA EM METAL CROMADO E SIFÃO FLEXÍVEL EM PVC - FORNECIMENTO E IN STALAÇÃO. AF_12/2013</v>
          </cell>
          <cell r="C3398" t="str">
            <v>UN</v>
          </cell>
          <cell r="D3398">
            <v>131.62</v>
          </cell>
        </row>
        <row r="3399">
          <cell r="A3399">
            <v>86938</v>
          </cell>
          <cell r="B3399" t="str">
            <v>CUBA DE EMBUTIR OVAL EM LOUÇA BRANCA, 35 X 50CM OU EQUIVALENTE, INCLUS O VÁLVULA E SIFÃO TIPO GARRAFA EM METAL CROMADO - FORNECIMENTO E INSTA LAÇÃO. AF_12/2013</v>
          </cell>
          <cell r="C3399" t="str">
            <v>UN</v>
          </cell>
          <cell r="D3399">
            <v>317.25</v>
          </cell>
        </row>
        <row r="3400">
          <cell r="A3400">
            <v>86939</v>
          </cell>
          <cell r="B3400" t="str">
            <v>LAVATÓRIO LOUÇA BRANCA COM COLUNA, *44 X 35,5* CM, PADRÃO POPULAR, INC LUSO SIFÃO FLEXÍVEL EM PVC, VÁLVULA E ENGATE FLEXÍVEL 30CM EM PLÁSTICO E COM TORNEIRA CROMADA PADRÃO POPULAR - FORNECIMENTO E INSTALAÇÃO. AF _12/2013</v>
          </cell>
          <cell r="C3400" t="str">
            <v>UN</v>
          </cell>
          <cell r="D3400">
            <v>201.76</v>
          </cell>
        </row>
        <row r="3401">
          <cell r="A3401">
            <v>86940</v>
          </cell>
          <cell r="B3401" t="str">
            <v>LAVATÓRIO LOUÇA BRANCA COM COLUNA, 45 X 55CM OU EQUIVALENTE, PADRÃO MÉ DIO, INCLUSO SIFÃO TIPO GARRAFA, VÁLVULA E ENGATE FLEXÍVEL DE 40CM EM METAL CROMADO, COM APARELHO MISTURADOR PADRÃO MÉDIO - FORNECIMENTO E I NSTALAÇÃO. AF_12/2013</v>
          </cell>
          <cell r="C3401" t="str">
            <v>UN</v>
          </cell>
          <cell r="D3401">
            <v>668.25</v>
          </cell>
        </row>
        <row r="3402">
          <cell r="A3402">
            <v>86941</v>
          </cell>
          <cell r="B3402" t="str">
            <v>LAVATÓRIO LOUÇA BRANCA COM COLUNA, 45 X 55CM OU EQUIVALENTE, PADRÃO MÉ DIO, INCLUSO SIFÃO TIPO GARRAFA, VÁLVULA E ENGATE FLEXÍVEL DE 40CM EM METAL CROMADO, COM TORNEIRA CROMADA DE MESA, PADRÃO MÉDIO - FORNECIMEN TO E INSTALAÇÃO. AF_12/2013</v>
          </cell>
          <cell r="C3402" t="str">
            <v>UN</v>
          </cell>
          <cell r="D3402">
            <v>529.92999999999995</v>
          </cell>
        </row>
        <row r="3403">
          <cell r="A3403">
            <v>86942</v>
          </cell>
          <cell r="B3403" t="str">
            <v>LAVATÓRIO LOUÇA BRANCA SUSPENSO, 29,5 X 39CM OU EQUIVALENTE, PADRÃO PO PULAR, INCLUSO SIFÃO TIPO GARRAFA EM PVC, VÁLVULA E ENGATE FLEXÍVEL 30 CM EM PLÁSTICO E TORNEIRA CROMADA DE MESA, PADRÃO POPULAR - FORNECIMEN TO E INSTALAÇÃO. AF_12/2013</v>
          </cell>
          <cell r="C3403" t="str">
            <v>UN</v>
          </cell>
          <cell r="D3403">
            <v>143.94</v>
          </cell>
        </row>
        <row r="3404">
          <cell r="A3404">
            <v>86943</v>
          </cell>
          <cell r="B3404" t="str">
            <v>LAVATÓRIO LOUÇA BRANCA SUSPENSO, 29,5 X 39CM OU EQUIVALENTE, PADRÃO PO PULAR, INCLUSO SIFÃO FLEXÍVEL EM PVC, VÁLVULA E ENGATE FLEXÍVEL 30CM E M PLÁSTICO E TORNEIRA CROMADA DE MESA, PADRÃO POPULAR - FORNECIMENTO E INSTALAÇÃO. AF_12/2013</v>
          </cell>
          <cell r="C3404" t="str">
            <v>UN</v>
          </cell>
          <cell r="D3404">
            <v>138.19999999999999</v>
          </cell>
        </row>
        <row r="3405">
          <cell r="A3405">
            <v>86944</v>
          </cell>
          <cell r="B3405" t="str">
            <v>BANCADA GRANITO CINZA POLIDO 150 X 60 CM, COM CUBA DE EMBUTIR DE AÇO I NOXIDÁVEL MÉDIA, VÁLVULA AMERICANA EM METAL CROMADO, SIFÃO FLEXÍVEL EM PVC, ENGATE FLEXÍVEL 30 CM, TORNEIRA DE MESA CROMADA TUBO MÓVEL PADRÃ O ALTO - FORNEC. E INSTAL. AF_12/2013</v>
          </cell>
          <cell r="C3405" t="str">
            <v>UN</v>
          </cell>
          <cell r="D3405">
            <v>763.78</v>
          </cell>
        </row>
        <row r="3406">
          <cell r="A3406">
            <v>86945</v>
          </cell>
          <cell r="B3406" t="str">
            <v>BANCADA GRANITO PRETO TIJUCA POLIDO 150 X 60 CM, COM CUBA DE EMBUTIR A ÇO INOXIDÁVEL MÉDIA, VÁLVULA AMERICANA, SIFÃO GARRAFA, ENGATE FLEXÍVEL 40 CM EM METAL CROMADO, APARELHO MISTURADOR DE MESA PADRÃO MÉDIO - FO RNECIMENTO E INSTALAÇÃO. AF_12/2013</v>
          </cell>
          <cell r="C3406" t="str">
            <v>UN</v>
          </cell>
          <cell r="D3406">
            <v>1334.96</v>
          </cell>
        </row>
        <row r="3407">
          <cell r="A3407">
            <v>86946</v>
          </cell>
          <cell r="B3407" t="str">
            <v>BANCADA GRANITO PRETO TIJUCA POLIDO 0,50 X 0,60M, INCL. CUBA DE EMBUTI R OVAL LOUÇA BRANCA 35 X 50CM, VÁLVULA METAL CROMADO, SIFÃO FLEXÍVEL P VC, ENGATE 30CM FLEXÍVEL PLÁSTICO E TORNEIRA CROMADA DE MESA, PADRÃO P OPULAR - FORNEC. E INSTALAÇÃO. AF_12/2013</v>
          </cell>
          <cell r="C3407" t="str">
            <v>UN</v>
          </cell>
          <cell r="D3407">
            <v>482.55</v>
          </cell>
        </row>
        <row r="3408">
          <cell r="A3408">
            <v>86947</v>
          </cell>
          <cell r="B3408" t="str">
            <v>BANCADA MÁRMORE BRANCO POLIDO 0,50 X 0,60M, INCLUSO CUBA DE EMBUTIR OV AL EM LOUÇA BRANCA 35 X 50CM, VÁLVULA, SIFÃO TIPO GARRAFA E ENGATE FLE XÍVEL 40CM EM METAL CROMADO E APARELHO MISTURADOR DE MESA, PADRÃO MÉDI O - FORNECIMENTO E INSTALAÇÃO. AF_12/2013</v>
          </cell>
          <cell r="C3408" t="str">
            <v>UN</v>
          </cell>
          <cell r="D3408">
            <v>801.88</v>
          </cell>
        </row>
        <row r="3409">
          <cell r="A3409">
            <v>88571</v>
          </cell>
          <cell r="B3409" t="str">
            <v>SABONETEIRA DE SOBREPOR (FIXADA NA PAREDE), TIPO CONCHA, EM ACO INOXID AVEL - FORNECIMENTO E INSTALACAO</v>
          </cell>
          <cell r="C3409" t="str">
            <v>UN</v>
          </cell>
          <cell r="D3409">
            <v>37.33</v>
          </cell>
        </row>
        <row r="3410">
          <cell r="A3410">
            <v>6087</v>
          </cell>
          <cell r="B3410" t="str">
            <v>TAMPA EM CONCRETO ARMADO 60X60X5CM P/CX INSPECAO/FOSSA SEPTICA</v>
          </cell>
          <cell r="C3410" t="str">
            <v>UN</v>
          </cell>
          <cell r="D3410">
            <v>20.57</v>
          </cell>
        </row>
        <row r="3411">
          <cell r="A3411" t="str">
            <v>74197/001</v>
          </cell>
          <cell r="B3411" t="str">
            <v>FOSSA SEPTICA EM ALVENARIA DE TIJOLO CERAMICO MACICO DIMENSOES EXTERNA S 1,90X1,10X1,40M, 1.500 LITROS, REVESTIDA INTERNAMENTE COM BARRA LISA , COM TAMPA EM CONCRETO ARMADO COM ESPESSURA 8CM</v>
          </cell>
          <cell r="C3411" t="str">
            <v>UN</v>
          </cell>
          <cell r="D3411">
            <v>1271.18</v>
          </cell>
        </row>
        <row r="3412">
          <cell r="A3412" t="str">
            <v>74198/001</v>
          </cell>
          <cell r="B3412" t="str">
            <v>SUMIDOURO EM ALVENARIA DE TIJOLO CERAMICO MACICO DIAMETRO 1,20M E ALTU RA 5,00M, COM TAMPA EM CONCRETO ARMADO DIAMETRO 1,40M E ESPESSURA 10CM</v>
          </cell>
          <cell r="C3412" t="str">
            <v>UN</v>
          </cell>
          <cell r="D3412">
            <v>1187.1400000000001</v>
          </cell>
        </row>
        <row r="3413">
          <cell r="A3413" t="str">
            <v>74198/002</v>
          </cell>
          <cell r="B3413" t="str">
            <v>SUMIDOURO EM ALVENARIA DE TIJOLO CERAMICO MACIÇO DIAMETRO 1,40M E ALTU RA 5,00M, COM TAMPA EM CONCRETO ARMADO DIAMETRO 1,60M E ESPESSURA 10CM</v>
          </cell>
          <cell r="C3413" t="str">
            <v>UN</v>
          </cell>
          <cell r="D3413">
            <v>1471.87</v>
          </cell>
        </row>
        <row r="3414">
          <cell r="A3414">
            <v>89957</v>
          </cell>
          <cell r="B3414" t="str">
            <v>PONTO DE CONSUMO TERMINAL DE ÁGUA FRIA (SUBRAMAL) COM TUBULAÇÃO DE PVC , DN 25 MM, INSTALADO EM RAMAL DE ÁGUA, INCLUSOS RASGO E CHUMBAMENTO E M ALVENARIA. AF_12/2014</v>
          </cell>
          <cell r="C3414" t="str">
            <v>UN</v>
          </cell>
          <cell r="D3414">
            <v>84.67</v>
          </cell>
        </row>
        <row r="3415">
          <cell r="A3415">
            <v>89959</v>
          </cell>
          <cell r="B3415" t="str">
            <v>PONTO DE CONSUMO TERMINAL DE ÁGUA QUENTE (SUBRAMAL) COM TUBULAÇÃO DE C PVC, DN 22 MM, INSTALADO EM RAMAL DE ÁGUA, INCLUSOS RASGO E CHUMBAMENT O EM ALVENARIA. AF_12/2014</v>
          </cell>
          <cell r="C3415" t="str">
            <v>UN</v>
          </cell>
          <cell r="D3415">
            <v>133.88</v>
          </cell>
        </row>
        <row r="3416">
          <cell r="A3416">
            <v>40729</v>
          </cell>
          <cell r="B3416" t="str">
            <v>VALVULA DESCARGA 1.1/2" COM REGISTRO, ACABAMENTO EM METAL CROMADO - FO RNECIMENTO E INSTALACAO</v>
          </cell>
          <cell r="C3416" t="str">
            <v>UN</v>
          </cell>
          <cell r="D3416">
            <v>177.45</v>
          </cell>
        </row>
        <row r="3417">
          <cell r="A3417">
            <v>73663</v>
          </cell>
          <cell r="B3417" t="str">
            <v>REGISTRO DE GAVETA COM CANOPLA Ø 25MM (1) - FORNECIMENTO E INSTALAÇÃO</v>
          </cell>
          <cell r="C3417" t="str">
            <v>UN</v>
          </cell>
          <cell r="D3417">
            <v>77.17</v>
          </cell>
        </row>
        <row r="3418">
          <cell r="A3418" t="str">
            <v>73795/001</v>
          </cell>
          <cell r="B3418" t="str">
            <v>VÁLVULA DE RETENÇÃO VERTICAL Ø 20MM (3/4") - FORNECIMENTO E INSTALAÇÃO</v>
          </cell>
          <cell r="C3418" t="str">
            <v>UN</v>
          </cell>
          <cell r="D3418">
            <v>42</v>
          </cell>
        </row>
        <row r="3419">
          <cell r="A3419" t="str">
            <v>73795/002</v>
          </cell>
          <cell r="B3419" t="str">
            <v>VÁLVULA DE RETENÇÃO VERTICAL Ø 25MM (1") - FORNECIMENTO E INSTALAÇÃO</v>
          </cell>
          <cell r="C3419" t="str">
            <v>UN</v>
          </cell>
          <cell r="D3419">
            <v>44.33</v>
          </cell>
        </row>
        <row r="3420">
          <cell r="A3420" t="str">
            <v>73795/003</v>
          </cell>
          <cell r="B3420" t="str">
            <v>VÁLVULA DE RETENÇÃO VERTICAL Ø 32MM (1.1/4") - FORNECIMENTO E INSTALAÇ ÃO</v>
          </cell>
          <cell r="C3420" t="str">
            <v>UN</v>
          </cell>
          <cell r="D3420">
            <v>57.96</v>
          </cell>
        </row>
        <row r="3421">
          <cell r="A3421" t="str">
            <v>73795/004</v>
          </cell>
          <cell r="B3421" t="str">
            <v>VÁLVULA DE RETENÇÃO VERTICAL Ø 40MM (1.1/2") - FORNECIMENTO E INSTALAÇ ÃO</v>
          </cell>
          <cell r="C3421" t="str">
            <v>UN</v>
          </cell>
          <cell r="D3421">
            <v>67.069999999999993</v>
          </cell>
        </row>
        <row r="3422">
          <cell r="A3422" t="str">
            <v>73795/005</v>
          </cell>
          <cell r="B3422" t="str">
            <v>VÁLVULA DE RETENÇÃO VERTICAL Ø 50MM (2") - FORNECIMENTO E INSTALAÇÃO</v>
          </cell>
          <cell r="C3422" t="str">
            <v>UN</v>
          </cell>
          <cell r="D3422">
            <v>88.53</v>
          </cell>
        </row>
        <row r="3423">
          <cell r="A3423" t="str">
            <v>73795/006</v>
          </cell>
          <cell r="B3423" t="str">
            <v>VÁLVULA DE RETENÇÃO VERTICAL Ø 80MM (3") - FORNECIMENTO E INSTALAÇÃO</v>
          </cell>
          <cell r="C3423" t="str">
            <v>UN</v>
          </cell>
          <cell r="D3423">
            <v>172.61</v>
          </cell>
        </row>
        <row r="3424">
          <cell r="A3424" t="str">
            <v>73795/007</v>
          </cell>
          <cell r="B3424" t="str">
            <v>VÁLVULA DE RETENÇÃO VERTICAL Ø 100MM (4") - FORNECIMENTO E INSTALAÇÃO</v>
          </cell>
          <cell r="C3424" t="str">
            <v>UN</v>
          </cell>
          <cell r="D3424">
            <v>288.16000000000003</v>
          </cell>
        </row>
        <row r="3425">
          <cell r="A3425" t="str">
            <v>73795/008</v>
          </cell>
          <cell r="B3425" t="str">
            <v>VÁLVULA DE RETENÇÃO HORIZONTAL Ø 20MM (3/4") - FORNECIMENTO E INSTALAÇ ÃO</v>
          </cell>
          <cell r="C3425" t="str">
            <v>UN</v>
          </cell>
          <cell r="D3425">
            <v>55.86</v>
          </cell>
        </row>
        <row r="3426">
          <cell r="A3426" t="str">
            <v>73795/009</v>
          </cell>
          <cell r="B3426" t="str">
            <v>VALVULA DE RETENCAO HORIZONTAL Ø 25MM (1) - FORNECIMENTO E INSTALACAO</v>
          </cell>
          <cell r="C3426" t="str">
            <v>UN</v>
          </cell>
          <cell r="D3426">
            <v>69.930000000000007</v>
          </cell>
        </row>
        <row r="3427">
          <cell r="A3427" t="str">
            <v>73795/010</v>
          </cell>
          <cell r="B3427" t="str">
            <v>VÁLVULA DE RETENÇÃO HORIZONTAL Ø 32MM (1.1/4") - FORNECIMENTO E INSTAL AÇÃO</v>
          </cell>
          <cell r="C3427" t="str">
            <v>UN</v>
          </cell>
          <cell r="D3427">
            <v>95.97</v>
          </cell>
        </row>
        <row r="3428">
          <cell r="A3428" t="str">
            <v>73795/011</v>
          </cell>
          <cell r="B3428" t="str">
            <v>VÁLVULA DE RETENÇÃO HORIZONTAL Ø 40MM (1.1/2") - FORNECIMENTO E INSTAL AÇÃO</v>
          </cell>
          <cell r="C3428" t="str">
            <v>UN</v>
          </cell>
          <cell r="D3428">
            <v>108.15</v>
          </cell>
        </row>
        <row r="3429">
          <cell r="A3429" t="str">
            <v>73795/012</v>
          </cell>
          <cell r="B3429" t="str">
            <v>VÁLVULA DE RETENÇÃO HORIZONTAL Ø 50MM (2") - FORNECIMENTO E INSTALAÇÃO</v>
          </cell>
          <cell r="C3429" t="str">
            <v>UN</v>
          </cell>
          <cell r="D3429">
            <v>143.46</v>
          </cell>
        </row>
        <row r="3430">
          <cell r="A3430" t="str">
            <v>73795/013</v>
          </cell>
          <cell r="B3430" t="str">
            <v>VÁLVULA DE RETENÇÃO HORIZONTAL Ø 65MM (2.1/2") - FORNECIMENTO E INSTAL AÇÃO</v>
          </cell>
          <cell r="C3430" t="str">
            <v>UN</v>
          </cell>
          <cell r="D3430">
            <v>204.45</v>
          </cell>
        </row>
        <row r="3431">
          <cell r="A3431" t="str">
            <v>73795/014</v>
          </cell>
          <cell r="B3431" t="str">
            <v>VÁLVULA DE RETENÇÃO HORIZONTAL Ø 80MM (3") - FORNECIMENTO E INSTALAÇÃO</v>
          </cell>
          <cell r="C3431" t="str">
            <v>UN</v>
          </cell>
          <cell r="D3431">
            <v>266.58999999999997</v>
          </cell>
        </row>
        <row r="3432">
          <cell r="A3432" t="str">
            <v>73795/015</v>
          </cell>
          <cell r="B3432" t="str">
            <v>VÁLVULA DE RETENÇÃO HORIZONTAL Ø 100MM (4") - FORNECIMENTO E INSTALAÇÃ O</v>
          </cell>
          <cell r="C3432" t="str">
            <v>UN</v>
          </cell>
          <cell r="D3432">
            <v>406.41</v>
          </cell>
        </row>
        <row r="3433">
          <cell r="A3433" t="str">
            <v>73796/001</v>
          </cell>
          <cell r="B3433" t="str">
            <v>VÁLVULA DE PÉ COM CRIVO Ø 20MM (3/4") - FORNECIMENTO E INSTALAÇÃO</v>
          </cell>
          <cell r="C3433" t="str">
            <v>UN</v>
          </cell>
          <cell r="D3433">
            <v>41.4</v>
          </cell>
        </row>
        <row r="3434">
          <cell r="A3434" t="str">
            <v>73796/002</v>
          </cell>
          <cell r="B3434" t="str">
            <v>VÁLVULA DE PÉ COM CRIVO Ø 25MM (1") - FORNECIMENTO E INSTALAÇÃO</v>
          </cell>
          <cell r="C3434" t="str">
            <v>UN</v>
          </cell>
          <cell r="D3434">
            <v>44</v>
          </cell>
        </row>
        <row r="3435">
          <cell r="A3435" t="str">
            <v>73796/003</v>
          </cell>
          <cell r="B3435" t="str">
            <v>VÁLVULA DE PÉ COM CRIVO Ø 40MM (1.1/2") - FORNECIMENTO E INSTALAÇÃO</v>
          </cell>
          <cell r="C3435" t="str">
            <v>UN</v>
          </cell>
          <cell r="D3435">
            <v>65.58</v>
          </cell>
        </row>
        <row r="3436">
          <cell r="A3436" t="str">
            <v>73796/004</v>
          </cell>
          <cell r="B3436" t="str">
            <v>VÁLVULA DE PÉ COM CRIVO Ø 50MM (2") - FORNECIMENTO E INSTALAÇÃO</v>
          </cell>
          <cell r="C3436" t="str">
            <v>UN</v>
          </cell>
          <cell r="D3436">
            <v>88.97</v>
          </cell>
        </row>
        <row r="3437">
          <cell r="A3437" t="str">
            <v>73796/005</v>
          </cell>
          <cell r="B3437" t="str">
            <v>VÁLVULA DE PÉ COM CRIVO Ø 65MM (2.1/2") - FORNECIMENTO E INSTALAÇÃO</v>
          </cell>
          <cell r="C3437" t="str">
            <v>UN</v>
          </cell>
          <cell r="D3437">
            <v>151.01</v>
          </cell>
        </row>
        <row r="3438">
          <cell r="A3438" t="str">
            <v>73796/006</v>
          </cell>
          <cell r="B3438" t="str">
            <v>VÁLVULA DE PÉ COM CRIVO Ø 80MM (3") - FORNECIMENTO E INSTALAÇÃO</v>
          </cell>
          <cell r="C3438" t="str">
            <v>UN</v>
          </cell>
          <cell r="D3438">
            <v>191.52</v>
          </cell>
        </row>
        <row r="3439">
          <cell r="A3439" t="str">
            <v>73796/007</v>
          </cell>
          <cell r="B3439" t="str">
            <v>VÁLVULA DE PÉ COM CRIVO Ø 100MM (4") - FORNECIMENTO E INSTALAÇÃO</v>
          </cell>
          <cell r="C3439" t="str">
            <v>UN</v>
          </cell>
          <cell r="D3439">
            <v>325.07</v>
          </cell>
        </row>
        <row r="3440">
          <cell r="A3440" t="str">
            <v>73797/001</v>
          </cell>
          <cell r="B3440" t="str">
            <v>REGISTRO DE GAVETA COM CANOPLA Ø 32MM (1.1/4") - FORNECIMENTO E INSTAL AÇÃO</v>
          </cell>
          <cell r="C3440" t="str">
            <v>UN</v>
          </cell>
          <cell r="D3440">
            <v>94.8</v>
          </cell>
        </row>
        <row r="3441">
          <cell r="A3441" t="str">
            <v>73870/001</v>
          </cell>
          <cell r="B3441" t="str">
            <v>VÁLVULA DE ESFERA EM BRONZE Ø 1/2" - FORNECIMENTO E INSTALAÇÃO</v>
          </cell>
          <cell r="C3441" t="str">
            <v>UN</v>
          </cell>
          <cell r="D3441">
            <v>43.69</v>
          </cell>
        </row>
        <row r="3442">
          <cell r="A3442" t="str">
            <v>73870/002</v>
          </cell>
          <cell r="B3442" t="str">
            <v>VÁLVULA DE ESFERA EM BRONZE Ø 3/4" - FORNECIMENTO E INSTALAÇÃO</v>
          </cell>
          <cell r="C3442" t="str">
            <v>UN</v>
          </cell>
          <cell r="D3442">
            <v>47.83</v>
          </cell>
        </row>
        <row r="3443">
          <cell r="A3443" t="str">
            <v>73870/003</v>
          </cell>
          <cell r="B3443" t="str">
            <v>VÁLVULA DE ESFERA EM BRONZE Ø 1"  - FORNECIMENTO E INSTALAÇÃO</v>
          </cell>
          <cell r="C3443" t="str">
            <v>UN</v>
          </cell>
          <cell r="D3443">
            <v>58.58</v>
          </cell>
        </row>
        <row r="3444">
          <cell r="A3444" t="str">
            <v>73870/004</v>
          </cell>
          <cell r="B3444" t="str">
            <v>REGISTRO DE ESFERA EM BRONZE D= 1.1/4" FORNEC E COLOCACAO</v>
          </cell>
          <cell r="C3444" t="str">
            <v>UN</v>
          </cell>
          <cell r="D3444">
            <v>78.930000000000007</v>
          </cell>
        </row>
        <row r="3445">
          <cell r="A3445" t="str">
            <v>73870/005</v>
          </cell>
          <cell r="B3445" t="str">
            <v>VÁLVULA DE ESFERA EM BRONZE Ø 1.1/2" - FORNECIMENTO E INSTALAÇÃO</v>
          </cell>
          <cell r="C3445" t="str">
            <v>UN</v>
          </cell>
          <cell r="D3445">
            <v>94.48</v>
          </cell>
        </row>
        <row r="3446">
          <cell r="A3446" t="str">
            <v>73870/006</v>
          </cell>
          <cell r="B3446" t="str">
            <v>VÁLVULA DE ESFERA EM BRONZE Ø 2" - FORNECIMENTO E INSTALAÇÃO</v>
          </cell>
          <cell r="C3446" t="str">
            <v>UN</v>
          </cell>
          <cell r="D3446">
            <v>134.78</v>
          </cell>
        </row>
        <row r="3447">
          <cell r="A3447" t="str">
            <v>74091/001</v>
          </cell>
          <cell r="B3447" t="str">
            <v>VALVULA RETENCAO VERTICAL BRONZE (PN-16) 2.1/2" 200PSI - EXTREMIDADES COM ROSCA - FORNECIMENTO E INSTALACAO</v>
          </cell>
          <cell r="C3447" t="str">
            <v>UN</v>
          </cell>
          <cell r="D3447">
            <v>133.94999999999999</v>
          </cell>
        </row>
        <row r="3448">
          <cell r="A3448" t="str">
            <v>74093/001</v>
          </cell>
          <cell r="B3448" t="str">
            <v>VALVULA PE COM CRIVO BRONZE 1.1/4" - FORNECIMENTO E INSTALACAO</v>
          </cell>
          <cell r="C3448" t="str">
            <v>UN</v>
          </cell>
          <cell r="D3448">
            <v>59.41</v>
          </cell>
        </row>
        <row r="3449">
          <cell r="A3449" t="str">
            <v>74169/001</v>
          </cell>
          <cell r="B3449" t="str">
            <v>REGISTRO/VALVULA GLOBO ANGULAR 45 GRAUS EM LATAO PARA HIDRANTES DE INC ÊNDIO PREDIAL DN 2.1/2" - FORNECIMENTO E INSTALACAO</v>
          </cell>
          <cell r="C3449" t="str">
            <v>UN</v>
          </cell>
          <cell r="D3449">
            <v>169.37</v>
          </cell>
        </row>
        <row r="3450">
          <cell r="A3450" t="str">
            <v>74174/001</v>
          </cell>
          <cell r="B3450" t="str">
            <v>REGISTRO GAVETA 1.1/2" COM CANOPLA ACABAMENTO CROMADO SIMPLES - FORNEC IMENTO E INSTALACAO</v>
          </cell>
          <cell r="C3450" t="str">
            <v>UN</v>
          </cell>
          <cell r="D3450">
            <v>108.56</v>
          </cell>
        </row>
        <row r="3451">
          <cell r="A3451" t="str">
            <v>74175/001</v>
          </cell>
          <cell r="B3451" t="str">
            <v>REGISTRO GAVETA 1" COM CANOPLA ACABAMENTO CROMADO SIMPLES - FORNECIMEN TO E INSTALACAO</v>
          </cell>
          <cell r="C3451" t="str">
            <v>UN</v>
          </cell>
          <cell r="D3451">
            <v>73.39</v>
          </cell>
        </row>
        <row r="3452">
          <cell r="A3452" t="str">
            <v>74178/001</v>
          </cell>
          <cell r="B3452" t="str">
            <v>REGISTRO GAVETA 4" BRUTO LATAO - FORNECIMENTO E INSTALACAO</v>
          </cell>
          <cell r="C3452" t="str">
            <v>UN</v>
          </cell>
          <cell r="D3452">
            <v>504.34</v>
          </cell>
        </row>
        <row r="3453">
          <cell r="A3453" t="str">
            <v>74179/001</v>
          </cell>
          <cell r="B3453" t="str">
            <v>REGISTRO GAVETA 3" BRUTO LATAO - FORNECIMENTO E INSTALACAO</v>
          </cell>
          <cell r="C3453" t="str">
            <v>UN</v>
          </cell>
          <cell r="D3453">
            <v>304.18</v>
          </cell>
        </row>
        <row r="3454">
          <cell r="A3454" t="str">
            <v>74180/001</v>
          </cell>
          <cell r="B3454" t="str">
            <v>REGISTRO GAVETA 2.1/2" BRUTO LATAO - FORNECIMENTO E INSTALACAO</v>
          </cell>
          <cell r="C3454" t="str">
            <v>UN</v>
          </cell>
          <cell r="D3454">
            <v>179.84</v>
          </cell>
        </row>
        <row r="3455">
          <cell r="A3455" t="str">
            <v>74181/001</v>
          </cell>
          <cell r="B3455" t="str">
            <v>REGISTRO GAVETA 2" BRUTO LATAO - FORNECIMENTO E INSTALACAO</v>
          </cell>
          <cell r="C3455" t="str">
            <v>UN</v>
          </cell>
          <cell r="D3455">
            <v>95.37</v>
          </cell>
        </row>
        <row r="3456">
          <cell r="A3456" t="str">
            <v>74182/001</v>
          </cell>
          <cell r="B3456" t="str">
            <v>REGISTRO GAVETA 1.1/2" BRUTO LATAO - FORNECIMENTO E INSTALACAO</v>
          </cell>
          <cell r="C3456" t="str">
            <v>UN</v>
          </cell>
          <cell r="D3456">
            <v>75.36</v>
          </cell>
        </row>
        <row r="3457">
          <cell r="A3457" t="str">
            <v>74183/001</v>
          </cell>
          <cell r="B3457" t="str">
            <v>REGISTRO GAVETA 1.1/4" BRUTO LATAO - FORNECIMENTO E INSTALACAO</v>
          </cell>
          <cell r="C3457" t="str">
            <v>UN</v>
          </cell>
          <cell r="D3457">
            <v>64.739999999999995</v>
          </cell>
        </row>
        <row r="3458">
          <cell r="A3458" t="str">
            <v>74184/001</v>
          </cell>
          <cell r="B3458" t="str">
            <v>REGISTRO GAVETA 1" BRUTO LATAO - FORNECIMENTO E INSTALACAO</v>
          </cell>
          <cell r="C3458" t="str">
            <v>UN</v>
          </cell>
          <cell r="D3458">
            <v>45.14</v>
          </cell>
        </row>
        <row r="3459">
          <cell r="A3459">
            <v>85117</v>
          </cell>
          <cell r="B3459" t="str">
            <v>VALVULA DE RETENCAO VERTICAL BRONZE (PN-16) 1/2" 200 PSI - EXTREMIDADE COM ROSCA - FORNECIMENTO E INSTALACAO</v>
          </cell>
          <cell r="C3459" t="str">
            <v>UN</v>
          </cell>
          <cell r="D3459">
            <v>28.16</v>
          </cell>
        </row>
        <row r="3460">
          <cell r="A3460">
            <v>89349</v>
          </cell>
          <cell r="B3460" t="str">
            <v>REGISTRO DE PRESSÃO BRUTO, LATÃO, ROSCÁVEL, 1/2", FORNECIDO E INSTALAD O EM RAMAL DE ÁGUA. AF_12/2014</v>
          </cell>
          <cell r="C3460" t="str">
            <v>UN</v>
          </cell>
          <cell r="D3460">
            <v>18.350000000000001</v>
          </cell>
        </row>
        <row r="3461">
          <cell r="A3461">
            <v>89351</v>
          </cell>
          <cell r="B3461" t="str">
            <v>REGISTRO DE PRESSÃO BRUTO, ROSCÁVEL, 3/4", FORNECIDO E INSTALADO EM RA MAL DE ÁGUA. AF_12/2014</v>
          </cell>
          <cell r="C3461" t="str">
            <v>UN</v>
          </cell>
          <cell r="D3461">
            <v>20.78</v>
          </cell>
        </row>
        <row r="3462">
          <cell r="A3462">
            <v>89352</v>
          </cell>
          <cell r="B3462" t="str">
            <v>REGISTRO DE GAVETA BRUTO, LATÃO, ROSCÁVEL, 1/2", FORNECIDO E INSTALADO EM RAMAL DE ÁGUA. AF_12/2014</v>
          </cell>
          <cell r="C3462" t="str">
            <v>UN</v>
          </cell>
          <cell r="D3462">
            <v>23.5</v>
          </cell>
        </row>
        <row r="3463">
          <cell r="A3463">
            <v>89353</v>
          </cell>
          <cell r="B3463" t="str">
            <v>REGISTRO DE GAVETA BRUTO, LATÃO, ROSCÁVEL, 3/4", FORNECIDO E INSTALADO EM RAMAL DE ÁGUA. AF_12/2014</v>
          </cell>
          <cell r="C3463" t="str">
            <v>UN</v>
          </cell>
          <cell r="D3463">
            <v>24.47</v>
          </cell>
        </row>
        <row r="3464">
          <cell r="A3464">
            <v>89354</v>
          </cell>
          <cell r="B3464" t="str">
            <v>MISTURADOR MONOCOMANDO PARA CHUVEIRO, BASE BRUTA E ACABAMENTO CROMOADO , FORNECIDO E INSTALADO EM RAMAL DE ÁGUA. AF_12/2014</v>
          </cell>
          <cell r="C3464" t="str">
            <v>UN</v>
          </cell>
          <cell r="D3464">
            <v>66.95</v>
          </cell>
        </row>
        <row r="3465">
          <cell r="A3465">
            <v>89969</v>
          </cell>
          <cell r="B3465" t="str">
            <v>KIT DE REGISTRO DE PRESSÃO BRUTO DE LATÃO ½", INCLUSIVE CONEXÕES,  ROS CÁVEL, INSTALADO EM RAMAL DE ÁGUA FRIA - FORNECIMENTO E INSTALAÇÃO. AF _12/2014</v>
          </cell>
          <cell r="C3465" t="str">
            <v>UN</v>
          </cell>
          <cell r="D3465">
            <v>26.24</v>
          </cell>
        </row>
        <row r="3466">
          <cell r="A3466">
            <v>89970</v>
          </cell>
          <cell r="B3466" t="str">
            <v>KIT DE REGISTRO DE PRESSÃO BRUTO DE LATÃO ¾", INCLUSIVE CONEXÕES, ROSC ÁVEL, INSTALADO EM RAMAL DE ÁGUA FRIA - FORNECIMENTO E INSTALAÇÃO. AF_ 12/2014</v>
          </cell>
          <cell r="C3466" t="str">
            <v>UN</v>
          </cell>
          <cell r="D3466">
            <v>28.84</v>
          </cell>
        </row>
        <row r="3467">
          <cell r="A3467">
            <v>89971</v>
          </cell>
          <cell r="B3467" t="str">
            <v>KIT DE REGISTRO DE GAVETA BRUTO DE LATÃO ½", INCLUSIVE CONEXÕES, ROSCÁ VEL, INSTALADO EM RAMAL DE ÁGUA FRIA - FORNECIMENTO E INSTALAÇÃO. AF_1 2/2014</v>
          </cell>
          <cell r="C3467" t="str">
            <v>UN</v>
          </cell>
          <cell r="D3467">
            <v>30.33</v>
          </cell>
        </row>
        <row r="3468">
          <cell r="A3468">
            <v>89972</v>
          </cell>
          <cell r="B3468" t="str">
            <v>KIT DE REGISTRO DE GAVETA BRUTO DE LATÃO ¾", INCLUSIVE CONEXÕES, ROSCÁ VEL, INSTALADO EM RAMAL DE ÁGUA FRIA - FORNECIMENTO E INSTALAÇÃO. AF_1 2/2014</v>
          </cell>
          <cell r="C3468" t="str">
            <v>UN</v>
          </cell>
          <cell r="D3468">
            <v>32.42</v>
          </cell>
        </row>
        <row r="3469">
          <cell r="A3469">
            <v>89973</v>
          </cell>
          <cell r="B3469" t="str">
            <v>KIT DE MISTURADOR BASE BRUTA DE LATÃO ¾" MONOCOMANDO PARA CHUVEIRO, IN CLUSIVE CONEXÕES, INSTALADO EM RAMAL DE ÁGUA - FORNECIMENTO E INSTALAÇ ÃO. AF_12/2014</v>
          </cell>
          <cell r="C3469" t="str">
            <v>UN</v>
          </cell>
          <cell r="D3469">
            <v>177.72</v>
          </cell>
        </row>
        <row r="3470">
          <cell r="A3470">
            <v>89974</v>
          </cell>
          <cell r="B3470" t="str">
            <v>KIT DE TÊ MISTURADOR EM CPVC ¾" COM DUPLO COMANDO PARA CHUVEIRO, INCLU SIVE CONEXÕES, INSTALADO EM RAMAL DE ÁGUA - FORNECIMENTO E INSTALAÇÃO. AF_12/2014</v>
          </cell>
          <cell r="C3470" t="str">
            <v>UN</v>
          </cell>
          <cell r="D3470">
            <v>161.13999999999999</v>
          </cell>
        </row>
        <row r="3471">
          <cell r="A3471">
            <v>89984</v>
          </cell>
          <cell r="B3471" t="str">
            <v>REGISTRO DE PRESSÃO BRUTO, LATÃO, ROSCÁVEL, 1/2", COM ACABAMENTO E CAN OPLA CROMADOS. FORNECIDO E INSTALADO EM RAMAL DE ÁGUA. AF_12/2014</v>
          </cell>
          <cell r="C3471" t="str">
            <v>UN</v>
          </cell>
          <cell r="D3471">
            <v>49.29</v>
          </cell>
        </row>
        <row r="3472">
          <cell r="A3472">
            <v>89985</v>
          </cell>
          <cell r="B3472" t="str">
            <v>REGISTRO DE PRESSÃO BRUTO, LATÃO, ROSCÁVEL, 3/4", COM ACABAMENTO E CAN OPLA CROMADOS. FORNECIDO E INSTALADO EM RAMAL DE ÁGUA. AF_12/2014</v>
          </cell>
          <cell r="C3472" t="str">
            <v>UN</v>
          </cell>
          <cell r="D3472">
            <v>50.69</v>
          </cell>
        </row>
        <row r="3473">
          <cell r="A3473">
            <v>89986</v>
          </cell>
          <cell r="B3473" t="str">
            <v>REGISTRO DE GAVETA BRUTO, LATÃO, ROSCÁVEL, 1/2", COM ACABAMENTO E CANO PLA CROMADOS. FORNECIDO E INSTALADO EM RAMAL DE ÁGUA. AF_12/2014</v>
          </cell>
          <cell r="C3473" t="str">
            <v>UN</v>
          </cell>
          <cell r="D3473">
            <v>48.11</v>
          </cell>
        </row>
        <row r="3474">
          <cell r="A3474">
            <v>89987</v>
          </cell>
          <cell r="B3474" t="str">
            <v>REGISTRO DE GAVETA BRUTO, LATÃO, ROSCÁVEL, 3/4", COM ACABAMENTO E CANO PLA CROMADOS. FORNECIDO E INSTALADO EM RAMAL DE ÁGUA. AF_12/2014</v>
          </cell>
          <cell r="C3474" t="str">
            <v>UN</v>
          </cell>
          <cell r="D3474">
            <v>53.28</v>
          </cell>
        </row>
        <row r="3475">
          <cell r="A3475">
            <v>90371</v>
          </cell>
          <cell r="B3475" t="str">
            <v>REGISTRO DE ESFERA, PVC, ROSCÁVEL, 3/4", FORNECIDO E INSTALADO EM RAMA L DE ÁGUA. AF_03/2015</v>
          </cell>
          <cell r="C3475" t="str">
            <v>UN</v>
          </cell>
          <cell r="D3475">
            <v>14.17</v>
          </cell>
        </row>
        <row r="3476">
          <cell r="A3476">
            <v>72285</v>
          </cell>
          <cell r="B3476" t="str">
            <v>CAIXA DE AREIA 40X40X40CM EM ALVENARIA - EXECUÇÃO</v>
          </cell>
          <cell r="C3476" t="str">
            <v>UN</v>
          </cell>
          <cell r="D3476">
            <v>69.83</v>
          </cell>
        </row>
        <row r="3477">
          <cell r="A3477">
            <v>72286</v>
          </cell>
          <cell r="B3477" t="str">
            <v>CAIXA DE AREIA 60X60X60CM EM ALVENARIA - EXECUÇÃO</v>
          </cell>
          <cell r="C3477" t="str">
            <v>UN</v>
          </cell>
          <cell r="D3477">
            <v>139.46</v>
          </cell>
        </row>
        <row r="3478">
          <cell r="A3478">
            <v>90436</v>
          </cell>
          <cell r="B3478" t="str">
            <v>FURO EM ALVENARIA PARA DIÂMETROS MENORES OU IGUAIS A 40 MM. AF_05/2015</v>
          </cell>
          <cell r="C3478" t="str">
            <v>UN</v>
          </cell>
          <cell r="D3478">
            <v>8.74</v>
          </cell>
        </row>
        <row r="3479">
          <cell r="A3479">
            <v>90437</v>
          </cell>
          <cell r="B3479" t="str">
            <v>FURO EM ALVENARIA PARA DIÂMETROS MAIORES QUE 40 MM E MENORES OU IGUAIS A 75 MM. AF_05/2015</v>
          </cell>
          <cell r="C3479" t="str">
            <v>UN</v>
          </cell>
          <cell r="D3479">
            <v>21.24</v>
          </cell>
        </row>
        <row r="3480">
          <cell r="A3480">
            <v>90438</v>
          </cell>
          <cell r="B3480" t="str">
            <v>FURO EM ALVENARIA PARA DIÂMETROS MAIORES QUE 75 MM. AF_05/2015</v>
          </cell>
          <cell r="C3480" t="str">
            <v>UN</v>
          </cell>
          <cell r="D3480">
            <v>30.44</v>
          </cell>
        </row>
        <row r="3481">
          <cell r="A3481">
            <v>90439</v>
          </cell>
          <cell r="B3481" t="str">
            <v>FURO EM CONCRETO PARA DIÂMETROS MENORES OU IGUAIS A 40 MM. AF_05/2015</v>
          </cell>
          <cell r="C3481" t="str">
            <v>UN</v>
          </cell>
          <cell r="D3481">
            <v>35.130000000000003</v>
          </cell>
        </row>
        <row r="3482">
          <cell r="A3482">
            <v>90440</v>
          </cell>
          <cell r="B3482" t="str">
            <v>FURO EM CONCRETO PARA DIÂMETROS MAIORES QUE 40 MM E MENORES OU IGUAIS A 75 MM. AF_05/2015</v>
          </cell>
          <cell r="C3482" t="str">
            <v>UN</v>
          </cell>
          <cell r="D3482">
            <v>56.27</v>
          </cell>
        </row>
        <row r="3483">
          <cell r="A3483">
            <v>90441</v>
          </cell>
          <cell r="B3483" t="str">
            <v>FURO EM CONCRETO PARA DIÂMETROS MAIORES QUE 75 MM. AF_05/2015</v>
          </cell>
          <cell r="C3483" t="str">
            <v>UN</v>
          </cell>
          <cell r="D3483">
            <v>71.87</v>
          </cell>
        </row>
        <row r="3484">
          <cell r="A3484">
            <v>90443</v>
          </cell>
          <cell r="B3484" t="str">
            <v>RASGO EM ALVENARIA PARA RAMAIS/ DISTRIBUIÇÃO COM DIAMETROS MENORES OU IGUAIS A 40 MM. AF_05/2015</v>
          </cell>
          <cell r="C3484" t="str">
            <v>M</v>
          </cell>
          <cell r="D3484">
            <v>7.94</v>
          </cell>
        </row>
        <row r="3485">
          <cell r="A3485">
            <v>90444</v>
          </cell>
          <cell r="B3485" t="str">
            <v>RASGO EM CONTRAPISO PARA RAMAIS/ DISTRIBUIÇÃO COM DIÂMETROS MENORES OU IGUAIS A 40 MM. AF_05/2015</v>
          </cell>
          <cell r="C3485" t="str">
            <v>M</v>
          </cell>
          <cell r="D3485">
            <v>15.08</v>
          </cell>
        </row>
        <row r="3486">
          <cell r="A3486">
            <v>90445</v>
          </cell>
          <cell r="B3486" t="str">
            <v>RASGO EM CONTRAPISO PARA RAMAIS/ DISTRIBUIÇÃO COM DIÂMETROS MAIORES QU E 40 MM E MENORES OU IGUAIS A 75 MM. AF_05/2015</v>
          </cell>
          <cell r="C3486" t="str">
            <v>M</v>
          </cell>
          <cell r="D3486">
            <v>16.100000000000001</v>
          </cell>
        </row>
        <row r="3487">
          <cell r="A3487">
            <v>90446</v>
          </cell>
          <cell r="B3487" t="str">
            <v>RASGO EM CONTRAPISO PARA RAMAIS/ DISTRIBUIÇÃO COM DIÂMETROS MAIORES QU E 75 MM. AF_05/2015</v>
          </cell>
          <cell r="C3487" t="str">
            <v>M</v>
          </cell>
          <cell r="D3487">
            <v>17.489999999999998</v>
          </cell>
        </row>
        <row r="3488">
          <cell r="A3488">
            <v>90447</v>
          </cell>
          <cell r="B3488" t="str">
            <v>RASGO EM ALVENARIA PARA ELETRODUTOS COM DIAMETROS MENORES OU IGUAIS A 40 MM. AF_05/2015</v>
          </cell>
          <cell r="C3488" t="str">
            <v>M</v>
          </cell>
          <cell r="D3488">
            <v>3.87</v>
          </cell>
        </row>
        <row r="3489">
          <cell r="A3489">
            <v>90453</v>
          </cell>
          <cell r="B3489" t="str">
            <v>PASSANTE TIPO TUBO DE DIÂMETRO MENOR OU IGUAL A 40 MM, FIXADO EM LAJE. AF_05/2015</v>
          </cell>
          <cell r="C3489" t="str">
            <v>UN</v>
          </cell>
          <cell r="D3489">
            <v>1.68</v>
          </cell>
        </row>
        <row r="3490">
          <cell r="A3490">
            <v>90454</v>
          </cell>
          <cell r="B3490" t="str">
            <v>PASSANTE TIPO TUBO DE DIÂMETRO MAIORES QUE 40 MM E MENORES OU IGUAIS A 75 MM, FIXADO EM LAJE. AF_05/2015</v>
          </cell>
          <cell r="C3490" t="str">
            <v>UN</v>
          </cell>
          <cell r="D3490">
            <v>2.92</v>
          </cell>
        </row>
        <row r="3491">
          <cell r="A3491">
            <v>90455</v>
          </cell>
          <cell r="B3491" t="str">
            <v>PASSANTE TIPO TUBO DE DIÂMETRO MAIOR QUE 75 MM, FIXADO EM LAJE. AF_05/ 2015</v>
          </cell>
          <cell r="C3491" t="str">
            <v>UN</v>
          </cell>
          <cell r="D3491">
            <v>3.89</v>
          </cell>
        </row>
        <row r="3492">
          <cell r="A3492">
            <v>90456</v>
          </cell>
          <cell r="B3492" t="str">
            <v>QUEBRA EM ALVENARIA PARA INSTALAÇÃO DE CAIXA DE TOMADA (4X4 OU 4X2). A F_05/2015</v>
          </cell>
          <cell r="C3492" t="str">
            <v>UN</v>
          </cell>
          <cell r="D3492">
            <v>2.5499999999999998</v>
          </cell>
        </row>
        <row r="3493">
          <cell r="A3493">
            <v>90457</v>
          </cell>
          <cell r="B3493" t="str">
            <v>QUEBRA EM ALVENARIA PARA INSTALAÇÃO DE QUADRO DISTRIBUIÇÃO PEQUENO (19 X25 CM). AF_05/2015</v>
          </cell>
          <cell r="C3493" t="str">
            <v>UN</v>
          </cell>
          <cell r="D3493">
            <v>5.82</v>
          </cell>
        </row>
        <row r="3494">
          <cell r="A3494">
            <v>90458</v>
          </cell>
          <cell r="B3494" t="str">
            <v>QUEBRA EM ALVENARIA PARA INSTALAÇÃO DE QUADRO DISTRIBUIÇÃO GRANDE (76X 40 CM). AF_05/2015</v>
          </cell>
          <cell r="C3494" t="str">
            <v>UN</v>
          </cell>
          <cell r="D3494">
            <v>16.510000000000002</v>
          </cell>
        </row>
        <row r="3495">
          <cell r="A3495">
            <v>90459</v>
          </cell>
          <cell r="B3495" t="str">
            <v>QUEBRA EM ALVENARIA PARA INSTALAÇÃO DE ABRIGO PARA MANGUEIRAS (90X60 C M). AF_05/2015</v>
          </cell>
          <cell r="C3495" t="str">
            <v>UN</v>
          </cell>
          <cell r="D3495">
            <v>23.28</v>
          </cell>
        </row>
        <row r="3496">
          <cell r="A3496">
            <v>90466</v>
          </cell>
          <cell r="B3496" t="str">
            <v>CHUMBAMENTO LINEAR EM ALVENARIA PARA RAMAIS/DISTRIBUIÇÃO COM DIÂMETROS MENORES OU IGUAIS A 40 MM. AF_05/2015</v>
          </cell>
          <cell r="C3496" t="str">
            <v>M</v>
          </cell>
          <cell r="D3496">
            <v>7.98</v>
          </cell>
        </row>
        <row r="3497">
          <cell r="A3497">
            <v>90467</v>
          </cell>
          <cell r="B3497" t="str">
            <v>CHUMBAMENTO LINEAR EM ALVENARIA PARA RAMAIS/DISTRIBUIÇÃO COM DIÂMETROS MAIORES QUE 40 MM E MENORES OU IGUAIS A 75 MM. AF_05/2015</v>
          </cell>
          <cell r="C3497" t="str">
            <v>M</v>
          </cell>
          <cell r="D3497">
            <v>12.62</v>
          </cell>
        </row>
        <row r="3498">
          <cell r="A3498">
            <v>90468</v>
          </cell>
          <cell r="B3498" t="str">
            <v>CHUMBAMENTO LINEAR EM CONTRAPISO PARA RAMAIS/DISTRIBUIÇÃO COM DIÂMETRO S MENORES OU IGUAIS A 40 MM. AF_05/2015</v>
          </cell>
          <cell r="C3498" t="str">
            <v>M</v>
          </cell>
          <cell r="D3498">
            <v>3.53</v>
          </cell>
        </row>
        <row r="3499">
          <cell r="A3499">
            <v>90469</v>
          </cell>
          <cell r="B3499" t="str">
            <v>CHUMBAMENTO LINEAR EM CONTRAPISO PARA RAMAIS/DISTRIBUIÇÃO COM DIÂMETRO S MAIORES QUE 40 MM E MENORES OU IGUAIS A 75 MM. AF_05/2015</v>
          </cell>
          <cell r="C3499" t="str">
            <v>M</v>
          </cell>
          <cell r="D3499">
            <v>5.65</v>
          </cell>
        </row>
        <row r="3500">
          <cell r="A3500">
            <v>90470</v>
          </cell>
          <cell r="B3500" t="str">
            <v>CHUMBAMENTO LINEAR EM CONTRAPISO PARA RAMAIS/DISTRIBUIÇÃO COM DIÂMETRO S MAIORES QUE 75 MM. AF_05/2015</v>
          </cell>
          <cell r="C3500" t="str">
            <v>M</v>
          </cell>
          <cell r="D3500">
            <v>7.79</v>
          </cell>
        </row>
        <row r="3501">
          <cell r="A3501">
            <v>91166</v>
          </cell>
          <cell r="B3501" t="str">
            <v>FIXAÇÃO DE TUBOS HORIZONTAIS DE PEX DIAMETROS IGUAIS OU INFERIORES A 4 0 MM COM ABRAÇADEIRA PLÁSTICA 390 MM, FIXADA EM LAJE. AF_05/2015</v>
          </cell>
          <cell r="C3501" t="str">
            <v>M</v>
          </cell>
          <cell r="D3501">
            <v>2.37</v>
          </cell>
        </row>
        <row r="3502">
          <cell r="A3502">
            <v>91167</v>
          </cell>
          <cell r="B3502" t="str">
            <v>FIXAÇÃO DE TUBOS HORIZONTAIS DE PPR DIÂMETROS MENORES OU IGUAIS A 40 M M COM ABRAÇADEIRA METÁLICA RÍGIDA TIPO D 1/2", FIXADA EM PERFILADO EM LAJE. AF_05/2015</v>
          </cell>
          <cell r="C3502" t="str">
            <v>M</v>
          </cell>
          <cell r="D3502">
            <v>7.65</v>
          </cell>
        </row>
        <row r="3503">
          <cell r="A3503">
            <v>91168</v>
          </cell>
          <cell r="B3503" t="str">
            <v>FIXAÇÃO DE TUBOS HORIZONTAIS DE PPR DIÂMETROS MAIORES QUE 40 MM E MENO RES OU IGUAIS A 75 MM COM ABRAÇADEIRA METÁLICA RÍGIDA TIPO D 1 1/2", F IXADA EM PERFILADO EM LAJE. AF_05/2015</v>
          </cell>
          <cell r="C3503" t="str">
            <v>M</v>
          </cell>
          <cell r="D3503">
            <v>5.81</v>
          </cell>
        </row>
        <row r="3504">
          <cell r="A3504">
            <v>91169</v>
          </cell>
          <cell r="B3504" t="str">
            <v>FIXAÇÃO DE TUBOS HORIZONTAIS DE PPR DIÂMETROS MAIORES QUE 75 MM COM AB RAÇADEIRA METÁLICA RÍGIDA TIPO D 3", FIXADA EM PERFILADO EM LAJE. AF_0 5/2015</v>
          </cell>
          <cell r="C3504" t="str">
            <v>M</v>
          </cell>
          <cell r="D3504">
            <v>6.88</v>
          </cell>
        </row>
        <row r="3505">
          <cell r="A3505">
            <v>91170</v>
          </cell>
          <cell r="B3505" t="str">
            <v>FIXAÇÃO DE TUBOS HORIZONTAIS DE PVC, CPVC OU COBRE DIÂMETROS MENORES O U IGUAIS A 40 MM COM ABRAÇADEIRA METÁLICA RÍGIDA TIPO D 1/2", FIXADA E M PERFILADO EM LAJE. AF_05/2015</v>
          </cell>
          <cell r="C3505" t="str">
            <v>M</v>
          </cell>
          <cell r="D3505">
            <v>1.97</v>
          </cell>
        </row>
        <row r="3506">
          <cell r="A3506">
            <v>91171</v>
          </cell>
          <cell r="B3506" t="str">
            <v>FIXAÇÃO DE TUBOS HORIZONTAIS DE PVC, CPVC OU COBRE DIÂMETROS MAIORES Q UE 40 MM E MENORES OU IGUAIS A 75 MM COM ABRAÇADEIRA METÁLICA RÍGIDA T IPO D 1 1/2", FIXADA EM PERFILADO EM LAJE. AF_05/2015</v>
          </cell>
          <cell r="C3506" t="str">
            <v>M</v>
          </cell>
          <cell r="D3506">
            <v>2.48</v>
          </cell>
        </row>
        <row r="3507">
          <cell r="A3507">
            <v>91172</v>
          </cell>
          <cell r="B3507" t="str">
            <v>FIXAÇÃO DE TUBOS HORIZONTAIS DE PVC, CPVC OU COBRE DIÂMETROS MAIORES Q UE 75 MM COM ABRAÇADEIRA METÁLICA RÍGIDA TIPO D 3", FIXADA EM PERFILAD O EM LAJE. AF_05/2015</v>
          </cell>
          <cell r="C3507" t="str">
            <v>M</v>
          </cell>
          <cell r="D3507">
            <v>3.63</v>
          </cell>
        </row>
        <row r="3508">
          <cell r="A3508">
            <v>91173</v>
          </cell>
          <cell r="B3508" t="str">
            <v>FIXAÇÃO DE TUBOS VERTICAIS DE PPR DIÂMETROS MENORES OU IGUAIS A 40 MM COM ABRAÇADEIRA METÁLICA RÍGIDA TIPO D 1/2", FIXADA EM PERFILADO EM AL VENARIA. AF_05/2015</v>
          </cell>
          <cell r="C3508" t="str">
            <v>M</v>
          </cell>
          <cell r="D3508">
            <v>1</v>
          </cell>
        </row>
        <row r="3509">
          <cell r="A3509">
            <v>91174</v>
          </cell>
          <cell r="B3509" t="str">
            <v>FIXAÇÃO DE TUBOS VERTICAIS DE PPR DIÂMETROS MAIORES QUE 40 MM E MENORE S OU IGUAIS A 75 MM COM ABRAÇADEIRA METÁLICA RÍGIDA TIPO D 1 1/2", FIX ADA EM PERFILADO EM ALVENARIA. AF_05/2015</v>
          </cell>
          <cell r="C3509" t="str">
            <v>M</v>
          </cell>
          <cell r="D3509">
            <v>1.97</v>
          </cell>
        </row>
        <row r="3510">
          <cell r="A3510">
            <v>91175</v>
          </cell>
          <cell r="B3510" t="str">
            <v>FIXAÇÃO DE TUBOS VERTICAIS DE PPR DIÂMETROS MAIORES QUE 75 MM COM ABRA ÇADEIRA METÁLICA RÍGIDA TIPO D 3", FIXADA EM PERFILADO EM ALVENARIA. A F_05/2015</v>
          </cell>
          <cell r="C3510" t="str">
            <v>M</v>
          </cell>
          <cell r="D3510">
            <v>3.19</v>
          </cell>
        </row>
        <row r="3511">
          <cell r="A3511">
            <v>91182</v>
          </cell>
          <cell r="B3511" t="str">
            <v>FIXAÇÃO DE TUBOS HORIZONTAIS DE PPR DIÂMETROS MENORES OU IGUAIS A 40 M M COM ABRAÇADEIRA METÁLICA FLEXÍVEL 18 MM, FIXADA DIRETAMENTE NA LAJE. AF_05/2015</v>
          </cell>
          <cell r="C3511" t="str">
            <v>M</v>
          </cell>
          <cell r="D3511">
            <v>17</v>
          </cell>
        </row>
        <row r="3512">
          <cell r="A3512">
            <v>91183</v>
          </cell>
          <cell r="B3512" t="str">
            <v>FIXAÇÃO DE TUBOS HORIZONTAIS DE PPR DIÂMETROS MAIORES QUE 40 MM E MENO RES OU IGUAIS A 75 MM COM ABRAÇADEIRA METÁLICA FLEXÍVEL 18 MM, FIXADA DIRETAMENTE NA LAJE. AF_05/2015</v>
          </cell>
          <cell r="C3512" t="str">
            <v>M</v>
          </cell>
          <cell r="D3512">
            <v>8.48</v>
          </cell>
        </row>
        <row r="3513">
          <cell r="A3513">
            <v>91184</v>
          </cell>
          <cell r="B3513" t="str">
            <v>FIXAÇÃO DE TUBOS HORIZONTAIS DE PPR DIÂMETROS MAIORES QUE 75 MM COM AB RAÇADEIRA METÁLICA FLEXÍVEL 18 MM, FIXADA DIRETAMENTE NA LAJE. AF_05/2 015</v>
          </cell>
          <cell r="C3513" t="str">
            <v>M</v>
          </cell>
          <cell r="D3513">
            <v>7.93</v>
          </cell>
        </row>
        <row r="3514">
          <cell r="A3514">
            <v>91185</v>
          </cell>
          <cell r="B3514" t="str">
            <v>FIXAÇÃO DE TUBOS HORIZONTAIS DE PVC, CPVC OU COBRE DIÂMETROS MENORES O U IGUAIS A 40 MM COM ABRAÇADEIRA METÁLICA FLEXÍVEL 18 MM, FIXADA DIRET AMENTE NA LAJE. AF_05/2015</v>
          </cell>
          <cell r="C3514" t="str">
            <v>M</v>
          </cell>
          <cell r="D3514">
            <v>4.37</v>
          </cell>
        </row>
        <row r="3515">
          <cell r="A3515">
            <v>91186</v>
          </cell>
          <cell r="B3515" t="str">
            <v>FIXAÇÃO DE TUBOS HORIZONTAIS DE PVC, CPVC OU COBRE DIÂMETROS MAIORES Q UE 40 MM E MENORES OU IGUAIS A 75 MM COM ABRAÇADEIRA METÁLICA FLEXÍVEL 18 MM, FIXADA DIRETAMENTE NA LAJE. AF_05/2015</v>
          </cell>
          <cell r="C3515" t="str">
            <v>M</v>
          </cell>
          <cell r="D3515">
            <v>3.63</v>
          </cell>
        </row>
        <row r="3516">
          <cell r="A3516">
            <v>91187</v>
          </cell>
          <cell r="B3516" t="str">
            <v>FIXAÇÃO DE TUBOS HORIZONTAIS DE PVC, CPVC OU COBRE DIÂMETROS MAIORES Q UE 75 MM COM ABRAÇADEIRA METÁLICA FLEXÍVEL 18 MM, FIXADA DIRETAMENTE N A LAJE. AF_05/2015</v>
          </cell>
          <cell r="C3516" t="str">
            <v>M</v>
          </cell>
          <cell r="D3516">
            <v>4.18</v>
          </cell>
        </row>
        <row r="3517">
          <cell r="A3517">
            <v>91188</v>
          </cell>
          <cell r="B3517" t="str">
            <v>CHUMBAMENTO PONTUAL DE ABERTURA EM LAJE COM PASSAGEM DE 1 TUBO DE DIAM ETRO EQUIVALENTE IGUAL À  50 MM. AF_05/2015</v>
          </cell>
          <cell r="C3517" t="str">
            <v>UN</v>
          </cell>
          <cell r="D3517">
            <v>4.28</v>
          </cell>
        </row>
        <row r="3518">
          <cell r="A3518">
            <v>91189</v>
          </cell>
          <cell r="B3518" t="str">
            <v>CHUMBAMENTO PONTUAL DE ABERTURA EM LAJE COM PASSAGEM DE MAIS DE 1 TUBO DE  DIAMETRO EQUIVALENTE IGUAL À  50 MM. AF_05/2015</v>
          </cell>
          <cell r="C3518" t="str">
            <v>UN</v>
          </cell>
          <cell r="D3518">
            <v>28.9</v>
          </cell>
        </row>
        <row r="3519">
          <cell r="A3519">
            <v>91190</v>
          </cell>
          <cell r="B3519" t="str">
            <v>CHUMBAMENTO PONTUAL EM PASSAGEM DE TUBO COM DIÂMETRO MENOR OU IGUAL A 40 MM. AF_05/2015</v>
          </cell>
          <cell r="C3519" t="str">
            <v>UN</v>
          </cell>
          <cell r="D3519">
            <v>3.09</v>
          </cell>
        </row>
        <row r="3520">
          <cell r="A3520">
            <v>91191</v>
          </cell>
          <cell r="B3520" t="str">
            <v>CHUMBAMENTO PONTUAL EM PASSAGEM DE TUBO COM DIÂMETROS ENTRE 40 MM E 75 MM. AF_05/2015</v>
          </cell>
          <cell r="C3520" t="str">
            <v>UN</v>
          </cell>
          <cell r="D3520">
            <v>3.28</v>
          </cell>
        </row>
        <row r="3521">
          <cell r="A3521">
            <v>91192</v>
          </cell>
          <cell r="B3521" t="str">
            <v>CHUMBAMENTO PONTUAL EM PASSAGEM DE TUBO COM DIÂMETRO MAIOR QUE 75 MM. AF_05/2015</v>
          </cell>
          <cell r="C3521" t="str">
            <v>UN</v>
          </cell>
          <cell r="D3521">
            <v>3.63</v>
          </cell>
        </row>
        <row r="3522">
          <cell r="A3522">
            <v>91222</v>
          </cell>
          <cell r="B3522" t="str">
            <v>RASGO EM ALVENARIA PARA RAMAIS/ DISTRIBUIÇÃO COM DIÂMETROS MAIORES QUE 40 MM E MENORES OU IGUAIS A 75 MM. AF_05/2015</v>
          </cell>
          <cell r="C3522" t="str">
            <v>M</v>
          </cell>
          <cell r="D3522">
            <v>8.56</v>
          </cell>
        </row>
        <row r="3523">
          <cell r="A3523" t="str">
            <v>73826/001</v>
          </cell>
          <cell r="B3523" t="str">
            <v>INSTALACAO DE COMPRESSOR DE AR, POTENCIA &lt;= 5 CV</v>
          </cell>
          <cell r="C3523" t="str">
            <v>UN</v>
          </cell>
          <cell r="D3523">
            <v>439.21</v>
          </cell>
        </row>
        <row r="3524">
          <cell r="A3524" t="str">
            <v>73826/002</v>
          </cell>
          <cell r="B3524" t="str">
            <v>INSTALACAO DE COMPRESSOR DE AR, POTENCIA &gt; 5 E &lt;= 10 CV</v>
          </cell>
          <cell r="C3524" t="str">
            <v>UN</v>
          </cell>
          <cell r="D3524">
            <v>570.98</v>
          </cell>
        </row>
        <row r="3525">
          <cell r="A3525" t="str">
            <v>73834/001</v>
          </cell>
          <cell r="B3525" t="str">
            <v>INSTALACAO DE CONJ.MOTO BOMBA SUBMERSIVEL ATE 10 CV</v>
          </cell>
          <cell r="C3525" t="str">
            <v>UN</v>
          </cell>
          <cell r="D3525">
            <v>155.72999999999999</v>
          </cell>
        </row>
        <row r="3526">
          <cell r="A3526" t="str">
            <v>73834/002</v>
          </cell>
          <cell r="B3526" t="str">
            <v>INSTALACAO DE CONJ.MOTO BOMBA SUBMERSIVEL DE 11 A 25 CV</v>
          </cell>
          <cell r="C3526" t="str">
            <v>UN</v>
          </cell>
          <cell r="D3526">
            <v>249.16</v>
          </cell>
        </row>
        <row r="3527">
          <cell r="A3527" t="str">
            <v>73834/003</v>
          </cell>
          <cell r="B3527" t="str">
            <v>INSTALACAO DE CONJ.MOTO BOMBA SUBMERSIVEL DE 26 A 50 CV</v>
          </cell>
          <cell r="C3527" t="str">
            <v>UN</v>
          </cell>
          <cell r="D3527">
            <v>498.33</v>
          </cell>
        </row>
        <row r="3528">
          <cell r="A3528" t="str">
            <v>73834/004</v>
          </cell>
          <cell r="B3528" t="str">
            <v>INSTALACAO DE CONJ.MOTO BOMBA SUBMERSIVEL DE 51 A 100 CV</v>
          </cell>
          <cell r="C3528" t="str">
            <v>UN</v>
          </cell>
          <cell r="D3528">
            <v>747.5</v>
          </cell>
        </row>
        <row r="3529">
          <cell r="A3529" t="str">
            <v>73835/001</v>
          </cell>
          <cell r="B3529" t="str">
            <v>INSTALACAO DE CONJ.MOTO BOMBA VERTICAL POT &lt;= 100 CV</v>
          </cell>
          <cell r="C3529" t="str">
            <v>UN</v>
          </cell>
          <cell r="D3529">
            <v>1036.57</v>
          </cell>
        </row>
        <row r="3530">
          <cell r="A3530" t="str">
            <v>73835/002</v>
          </cell>
          <cell r="B3530" t="str">
            <v>INSTALACAO DE CONJ.MOTO BOMBA VERTICAL 100 &lt; POT &lt;= 200 CV</v>
          </cell>
          <cell r="C3530" t="str">
            <v>UN</v>
          </cell>
          <cell r="D3530">
            <v>1409.73</v>
          </cell>
        </row>
        <row r="3531">
          <cell r="A3531" t="str">
            <v>73835/003</v>
          </cell>
          <cell r="B3531" t="str">
            <v>INSTALACAO DE CONJ.MOTO BOMBA VERTICAL 200 &lt; POT &lt;= 300 CV</v>
          </cell>
          <cell r="C3531" t="str">
            <v>UN</v>
          </cell>
          <cell r="D3531">
            <v>1575.58</v>
          </cell>
        </row>
        <row r="3532">
          <cell r="A3532" t="str">
            <v>73836/001</v>
          </cell>
          <cell r="B3532" t="str">
            <v>INSTALACAO DE CONJ.MOTO BOMBA HORIZONTAL ATE 10 CV</v>
          </cell>
          <cell r="C3532" t="str">
            <v>UN</v>
          </cell>
          <cell r="D3532">
            <v>414.62</v>
          </cell>
        </row>
        <row r="3533">
          <cell r="A3533" t="str">
            <v>73836/002</v>
          </cell>
          <cell r="B3533" t="str">
            <v>INSTALACAO DE CONJ.MOTO BOMBA HORIZONTAL DE 12,5 A 25 CV</v>
          </cell>
          <cell r="C3533" t="str">
            <v>UN</v>
          </cell>
          <cell r="D3533">
            <v>539.01</v>
          </cell>
        </row>
        <row r="3534">
          <cell r="A3534" t="str">
            <v>73836/003</v>
          </cell>
          <cell r="B3534" t="str">
            <v>INSTALACAO DE CONJ.MOTO BOMBA HORIZONTAL DE 30 A 75 CV</v>
          </cell>
          <cell r="C3534" t="str">
            <v>UN</v>
          </cell>
          <cell r="D3534">
            <v>829.25</v>
          </cell>
        </row>
        <row r="3535">
          <cell r="A3535" t="str">
            <v>73836/004</v>
          </cell>
          <cell r="B3535" t="str">
            <v>INSTALACAO DE CONJ.MOTO BOMBA HORIZONTAL DE 100 A 150 CV</v>
          </cell>
          <cell r="C3535" t="str">
            <v>UN</v>
          </cell>
          <cell r="D3535">
            <v>1326.81</v>
          </cell>
        </row>
        <row r="3536">
          <cell r="A3536" t="str">
            <v>73837/001</v>
          </cell>
          <cell r="B3536" t="str">
            <v>INSTALACAO DE CONJ.MOTO BOMBA SUBMERSO ATE 5 CV</v>
          </cell>
          <cell r="C3536" t="str">
            <v>UN</v>
          </cell>
          <cell r="D3536">
            <v>155.72999999999999</v>
          </cell>
        </row>
        <row r="3537">
          <cell r="A3537" t="str">
            <v>73837/002</v>
          </cell>
          <cell r="B3537" t="str">
            <v>INSTALACAO DE CONJ.MOTO BOMBA SUBMERSO DE 6 A 25 CV</v>
          </cell>
          <cell r="C3537" t="str">
            <v>UN</v>
          </cell>
          <cell r="D3537">
            <v>311.45999999999998</v>
          </cell>
        </row>
        <row r="3538">
          <cell r="A3538" t="str">
            <v>73837/003</v>
          </cell>
          <cell r="B3538" t="str">
            <v>INSTALACAO DE CONJ.MOTO BOMBA SUBMERSO DE 26 A 50 CV</v>
          </cell>
          <cell r="C3538" t="str">
            <v>UN</v>
          </cell>
          <cell r="D3538">
            <v>622.91999999999996</v>
          </cell>
        </row>
        <row r="3539">
          <cell r="A3539">
            <v>73612</v>
          </cell>
          <cell r="B3539" t="str">
            <v>INSTALACAO DE CLORADOR</v>
          </cell>
          <cell r="C3539" t="str">
            <v>UN</v>
          </cell>
          <cell r="D3539">
            <v>334.2</v>
          </cell>
        </row>
        <row r="3540">
          <cell r="A3540">
            <v>73660</v>
          </cell>
          <cell r="B3540" t="str">
            <v>LEITO FILTRANTE - ASSENTAMENTO DE BLOCOS LEOPOLD</v>
          </cell>
          <cell r="C3540" t="str">
            <v>M2</v>
          </cell>
          <cell r="D3540">
            <v>56.64</v>
          </cell>
        </row>
        <row r="3541">
          <cell r="A3541">
            <v>73661</v>
          </cell>
          <cell r="B3541" t="str">
            <v>FORNECIMENTO E INSTALACAO DE TALHA E TROLEY MANUAL DE 1 TONELADA</v>
          </cell>
          <cell r="C3541" t="str">
            <v>UN</v>
          </cell>
          <cell r="D3541">
            <v>1748.2</v>
          </cell>
        </row>
        <row r="3542">
          <cell r="A3542">
            <v>73693</v>
          </cell>
          <cell r="B3542" t="str">
            <v>LEITO FILTRANTE - COLOCACAO DE LONA PLASTICA</v>
          </cell>
          <cell r="C3542" t="str">
            <v>M2</v>
          </cell>
          <cell r="D3542">
            <v>18.11</v>
          </cell>
        </row>
        <row r="3543">
          <cell r="A3543">
            <v>73694</v>
          </cell>
          <cell r="B3543" t="str">
            <v>INSTALACAO DE BOMBA DOSADORA</v>
          </cell>
          <cell r="C3543" t="str">
            <v>UN</v>
          </cell>
          <cell r="D3543">
            <v>115.32</v>
          </cell>
        </row>
        <row r="3544">
          <cell r="A3544">
            <v>73695</v>
          </cell>
          <cell r="B3544" t="str">
            <v>INSTALACAO DE AGITADOR</v>
          </cell>
          <cell r="C3544" t="str">
            <v>UN</v>
          </cell>
          <cell r="D3544">
            <v>59.31</v>
          </cell>
        </row>
        <row r="3545">
          <cell r="A3545" t="str">
            <v>73824/001</v>
          </cell>
          <cell r="B3545" t="str">
            <v>INSTALACAO DE MISTURADOR VERTICAL</v>
          </cell>
          <cell r="C3545" t="str">
            <v>UN</v>
          </cell>
          <cell r="D3545">
            <v>334.2</v>
          </cell>
        </row>
        <row r="3546">
          <cell r="A3546" t="str">
            <v>73825/002</v>
          </cell>
          <cell r="B3546" t="str">
            <v>VERTEDOR TRIANGULAR DE ALUMINIO</v>
          </cell>
          <cell r="C3546" t="str">
            <v>M2</v>
          </cell>
          <cell r="D3546">
            <v>772.84</v>
          </cell>
        </row>
        <row r="3547">
          <cell r="A3547" t="str">
            <v>73873/001</v>
          </cell>
          <cell r="B3547" t="str">
            <v>LEITO FILTRANTE - COLOCACAO E APILOAMENTO DE TERRA NO FILTRO</v>
          </cell>
          <cell r="C3547" t="str">
            <v>M3</v>
          </cell>
          <cell r="D3547">
            <v>59.85</v>
          </cell>
        </row>
        <row r="3548">
          <cell r="A3548" t="str">
            <v>73873/002</v>
          </cell>
          <cell r="B3548" t="str">
            <v>LEITO FILTRANTE - FORN.E ENCHIMENTO C/ BRITA NO. 4</v>
          </cell>
          <cell r="C3548" t="str">
            <v>M3</v>
          </cell>
          <cell r="D3548">
            <v>132.54</v>
          </cell>
        </row>
        <row r="3549">
          <cell r="A3549" t="str">
            <v>73873/003</v>
          </cell>
          <cell r="B3549" t="str">
            <v>LEITO FILTRANTE - COLOCACAO DE AREIA NOS FILTROS</v>
          </cell>
          <cell r="C3549" t="str">
            <v>M3</v>
          </cell>
          <cell r="D3549">
            <v>59.85</v>
          </cell>
        </row>
        <row r="3550">
          <cell r="A3550" t="str">
            <v>73873/004</v>
          </cell>
          <cell r="B3550" t="str">
            <v>LEITO FILTRANTE - COLOCACAO DE PEDREGULHOS NOS FILTROS</v>
          </cell>
          <cell r="C3550" t="str">
            <v>M3</v>
          </cell>
          <cell r="D3550">
            <v>65.55</v>
          </cell>
        </row>
        <row r="3551">
          <cell r="A3551" t="str">
            <v>73873/005</v>
          </cell>
          <cell r="B3551" t="str">
            <v>LEITO FILTRANTE - COLOCACAO DE ANTRACITO NOS FILTROS</v>
          </cell>
          <cell r="C3551" t="str">
            <v>M3</v>
          </cell>
          <cell r="D3551">
            <v>59.85</v>
          </cell>
        </row>
        <row r="3552">
          <cell r="A3552" t="str">
            <v>73827/001</v>
          </cell>
          <cell r="B3552" t="str">
            <v>KIT CAVALETE PVC COM REGISTRO 1/2" - FORNECIMENTO E INSTALAÇÃO</v>
          </cell>
          <cell r="C3552" t="str">
            <v>UN</v>
          </cell>
          <cell r="D3552">
            <v>48.48</v>
          </cell>
        </row>
        <row r="3553">
          <cell r="A3553" t="str">
            <v>74102/001</v>
          </cell>
          <cell r="B3553" t="str">
            <v>CAIXA PARA HIDROMETRO CONCRETO PRE-MOLDADO - FORNECIMENTO E INSTALACAO</v>
          </cell>
          <cell r="C3553" t="str">
            <v>UN</v>
          </cell>
          <cell r="D3553">
            <v>150.34</v>
          </cell>
        </row>
        <row r="3554">
          <cell r="A3554" t="str">
            <v>74217/001</v>
          </cell>
          <cell r="B3554" t="str">
            <v>HIDROMETRO 3,00M3/H, D=1/2" - FORNECIMENTO E INSTALACAO</v>
          </cell>
          <cell r="C3554" t="str">
            <v>UN</v>
          </cell>
          <cell r="D3554">
            <v>81.569999999999993</v>
          </cell>
        </row>
        <row r="3555">
          <cell r="A3555" t="str">
            <v>74217/002</v>
          </cell>
          <cell r="B3555" t="str">
            <v>HIDROMETRO 5,00M3/H, D=3/4"  - FORNECIMENTO E INSTALACAO</v>
          </cell>
          <cell r="C3555" t="str">
            <v>UN</v>
          </cell>
          <cell r="D3555">
            <v>94</v>
          </cell>
        </row>
        <row r="3556">
          <cell r="A3556" t="str">
            <v>74217/003</v>
          </cell>
          <cell r="B3556" t="str">
            <v>HIDROMETRO 1,50M3/H, D=1/2" - FORNECIMENTO E INSTALACAO</v>
          </cell>
          <cell r="C3556" t="str">
            <v>UN</v>
          </cell>
          <cell r="D3556">
            <v>78.47</v>
          </cell>
        </row>
        <row r="3557">
          <cell r="A3557" t="str">
            <v>74218/001</v>
          </cell>
          <cell r="B3557" t="str">
            <v>KIT CAVALETE PVC COM REGISTRO 3/4" - FORNECIMENTO E INSTALACAO</v>
          </cell>
          <cell r="C3557" t="str">
            <v>UN</v>
          </cell>
          <cell r="D3557">
            <v>50.44</v>
          </cell>
        </row>
        <row r="3558">
          <cell r="A3558" t="str">
            <v>74253/001</v>
          </cell>
          <cell r="B3558" t="str">
            <v>RAMAL PREDIAL EM TUBO PEAD 20MM - FORNECIMENTO, INSTALAÇÃO, ESCAVAÇÃO E REATERRO</v>
          </cell>
          <cell r="C3558" t="str">
            <v>M</v>
          </cell>
          <cell r="D3558">
            <v>18.760000000000002</v>
          </cell>
        </row>
        <row r="3559">
          <cell r="A3559">
            <v>83878</v>
          </cell>
          <cell r="B3559" t="str">
            <v>LIGACAO DA REDE 50MM AO RAMAL PREDIAL 1/2"</v>
          </cell>
          <cell r="C3559" t="str">
            <v>UN</v>
          </cell>
          <cell r="D3559">
            <v>26.81</v>
          </cell>
        </row>
        <row r="3560">
          <cell r="A3560">
            <v>83879</v>
          </cell>
          <cell r="B3560" t="str">
            <v>LIGACAO DA REDE 75MM AO RAMAL PREDIAL 1/2"</v>
          </cell>
          <cell r="C3560" t="str">
            <v>UN</v>
          </cell>
          <cell r="D3560">
            <v>32.549999999999997</v>
          </cell>
        </row>
        <row r="3561">
          <cell r="A3561">
            <v>73658</v>
          </cell>
          <cell r="B3561" t="str">
            <v>LIGAÇÃO DOMICILIAR DE ESGOTO DN 100MM, DA CASA ATÉ A CAIXA, COMPOSTO P OR 10,0M TUBO DE PVC ESGOTO PREDIAL DN 100MM E CAIXA DE ALVENARIA COM TAMPA DE CONCRETO - FORNECIMENTO E INSTALAÇÃO</v>
          </cell>
          <cell r="C3561" t="str">
            <v>UN</v>
          </cell>
          <cell r="D3561">
            <v>434.22</v>
          </cell>
        </row>
        <row r="3562">
          <cell r="A3562" t="str">
            <v>73784/001</v>
          </cell>
          <cell r="B3562" t="str">
            <v>LIGAÇÃO DE ESGOTO EM TUBO PVC ESGOTO SÉRIE-R DN 100MM, DA CAIXA ATÉ A REDE, INCLUINDO ESCAVAÇÃO E REATERRO ATÉ 1,00M, COMPOSTO POR 10,50M DE TUBO PVC SÉRIE-R ESGOTO DN 100MM, JUNÇÃO SIMPLES PVC PARA ESGOTO PRED IAL DN 100X100MM E CURVA PVC 90GRAUS PARA REDE COLETORA DE ESGOTO DN 1 00MM - FORNECIMENTO E INSTALAÇÃO</v>
          </cell>
          <cell r="C3562" t="str">
            <v>UN</v>
          </cell>
          <cell r="D3562">
            <v>855.89</v>
          </cell>
        </row>
        <row r="3563">
          <cell r="A3563" t="str">
            <v>73784/002</v>
          </cell>
          <cell r="B3563" t="str">
            <v>LIGAÇÃO DE ESGOTO EM TUBO PVC ESGOTO SÉRIE-R DN 150MM, DA CAIXA ATÉ A REDE, INCLUINDO ESCAVAÇÃO E REATERRO ATÉ 1,00M, COMPOSTO POR 13,65M DE TUBO PVC SÉRIE-R ESGOTO DN 150MM - FORNECIMENTO E INSTALAÇÃO</v>
          </cell>
          <cell r="C3563" t="str">
            <v>UN</v>
          </cell>
          <cell r="D3563">
            <v>1165.8499999999999</v>
          </cell>
        </row>
        <row r="3564">
          <cell r="A3564" t="str">
            <v>74216/001</v>
          </cell>
          <cell r="B3564" t="str">
            <v>RAMAL PREDIAL DE ESGOTO EM TUBO PVC ESGOTO DN 100MM - FORNECIMENTO, IN STALACAO, ESCAVACAO E REATERRO</v>
          </cell>
          <cell r="C3564" t="str">
            <v>M</v>
          </cell>
          <cell r="D3564">
            <v>71.569999999999993</v>
          </cell>
        </row>
        <row r="3565">
          <cell r="A3565" t="str">
            <v>76451/001</v>
          </cell>
          <cell r="B3565" t="str">
            <v>ESCAVACAO MECANIZADA SUBMERSA (DRAGAGEM E CARGA), UTILIZANDO CAMINHÃO BASCULANTE, ESCAVADEIRA TIPO DRAGA DE ARRASTE E RETROESCAVADEIRA COM C ARREGADEIRA</v>
          </cell>
          <cell r="C3565" t="str">
            <v>M3</v>
          </cell>
          <cell r="D3565">
            <v>36.53</v>
          </cell>
        </row>
        <row r="3566">
          <cell r="A3566">
            <v>83335</v>
          </cell>
          <cell r="B3566" t="str">
            <v>ESCAVACAO SUBMERSA COM DRAGA DE MANDIBULA</v>
          </cell>
          <cell r="C3566" t="str">
            <v>M3</v>
          </cell>
          <cell r="D3566">
            <v>48.56</v>
          </cell>
        </row>
        <row r="3567">
          <cell r="A3567">
            <v>88548</v>
          </cell>
          <cell r="B3567" t="str">
            <v>DRAGAGEM (C/ ESCAVADEIRA DRAG LINE DE ARRASTE 140HP)</v>
          </cell>
          <cell r="C3567" t="str">
            <v>M3</v>
          </cell>
          <cell r="D3567">
            <v>34.1</v>
          </cell>
        </row>
        <row r="3568">
          <cell r="A3568">
            <v>7011</v>
          </cell>
          <cell r="B3568" t="str">
            <v>ESCAVACAO E ACERTO MANUAL NA FAIXA DE 0,45M DE LARGURA P/ EXECUCAO DE MEIO-FIO E SARJETA CONJUGADOS</v>
          </cell>
          <cell r="C3568" t="str">
            <v>M</v>
          </cell>
          <cell r="D3568">
            <v>4.5999999999999996</v>
          </cell>
        </row>
        <row r="3569">
          <cell r="A3569" t="str">
            <v>73903/001</v>
          </cell>
          <cell r="B3569" t="str">
            <v>LIMPEZA SUPERFICIAL DA CAMADA VEGETAL EM JAZIDA</v>
          </cell>
          <cell r="C3569" t="str">
            <v>M2</v>
          </cell>
          <cell r="D3569">
            <v>0.41</v>
          </cell>
        </row>
        <row r="3570">
          <cell r="A3570" t="str">
            <v>73903/002</v>
          </cell>
          <cell r="B3570" t="str">
            <v>EXPURGO DE JAZIDA (MATERIAL VEGETAL, OU INSERVÍVEL, EXCETO LAMA)</v>
          </cell>
          <cell r="C3570" t="str">
            <v>M3</v>
          </cell>
          <cell r="D3570">
            <v>2.1800000000000002</v>
          </cell>
        </row>
        <row r="3571">
          <cell r="A3571" t="str">
            <v>74151/001</v>
          </cell>
          <cell r="B3571" t="str">
            <v>ESCAVACAO E CARGA MATERIAL 1A CATEGORIA, UTILIZANDO TRATOR DE ESTEIRAS DE 110 A 160HP COM LAMINA, PESO OPERACIONAL * 13T  E PA CARREGADEIRA COM 170 HP.</v>
          </cell>
          <cell r="C3571" t="str">
            <v>M3</v>
          </cell>
          <cell r="D3571">
            <v>3.31</v>
          </cell>
        </row>
        <row r="3572">
          <cell r="A3572" t="str">
            <v>74154/001</v>
          </cell>
          <cell r="B3572" t="str">
            <v>ESCAVACAO, CARGA E TRANSPORTE DE  MATERIAL DE 1A CATEGORIA COM TRATOR SOBRE ESTEIRAS 347 HP E CACAMBA 6M3,  DMT 50 A 200M</v>
          </cell>
          <cell r="C3572" t="str">
            <v>M3</v>
          </cell>
          <cell r="D3572">
            <v>4.8499999999999996</v>
          </cell>
        </row>
        <row r="3573">
          <cell r="A3573" t="str">
            <v>74155/001</v>
          </cell>
          <cell r="B3573" t="str">
            <v>ESCAVACAO E TRANSPORTE DE MATERIAL DE  1A CAT DMT 50M COM TRATOR SOBRE ESTEIRAS 347 HP COM LAMINA E ESCARIFICADOR</v>
          </cell>
          <cell r="C3573" t="str">
            <v>M3</v>
          </cell>
          <cell r="D3573">
            <v>1.93</v>
          </cell>
        </row>
        <row r="3574">
          <cell r="A3574" t="str">
            <v>74155/002</v>
          </cell>
          <cell r="B3574" t="str">
            <v>ESCAVACAO E TRANSPORTE DE MATERIAL DE  2A CAT DMT 50M COM TRATOR SOBRE ESTEIRAS 347 HP COM LAMINA E ESCARIFICADOR</v>
          </cell>
          <cell r="C3574" t="str">
            <v>M3</v>
          </cell>
          <cell r="D3574">
            <v>3.74</v>
          </cell>
        </row>
        <row r="3575">
          <cell r="A3575" t="str">
            <v>74205/001</v>
          </cell>
          <cell r="B3575" t="str">
            <v>ESCAVACAO MECANICA DE MATERIAL 1A. CATEGORIA, PROVENIENTE DE CORTE DE SUBLEITO (C/TRATOR ESTEIRAS  160HP)</v>
          </cell>
          <cell r="C3575" t="str">
            <v>M3</v>
          </cell>
          <cell r="D3575">
            <v>1.82</v>
          </cell>
        </row>
        <row r="3576">
          <cell r="A3576">
            <v>78018</v>
          </cell>
          <cell r="B3576" t="str">
            <v>ESCAVACAO MANUAL A CEU ABERTO EM MATERIAL DE 1A CATEGORIA, EM PROFUNDI DADE ATE 0,50M</v>
          </cell>
          <cell r="C3576" t="str">
            <v>M3</v>
          </cell>
          <cell r="D3576">
            <v>30.68</v>
          </cell>
        </row>
        <row r="3577">
          <cell r="A3577">
            <v>79472</v>
          </cell>
          <cell r="B3577" t="str">
            <v>REGULARIZACAO DE SUPERFICIES EM TERRA COM MOTONIVELADORA</v>
          </cell>
          <cell r="C3577" t="str">
            <v>M2</v>
          </cell>
          <cell r="D3577">
            <v>0.49</v>
          </cell>
        </row>
        <row r="3578">
          <cell r="A3578">
            <v>79473</v>
          </cell>
          <cell r="B3578" t="str">
            <v>CORTE E ATERRO COMPENSADO</v>
          </cell>
          <cell r="C3578" t="str">
            <v>M3</v>
          </cell>
          <cell r="D3578">
            <v>6.63</v>
          </cell>
        </row>
        <row r="3579">
          <cell r="A3579">
            <v>79474</v>
          </cell>
          <cell r="B3579" t="str">
            <v>ESCAVACAO MANUAL, CAMPO ABERTO, EM SOLO EXCETO ROCHA, DE 4,00 ATE 6,00 M DE PROFUNDIDADE.</v>
          </cell>
          <cell r="C3579" t="str">
            <v>M3</v>
          </cell>
          <cell r="D3579">
            <v>51.78</v>
          </cell>
        </row>
        <row r="3580">
          <cell r="A3580">
            <v>79477</v>
          </cell>
          <cell r="B3580" t="str">
            <v>ESCAVACAO EM ROCHA C/PERFURACAO MANUAL E EXPLOSIVO</v>
          </cell>
          <cell r="C3580" t="str">
            <v>M3</v>
          </cell>
          <cell r="D3580">
            <v>292.49</v>
          </cell>
        </row>
        <row r="3581">
          <cell r="A3581">
            <v>79478</v>
          </cell>
          <cell r="B3581" t="str">
            <v>ESCAVACAO MANUAL CAMPO ABERTO EM SOLO EXCETO ROCHA ATE 2,00M PROFUNDID ADE</v>
          </cell>
          <cell r="C3581" t="str">
            <v>M3</v>
          </cell>
          <cell r="D3581">
            <v>37.46</v>
          </cell>
        </row>
        <row r="3582">
          <cell r="A3582">
            <v>79479</v>
          </cell>
          <cell r="B3582" t="str">
            <v>ESCAVACAO MANUAL, CAMPO ABERTO, EM SOLO EXCETO ROCHA, DE 2,00 ATE 4,00 M DE PROFUNDIDADE.</v>
          </cell>
          <cell r="C3582" t="str">
            <v>M3</v>
          </cell>
          <cell r="D3582">
            <v>44.62</v>
          </cell>
        </row>
        <row r="3583">
          <cell r="A3583">
            <v>79480</v>
          </cell>
          <cell r="B3583" t="str">
            <v>ESCAVACAO MECANICA CAMPO ABERTO EM SOLO EXCETO ROCHA ATE 2,00M PROFUND IDADE</v>
          </cell>
          <cell r="C3583" t="str">
            <v>M3</v>
          </cell>
          <cell r="D3583">
            <v>2.73</v>
          </cell>
        </row>
        <row r="3584">
          <cell r="A3584" t="str">
            <v>79505/001</v>
          </cell>
          <cell r="B3584" t="str">
            <v>ESCAVACAO A FOGO EM MATERIAL DE 2A CATEGORIA, MOLEDO OU ROCHA DECOMPOS TA, A CEU ABERTO, FURACAO A BARRA MINA</v>
          </cell>
          <cell r="C3584" t="str">
            <v>M3</v>
          </cell>
          <cell r="D3584">
            <v>52.19</v>
          </cell>
        </row>
        <row r="3585">
          <cell r="A3585" t="str">
            <v>79505/002</v>
          </cell>
          <cell r="B3585" t="str">
            <v>ESCAVACAO A FOGO EM MATERIAL DE 3A CATEGORIA, ROCHA VIVA, A CEU ABERTO , FURACAO A BARRA MINA.</v>
          </cell>
          <cell r="C3585" t="str">
            <v>M3</v>
          </cell>
          <cell r="D3585">
            <v>115.82</v>
          </cell>
        </row>
        <row r="3586">
          <cell r="A3586" t="str">
            <v>79517/001</v>
          </cell>
          <cell r="B3586" t="str">
            <v>ESCAVACAO MANUAL EM SOLO-PROF. ATE 1,50 M</v>
          </cell>
          <cell r="C3586" t="str">
            <v>M3</v>
          </cell>
          <cell r="D3586">
            <v>25.57</v>
          </cell>
        </row>
        <row r="3587">
          <cell r="A3587" t="str">
            <v>79517/002</v>
          </cell>
          <cell r="B3587" t="str">
            <v>ESCAVACAO MANUAL EM SOLO, PROF. MAIOR QUE 1,5M ATE 4,00 M</v>
          </cell>
          <cell r="C3587" t="str">
            <v>M3</v>
          </cell>
          <cell r="D3587">
            <v>40.909999999999997</v>
          </cell>
        </row>
        <row r="3588">
          <cell r="A3588">
            <v>83336</v>
          </cell>
          <cell r="B3588" t="str">
            <v>ESCAVACAO MECANICA PARA ACERTO DE TALUDES, EM MATERIAL DE 1A CATEGORIA , COM ESCAVADEIRA HIDRAULICA</v>
          </cell>
          <cell r="C3588" t="str">
            <v>M3</v>
          </cell>
          <cell r="D3588">
            <v>4.26</v>
          </cell>
        </row>
        <row r="3589">
          <cell r="A3589">
            <v>83338</v>
          </cell>
          <cell r="B3589" t="str">
            <v>ESCAVACAO MECANICA, A CEU ABERTO, EM MATERIAL DE 1A CATEGORIA, COM ESC AVADEIRA HIDRAULICA, CAPACIDADE DE 0,78 M3</v>
          </cell>
          <cell r="C3589" t="str">
            <v>M3</v>
          </cell>
          <cell r="D3589">
            <v>2.4300000000000002</v>
          </cell>
        </row>
        <row r="3590">
          <cell r="A3590">
            <v>89885</v>
          </cell>
          <cell r="B3590" t="str">
            <v>ESCAVAÇÃO VERTICAL A CÉU ABERTO, INCLUINDO CARGA, DESCARGA E TRANSPORT E, EM SOLO DE 1ª CATEGORIA COM ESCAVADEIRA HIDRÁULICA (CAÇAMBA: 0,8 M³ / 111 HP), FROTA DE 3 CAMINHÕES BASCULANTES DE 14 M³, DMT DE 0,2 KM E VELOCIDADE MÉDIA 4 KM/H. AF_12/2013</v>
          </cell>
          <cell r="C3590" t="str">
            <v>M3</v>
          </cell>
          <cell r="D3590">
            <v>7.01</v>
          </cell>
        </row>
        <row r="3591">
          <cell r="A3591">
            <v>89886</v>
          </cell>
          <cell r="B3591" t="str">
            <v>ESCAVAÇÃO VERTICAL A CÉU ABERTO, INCLUINDO CARGA, DESCARGA E TRANSPORT E, EM SOLO DE 1ª CATEGORIA COM ESCAVADEIRA HIDRÁULICA (CAÇAMBA: 0,8 M³ / 111 HP), FROTA DE 3 CAMINHÕES BASCULANTES DE 14 M³, DMT DE 0,3 KM E VELOCIDADE MÉDIA 5,9 KM/H. AF_12/2013</v>
          </cell>
          <cell r="C3591" t="str">
            <v>M3</v>
          </cell>
          <cell r="D3591">
            <v>7.03</v>
          </cell>
        </row>
        <row r="3592">
          <cell r="A3592">
            <v>89887</v>
          </cell>
          <cell r="B3592" t="str">
            <v>ESCAVAÇÃO VERTICAL A CÉU ABERTO, INCLUINDO CARGA, DESCARGA E TRANSPORT E, EM SOLO DE 1ª CATEGORIA COM ESCAVADEIRA HIDRÁULICA (CAÇAMBA: 0,8 M³ / 111 HP), FROTA DE 3 CAMINHÕES BASCULANTES DE 14 M³, DMT DE 0,6 KM E VELOCIDADE MÉDIA 10 KM/H. AF_12/2013</v>
          </cell>
          <cell r="C3592" t="str">
            <v>M3</v>
          </cell>
          <cell r="D3592">
            <v>7.24</v>
          </cell>
        </row>
        <row r="3593">
          <cell r="A3593">
            <v>89888</v>
          </cell>
          <cell r="B3593" t="str">
            <v>ESCAVAÇÃO VERTICAL A CÉU ABERTO, INCLUINDO CARGA, DESCARGA E TRANSPORT E, EM SOLO DE 1ª CATEGORIA COM ESCAVADEIRA HIDRÁULICA (CAÇAMBA: 0,8 M³ / 111 HP), FROTA DE 3 CAMINHÕES BASCULANTES DE 14 M³, DMT DE 0,8 KM E VELOCIDADE MÉDIA 14 KM/H. AF_12/2013</v>
          </cell>
          <cell r="C3593" t="str">
            <v>M3</v>
          </cell>
          <cell r="D3593">
            <v>7.18</v>
          </cell>
        </row>
        <row r="3594">
          <cell r="A3594">
            <v>89889</v>
          </cell>
          <cell r="B3594" t="str">
            <v>ESCAVAÇÃO VERTICAL A CÉU ABERTO, INCLUINDO CARGA, DESCARGA E TRANSPORT E, EM SOLO DE 1ª CATEGORIA COM ESCAVADEIRA HIDRÁULICA (CAÇAMBA: 0,8 M³ / 111 HP), FROTA DE 3 CAMINHÕES BASCULANTES DE 14 M³, DMT DE 1 KM E V ELOCIDADE MÉDIA 15 KM/H. AF_12/2013</v>
          </cell>
          <cell r="C3594" t="str">
            <v>M3</v>
          </cell>
          <cell r="D3594">
            <v>7.4</v>
          </cell>
        </row>
        <row r="3595">
          <cell r="A3595">
            <v>89890</v>
          </cell>
          <cell r="B3595" t="str">
            <v>ESCAVAÇÃO VERTICAL A CÉU ABERTO, INCLUINDO CARGA, DESCARGA E TRANSPORT E, EM SOLO DE 1ª CATEGORIA COM ESCAVADEIRA HIDRÁULICA (CAÇAMBA: 0,8 M³ / 111 HP), FROTA DE 4 CAMINHÕES BASCULANTES DE 14 M³, DMT DE 1,5 KM E VELOCIDADE MÉDIA 18 KM/H. AF_12/2013</v>
          </cell>
          <cell r="C3595" t="str">
            <v>M3</v>
          </cell>
          <cell r="D3595">
            <v>10.06</v>
          </cell>
        </row>
        <row r="3596">
          <cell r="A3596">
            <v>89891</v>
          </cell>
          <cell r="B3596" t="str">
            <v>ESCAVAÇÃO VERTICAL A CÉU ABERTO, INCLUINDO CARGA, DESCARGA E TRANSPORT E, EM SOLO DE 1ª CATEGORIA COM ESCAVADEIRA HIDRÁULICA (CAÇAMBA: 0,8 M³ / 111 HP), FROTA DE 4 CAMINHÕES BASCULANTES DE 14 M³, DMT DE 2 KM E V ELOCIDADE MÉDIA 22 KM/H. AF_12/2013</v>
          </cell>
          <cell r="C3596" t="str">
            <v>M3</v>
          </cell>
          <cell r="D3596">
            <v>10.25</v>
          </cell>
        </row>
        <row r="3597">
          <cell r="A3597">
            <v>89892</v>
          </cell>
          <cell r="B3597" t="str">
            <v>ESCAVAÇÃO VERTICAL A CÉU ABERTO, INCLUINDO CARGA, DESCARGA E TRANSPORT E, EM SOLO DE 1ª CATEGORIA COM ESCAVADEIRA HIDRÁULICA (CAÇAMBA: 0,8 M³ / 111 HP), FROTA DE 4 CAMINHÕES BASCULANTES DE 14 M³, DMT DE 2 KM E V ELOCIDADE MÉDIA 35 KM/H. AF_12/2013</v>
          </cell>
          <cell r="C3597" t="str">
            <v>M3</v>
          </cell>
          <cell r="D3597">
            <v>9.4499999999999993</v>
          </cell>
        </row>
        <row r="3598">
          <cell r="A3598">
            <v>89893</v>
          </cell>
          <cell r="B3598" t="str">
            <v>ESCAVAÇÃO VERTICAL A CÉU ABERTO, INCLUINDO CARGA, DESCARGA E TRANSPORT E, EM SOLO DE 1ª CATEGORIA COM ESCAVADEIRA HIDRÁULICA (CAÇAMBA: 0,8 M³ / 111 HP), FROTA DE 5 CAMINHÕES BASCULANTES DE 14 M³, DMT DE 3 KM E V ELOCIDADE MÉDIA 20 KM/H. AF_12/2013</v>
          </cell>
          <cell r="C3598" t="str">
            <v>M3</v>
          </cell>
          <cell r="D3598">
            <v>12.28</v>
          </cell>
        </row>
        <row r="3599">
          <cell r="A3599">
            <v>89894</v>
          </cell>
          <cell r="B3599" t="str">
            <v>ESCAVAÇÃO VERTICAL A CÉU ABERTO, INCLUINDO CARGA, DESCARGA E TRANSPORT E, EM SOLO DE 1ª CATEGORIA COM ESCAVADEIRA HIDRÁULICA (CAÇAMBA: 0,8 M³ / 111 HP), FROTA DE 6 CAMINHÕES BASCULANTES DE 14 M³, DMT DE 4 KM E V ELOCIDADE MÉDIA 22 KM/H. AF_12/2013</v>
          </cell>
          <cell r="C3599" t="str">
            <v>M3</v>
          </cell>
          <cell r="D3599">
            <v>13.69</v>
          </cell>
        </row>
        <row r="3600">
          <cell r="A3600">
            <v>89895</v>
          </cell>
          <cell r="B3600" t="str">
            <v>ESCAVAÇÃO VERTICAL A CÉU ABERTO, INCLUINDO CARGA, DESCARGA E TRANSPORT E, EM SOLO DE 1ª CATEGORIA COM ESCAVADEIRA HIDRÁULICA (CAÇAMBA: 0,8 M³ / 111 HP), FROTA DE 7 CAMINHÕES BASCULANTES DE 14 M³, DMT DE 6 KM E V ELOCIDADE MÉDIA 22 KM/H. AF_12/2013</v>
          </cell>
          <cell r="C3600" t="str">
            <v>M3</v>
          </cell>
          <cell r="D3600">
            <v>16.47</v>
          </cell>
        </row>
        <row r="3601">
          <cell r="A3601">
            <v>89896</v>
          </cell>
          <cell r="B3601" t="str">
            <v>ESCAVAÇÃO VERTICAL A CÉU ABERTO, INCLUINDO CARGA, DESCARGA E TRANSPORT E, EM SOLO DE 1ª CATEGORIA COM ESCAVADEIRA HIDRÁULICA (CAÇAMBA: 0,8 M³ / 111 HP), FROTA DE 6 CAMINHÕES BASCULANTES DE 14 M³, DMT DE 6 KM E V ELOCIDADE MÉDIA 35 KM/H. AF_12/2013</v>
          </cell>
          <cell r="C3601" t="str">
            <v>M3</v>
          </cell>
          <cell r="D3601">
            <v>13.46</v>
          </cell>
        </row>
        <row r="3602">
          <cell r="A3602">
            <v>89897</v>
          </cell>
          <cell r="B3602" t="str">
            <v>ESCAVAÇÃO VERTICAL A CÉU ABERTO, INCLUINDO CARGA, DESCARGA E TRANSPORT E, EM SOLO DE 1ª CATEGORIA COM ESCAVADEIRA HIDRÁULICA (CAÇAMBA: 0,8 M³ / 111 HP), FROTA DE 9 CAMINHÕES BASCULANTES DE 14 M³, DMT DE 8 KM E V ELOCIDADE MÉDIA 22 KM/H. AF_12/2013</v>
          </cell>
          <cell r="C3602" t="str">
            <v>M3</v>
          </cell>
          <cell r="D3602">
            <v>19.93</v>
          </cell>
        </row>
        <row r="3603">
          <cell r="A3603">
            <v>89898</v>
          </cell>
          <cell r="B3603" t="str">
            <v>ESCAVAÇÃO VERTICAL A CÉU ABERTO, INCLUINDO CARGA, DESCARGA E TRANSPORT E, EM SOLO DE 1ª CATEGORIA COM ESCAVADEIRA HIDRÁULICA (CAÇAMBA: 0,8 M³ / 111 HP), FROTA DE 10 CAMINHÕES BASCULANTES DE 14 M³, DMT DE 10 KM E VELOCIDADE MÉDIA 22 KM/H. AF_12/2013</v>
          </cell>
          <cell r="C3603" t="str">
            <v>M3</v>
          </cell>
          <cell r="D3603">
            <v>22.71</v>
          </cell>
        </row>
        <row r="3604">
          <cell r="A3604">
            <v>89899</v>
          </cell>
          <cell r="B3604" t="str">
            <v>ESCAVAÇÃO VERTICAL A CÉU ABERTO, INCLUINDO CARGA, DESCARGA E TRANSPORT E, EM SOLO DE 1ª CATEGORIA COM ESCAVADEIRA HIDRÁULICA (CAÇAMBA: 0,8 M³ / 111 HP), FROTA DE 7 CAMINHÕES BASCULANTES DE 14 M³, DMT DE 10 KM E VELOCIDADE MÉDIA 35 KM/H. AF_12/2013</v>
          </cell>
          <cell r="C3604" t="str">
            <v>M3</v>
          </cell>
          <cell r="D3604">
            <v>16.79</v>
          </cell>
        </row>
        <row r="3605">
          <cell r="A3605">
            <v>89900</v>
          </cell>
          <cell r="B3605" t="str">
            <v>ESCAVAÇÃO VERTICAL A CÉU ABERTO, INCLUINDO CARGA, DESCARGA E TRANSPORT E, EM SOLO DE 1ª CATEGORIA COM ESCAVADEIRA HIDRÁULICA (CAÇAMBA: 0,8 M³ / 111 HP), FROTA DE 13 CAMINHÕES BASCULANTES DE 14 M³, DMT DE 15 KM E VELOCIDADE MÉDIA 24 KM/H. AF_12/2013</v>
          </cell>
          <cell r="C3605" t="str">
            <v>M3</v>
          </cell>
          <cell r="D3605">
            <v>28.67</v>
          </cell>
        </row>
        <row r="3606">
          <cell r="A3606">
            <v>89901</v>
          </cell>
          <cell r="B3606" t="str">
            <v>ESCAVAÇÃO VERTICAL A CÉU ABERTO, INCLUINDO CARGA, DESCARGA E TRANSPORT E, EM SOLO DE 1ª CATEGORIA COM ESCAVADEIRA HIDRÁULICA (CAÇAMBA: 0,8 M³ / 111 HP), FROTA DE 8 CAMINHÕES BASCULANTES DE 14 M³, DMT DE 15 KM E VELOCIDADE MÉDIA 45 KM/H. AF_12/2013</v>
          </cell>
          <cell r="C3606" t="str">
            <v>M3</v>
          </cell>
          <cell r="D3606">
            <v>18.559999999999999</v>
          </cell>
        </row>
        <row r="3607">
          <cell r="A3607">
            <v>89902</v>
          </cell>
          <cell r="B3607" t="str">
            <v>ESCAVAÇÃO VERTICAL A CÉU ABERTO, INCLUINDO CARGA, DESCARGA E TRANSPORT E, EM SOLO DE 1ª CATEGORIA COM ESCAVADEIRA HIDRÁULICA (CAÇAMBA: 0,8 M³ / 111 HP), FROTA DE 16 CAMINHÕES BASCULANTES DE 14 M³, DMT DE 20 KM E VELOCIDADE MÉDIA 24 KM/H. AF_12/2013</v>
          </cell>
          <cell r="C3607" t="str">
            <v>M3</v>
          </cell>
          <cell r="D3607">
            <v>35.54</v>
          </cell>
        </row>
        <row r="3608">
          <cell r="A3608">
            <v>89903</v>
          </cell>
          <cell r="B3608" t="str">
            <v>ESCAVAÇÃO VERTICAL A CÉU ABERTO, INCLUINDO CARGA, DESCARGA E TRANSPORT E, EM SOLO DE 1ª CATEGORIA COM ESCAVADEIRA HIDRÁULICA (CAÇAMBA: 0,8 M³ / 111 HP), FROTA DE 2 CAMINHÕES BASCULANTES DE 18 M³, DMT DE 0,2 KM E VELOCIDADE MÉDIA 4 KM/H. AF_12/2013</v>
          </cell>
          <cell r="C3608" t="str">
            <v>M3</v>
          </cell>
          <cell r="D3608">
            <v>6.09</v>
          </cell>
        </row>
        <row r="3609">
          <cell r="A3609">
            <v>89904</v>
          </cell>
          <cell r="B3609" t="str">
            <v>ESCAVAÇÃO VERTICAL A CÉU ABERTO, INCLUINDO CARGA, DESCARGA E TRANSPORT E, EM SOLO DE 1ª CATEGORIA COM ESCAVADEIRA HIDRÁULICA (CAÇAMBA: 0,8 M³ / 111 HP), FROTA DE 2 CAMINHÕES BASCULANTES DE 18 M³, DMT DE 0,3 KM E VELOCIDADE MÉDIA 5,9KM/H. AF_12/2013</v>
          </cell>
          <cell r="C3609" t="str">
            <v>M3</v>
          </cell>
          <cell r="D3609">
            <v>6.12</v>
          </cell>
        </row>
        <row r="3610">
          <cell r="A3610">
            <v>89905</v>
          </cell>
          <cell r="B3610" t="str">
            <v>ESCAVAÇÃO VERTICAL A CÉU ABERTO, INCLUINDO CARGA, DESCARGA E TRANSPORT E, EM SOLO DE 1ª CATEGORIA COM ESCAVADEIRA HIDRÁULICA (CAÇAMBA: 0,8 M³ / 111 HP), FROTA DE 2 CAMINHÕES BASCULANTES DE 18 M³, DMT DE 0,6 KM E VELOCIDADE MÉDIA 10 KM/H. AF_12/2013</v>
          </cell>
          <cell r="C3610" t="str">
            <v>M3</v>
          </cell>
          <cell r="D3610">
            <v>6.29</v>
          </cell>
        </row>
        <row r="3611">
          <cell r="A3611">
            <v>89906</v>
          </cell>
          <cell r="B3611" t="str">
            <v>ESCAVAÇÃO VERTICAL A CÉU ABERTO, INCLUINDO CARGA, DESCARGA E TRANSPORT E, EM SOLO DE 1ª CATEGORIA COM ESCAVADEIRA HIDRÁULICA (CAÇAMBA: 0,8 M³ / 111 HP), FROTA DE 2 CAMINHÕES BASCULANTES DE 18 M³, DMT DE 0,8 KM E VELOCIDADE MÉDIA 14 KM/H. AF_12/2013</v>
          </cell>
          <cell r="C3611" t="str">
            <v>M3</v>
          </cell>
          <cell r="D3611">
            <v>6.23</v>
          </cell>
        </row>
        <row r="3612">
          <cell r="A3612">
            <v>89907</v>
          </cell>
          <cell r="B3612" t="str">
            <v>ESCAVAÇÃO VERTICAL A CÉU ABERTO, INCLUINDO CARGA, DESCARGA E TRANSPORT E, EM SOLO DE 1ª CATEGORIA COM ESCAVADEIRA HIDRÁULICA (CAÇAMBA: 0,8 M³ / 111 HP), FROTA DE 3 CAMINHÕES BASCULANTES DE 18 M³, DMT DE 1 KM E V ELOCIDADE MÉDIA 15 KM/H. AF_12/2013</v>
          </cell>
          <cell r="C3612" t="str">
            <v>M3</v>
          </cell>
          <cell r="D3612">
            <v>7.08</v>
          </cell>
        </row>
        <row r="3613">
          <cell r="A3613">
            <v>89908</v>
          </cell>
          <cell r="B3613" t="str">
            <v>ESCAVAÇÃO VERTICAL A CÉU ABERTO, INCLUINDO CARGA, DESCARGA E TRANSPORT E, EM SOLO DE 1ª CATEGORIA COM ESCAVADEIRA HIDRÁULICA (CAÇAMBA: 0,8 M³ / 111 HP), FROTA DE 4 CAMINHÕES BASCULANTES DE 18 M³, DMT DE 1,5 KM E VELOCIDADE MÉDIA 18 KM/H. AF_12/2013</v>
          </cell>
          <cell r="C3613" t="str">
            <v>M3</v>
          </cell>
          <cell r="D3613">
            <v>9.48</v>
          </cell>
        </row>
        <row r="3614">
          <cell r="A3614">
            <v>89909</v>
          </cell>
          <cell r="B3614" t="str">
            <v>ESCAVAÇÃO VERTICAL A CÉU ABERTO, INCLUINDO CARGA, DESCARGA E TRANSPORT E, EM SOLO DE 1ª CATEGORIA COM ESCAVADEIRA HIDRÁULICA (CAÇAMBA: 0,8 M³ / 111 HP), FROTA DE 4 CAMINHÕES BASCULANTES DE 18 M³, DMT DE 2 KM E V ELOCIDADE MÉDIA 22 KM/H. AF_12/2013</v>
          </cell>
          <cell r="C3614" t="str">
            <v>M3</v>
          </cell>
          <cell r="D3614">
            <v>9.64</v>
          </cell>
        </row>
        <row r="3615">
          <cell r="A3615">
            <v>89910</v>
          </cell>
          <cell r="B3615" t="str">
            <v>ESCAVAÇÃO VERTICAL A CÉU ABERTO, INCLUINDO CARGA, DESCARGA E TRANSPORT E, EM SOLO DE 1ª CATEGORIA COM ESCAVADEIRA HIDRÁULICA (CAÇAMBA: 0,8 M³ / 111 HP), FROTA DE 3 CAMINHÕES BASCULANTES DE 18 M³, DMT DE 2 KM E V ELOCIDADE MÉDIA 35 KM/H. AF_12/2013</v>
          </cell>
          <cell r="C3615" t="str">
            <v>M3</v>
          </cell>
          <cell r="D3615">
            <v>8.32</v>
          </cell>
        </row>
        <row r="3616">
          <cell r="A3616">
            <v>89911</v>
          </cell>
          <cell r="B3616" t="str">
            <v>ESCAVAÇÃO VERTICAL A CÉU ABERTO, INCLUINDO CARGA, DESCARGA E TRANSPORT E, EM SOLO DE 1ª CATEGORIA COM ESCAVADEIRA HIDRÁULICA (CAÇAMBA: 0,8 M³ / 111 HP), FROTA DE 5 CAMINHÕES BASCULANTES DE 18 M³, DMT DE 3 KM E V ELOCIDADE MÉDIA 20 KM/H. AF_12/2013</v>
          </cell>
          <cell r="C3616" t="str">
            <v>M3</v>
          </cell>
          <cell r="D3616">
            <v>11.48</v>
          </cell>
        </row>
        <row r="3617">
          <cell r="A3617">
            <v>89912</v>
          </cell>
          <cell r="B3617" t="str">
            <v>ESCAVAÇÃO VERTICAL A CÉU ABERTO, INCLUINDO CARGA, DESCARGA E TRANSPORT E, EM SOLO DE 1ª CATEGORIA COM ESCAVADEIRA HIDRÁULICA (CAÇAMBA: 0,8 M³ / 111 HP), FROTA DE 5 CAMINHÕES BASCULANTES DE 18 M³, DMT DE 4 KM E V ELOCIDADE MÉDIA 22 KM/H. AF_12/2013</v>
          </cell>
          <cell r="C3617" t="str">
            <v>M3</v>
          </cell>
          <cell r="D3617">
            <v>12.16</v>
          </cell>
        </row>
        <row r="3618">
          <cell r="A3618">
            <v>89913</v>
          </cell>
          <cell r="B3618" t="str">
            <v>ESCAVAÇÃO VERTICAL A CÉU ABERTO, INCLUINDO CARGA, DESCARGA E TRANSPORT E, EM SOLO DE 1ª CATEGORIA COM ESCAVADEIRA HIDRÁULICA (CAÇAMBA: 0,8 M³ / 111 HP), FROTA DE 6 CAMINHÕES BASCULANTES DE 18 M³, DMT DE 6 KM E V ELOCIDADE MÉDIA 22 KM/H. AF_12/2013</v>
          </cell>
          <cell r="C3618" t="str">
            <v>M3</v>
          </cell>
          <cell r="D3618">
            <v>14.67</v>
          </cell>
        </row>
        <row r="3619">
          <cell r="A3619">
            <v>89914</v>
          </cell>
          <cell r="B3619" t="str">
            <v>ESCAVAÇÃO VERTICAL A CÉU ABERTO, INCLUINDO CARGA, DESCARGA E TRANSPORT E, EM SOLO DE 1ª CATEGORIA COM ESCAVADEIRA HIDRÁULICA (CAÇAMBA: 0,8 M³ / 111 HP), FROTA DE 5 CAMINHÕES BASCULANTES DE 18 M³, DMT DE 6 KM E V ELOCIDADE MÉDIA 35 KM/H. AF_12/2013</v>
          </cell>
          <cell r="C3619" t="str">
            <v>M3</v>
          </cell>
          <cell r="D3619">
            <v>11.94</v>
          </cell>
        </row>
        <row r="3620">
          <cell r="A3620">
            <v>89915</v>
          </cell>
          <cell r="B3620" t="str">
            <v>ESCAVAÇÃO VERTICAL A CÉU ABERTO, INCLUINDO CARGA, DESCARGA E TRANSPORT E, EM SOLO DE 1ª CATEGORIA COM ESCAVADEIRA HIDRÁULICA (CAÇAMBA: 0,8 M³ / 111 HP), FROTA DE 7 CAMINHÕES BASCULANTES DE 18 M³, DMT DE 8 KM E V ELOCIDADE MÉDIA 22 KM/H. AF_12/2013</v>
          </cell>
          <cell r="C3620" t="str">
            <v>M3</v>
          </cell>
          <cell r="D3620">
            <v>17.18</v>
          </cell>
        </row>
        <row r="3621">
          <cell r="A3621">
            <v>89916</v>
          </cell>
          <cell r="B3621" t="str">
            <v>ESCAVAÇÃO VERTICAL A CÉU ABERTO, INCLUINDO CARGA, DESCARGA E TRANSPORT E, EM SOLO DE 1ª CATEGORIA COM ESCAVADEIRA HIDRÁULICA (CAÇAMBA: 0,8 M³ / 111 HP), FROTA DE 9 CAMINHÕES BASCULANTES DE 18 M³, DMT DE 10 KM E VELOCIDADE MÉDIA 22 KM/H. AF_12/2013</v>
          </cell>
          <cell r="C3621" t="str">
            <v>M3</v>
          </cell>
          <cell r="D3621">
            <v>20.34</v>
          </cell>
        </row>
        <row r="3622">
          <cell r="A3622">
            <v>89917</v>
          </cell>
          <cell r="B3622" t="str">
            <v>ESCAVAÇÃO VERTICAL A CÉU ABERTO, INCLUINDO CARGA, DESCARGA E TRANSPORT E, EM SOLO DE 1ª CATEGORIA COM ESCAVADEIRA HIDRÁULICA (CAÇAMBA: 0,8 M³ / 111 HP), FROTA DE 6 CAMINHÕES BASCULANTES DE 18 M³, DMT DE 10 KM E VELOCIDADE MÉDIA 35 KM/H. AF_12/2013</v>
          </cell>
          <cell r="C3622" t="str">
            <v>M3</v>
          </cell>
          <cell r="D3622">
            <v>14.94</v>
          </cell>
        </row>
        <row r="3623">
          <cell r="A3623">
            <v>89918</v>
          </cell>
          <cell r="B3623" t="str">
            <v>ESCAVAÇÃO VERTICAL A CÉU ABERTO, INCLUINDO CARGA, DESCARGA E TRANSPORT E, EM SOLO DE 1ª CATEGORIA COM ESCAVADEIRA HIDRÁULICA (CAÇAMBA: 0,8 M³ / 111 HP), FROTA DE 11 CAMINHÕES BASCULANTES DE 18 M³, DMT DE 15 KM E VELOCIDADE MÉDIA 24 KM/H. AF_12/2013</v>
          </cell>
          <cell r="C3623" t="str">
            <v>M3</v>
          </cell>
          <cell r="D3623">
            <v>25.12</v>
          </cell>
        </row>
        <row r="3624">
          <cell r="A3624">
            <v>89919</v>
          </cell>
          <cell r="B3624" t="str">
            <v>ESCAVAÇÃO VERTICAL A CÉU ABERTO, INCLUINDO CARGA, DESCARGA E TRANSPORT E, EM SOLO DE 1ª CATEGORIA COM ESCAVADEIRA HIDRÁULICA (CAÇAMBA: 0,8 M³ / 111 HP), FROTA DE 7 CAMINHÕES BASCULANTES DE 18 M³, DMT DE 15 KM E VELOCIDADE MÉDIA 45 KM/H. AF_12/2013</v>
          </cell>
          <cell r="C3624" t="str">
            <v>M3</v>
          </cell>
          <cell r="D3624">
            <v>16.55</v>
          </cell>
        </row>
        <row r="3625">
          <cell r="A3625">
            <v>89920</v>
          </cell>
          <cell r="B3625" t="str">
            <v>ESCAVAÇÃO VERTICAL A CÉU ABERTO, INCLUINDO CARGA, DESCARGA E TRANSPORT E, EM SOLO DE 1ª CATEGORIA COM ESCAVADEIRA HIDRÁULICA (CAÇAMBA: 0,8 M³ / 111 HP), FROTA DE 13 CAMINHÕES BASCULANTES DE 18 M³, DMT DE 20 KM E VELOCIDADE MÉDIA 24 KM/H. AF_12/2013</v>
          </cell>
          <cell r="C3625" t="str">
            <v>M3</v>
          </cell>
          <cell r="D3625">
            <v>30.71</v>
          </cell>
        </row>
        <row r="3626">
          <cell r="A3626">
            <v>89921</v>
          </cell>
          <cell r="B3626" t="str">
            <v>ESCAVAÇÃO VERTICAL A CÉU ABERTO, INCLUINDO CARGA, DESCARGA E TRANSPORT E, EM SOLO DE 1ª CATEGORIA COM ESCAVADEIRA HIDRÁULICA (CAÇAMBA: 1,2 M³ / 155 HP), FROTA DE 3 CAMINHÕES BASCULANTES DE 14 M³, DMT DE 0,2 KM E VELOCIDADE MÉDIA 4 KM/H. AF_12/2013</v>
          </cell>
          <cell r="C3626" t="str">
            <v>M3</v>
          </cell>
          <cell r="D3626">
            <v>5.67</v>
          </cell>
        </row>
        <row r="3627">
          <cell r="A3627">
            <v>89922</v>
          </cell>
          <cell r="B3627" t="str">
            <v>ESCAVAÇÃO VERTICAL A CÉU ABERTO, INCLUINDO CARGA, DESCARGA E TRANSPORT E, EM SOLO DE 1ª CATEGORIA COM ESCAVADEIRA HIDRÁULICA (CAÇAMBA: 1,2 M³ / 155 HP), FROTA DE 3 CAMINHÕES BASCULANTES DE 14 M³, DMT DE 0,3 KM E VELOCIDADE MÉDIA 5,9 KM/H. AF_12/2013</v>
          </cell>
          <cell r="C3627" t="str">
            <v>M3</v>
          </cell>
          <cell r="D3627">
            <v>5.7</v>
          </cell>
        </row>
        <row r="3628">
          <cell r="A3628">
            <v>89923</v>
          </cell>
          <cell r="B3628" t="str">
            <v>ESCAVAÇÃO VERTICAL A CÉU ABERTO, INCLUINDO CARGA, DESCARGA E TRANSPORT E, EM SOLO DE 1ª CATEGORIA COM ESCAVADEIRA HIDRÁULICA (CAÇAMBA: 1,2 M³ / 155 HP), FROTA DE 3 CAMINHÕES BASCULANTES DE 14 M³, DMT DE 0,6 KM E VELOCIDADE MÉDIA 10 KM/H. AF_12/2013</v>
          </cell>
          <cell r="C3628" t="str">
            <v>M3</v>
          </cell>
          <cell r="D3628">
            <v>5.91</v>
          </cell>
        </row>
        <row r="3629">
          <cell r="A3629">
            <v>89924</v>
          </cell>
          <cell r="B3629" t="str">
            <v>ESCAVAÇÃO VERTICAL A CÉU ABERTO, INCLUINDO CARGA, DESCARGA E TRANSPORT E, EM SOLO DE 1ª CATEGORIA COM ESCAVADEIRA HIDRÁULICA (CAÇAMBA: 1,2 M³ / 155 HP), FROTA DE 3 CAMINHÕES BASCULANTES DE 14 M³, DMT DE 0,8 KM E VELOCIDADE MÉDIA 14 KM/H. AF_12/2013</v>
          </cell>
          <cell r="C3629" t="str">
            <v>M3</v>
          </cell>
          <cell r="D3629">
            <v>5.84</v>
          </cell>
        </row>
        <row r="3630">
          <cell r="A3630">
            <v>89925</v>
          </cell>
          <cell r="B3630" t="str">
            <v>ESCAVAÇÃO VERTICAL A CÉU ABERTO, INCLUINDO CARGA, DESCARGA E TRANSPORT E, EM SOLO DE 1ª CATEGORIA COM ESCAVADEIRA HIDRÁULICA (CAÇAMBA: 1,2 M³ / 155 HP), FROTA DE 3 CAMINHÕES BASCULANTES DE 14 M³, DMT DE 1 KM E V ELOCIDADE MÉDIA 15 KM/H. AF_12/2013</v>
          </cell>
          <cell r="C3630" t="str">
            <v>M3</v>
          </cell>
          <cell r="D3630">
            <v>6.07</v>
          </cell>
        </row>
        <row r="3631">
          <cell r="A3631">
            <v>89926</v>
          </cell>
          <cell r="B3631" t="str">
            <v>ESCAVAÇÃO VERTICAL A CÉU ABERTO, INCLUINDO CARGA, DESCARGA E TRANSPORT E, EM SOLO DE 1ª CATEGORIA COM ESCAVADEIRA HIDRÁULICA (CAÇAMBA: 1,2 M³ / 155 HP), FROTA DE 5 CAMINHÕES BASCULANTES DE 14 M³, DMT DE 1,5 KM E VELOCIDADE MÉDIA 18 KM/H. AF_12/2013</v>
          </cell>
          <cell r="C3631" t="str">
            <v>M3</v>
          </cell>
          <cell r="D3631">
            <v>9.01</v>
          </cell>
        </row>
        <row r="3632">
          <cell r="A3632">
            <v>89927</v>
          </cell>
          <cell r="B3632" t="str">
            <v>ESCAVAÇÃO VERTICAL A CÉU ABERTO, INCLUINDO CARGA, DESCARGA E TRANSPORT E, EM SOLO DE 1ª CATEGORIA COM ESCAVADEIRA HIDRÁULICA (CAÇAMBA: 1,2 M³ / 155 HP), FROTA DE 5 CAMINHÕES BASCULANTES DE 14 M³, DMT DE 2 KM E V ELOCIDADE MÉDIA 22 KM/H. AF_12/2013</v>
          </cell>
          <cell r="C3632" t="str">
            <v>M3</v>
          </cell>
          <cell r="D3632">
            <v>9.19</v>
          </cell>
        </row>
        <row r="3633">
          <cell r="A3633">
            <v>89928</v>
          </cell>
          <cell r="B3633" t="str">
            <v>ESCAVAÇÃO VERTICAL A CÉU ABERTO, INCLUINDO CARGA, DESCARGA E TRANSPORT E, EM SOLO DE 1ª CATEGORIA COM ESCAVADEIRA HIDRÁULICA (CAÇAMBA: 1,2 M³ / 155 HP), FROTA DE 5 CAMINHÕES BASCULANTES DE 14 M³, DMT DE 2 KM E V ELOCIDADE MÉDIA 35 KM/H. AF_12/2013</v>
          </cell>
          <cell r="C3633" t="str">
            <v>M3</v>
          </cell>
          <cell r="D3633">
            <v>8.41</v>
          </cell>
        </row>
        <row r="3634">
          <cell r="A3634">
            <v>89929</v>
          </cell>
          <cell r="B3634" t="str">
            <v>ESCAVAÇÃO VERTICAL A CÉU ABERTO, INCLUINDO CARGA, DESCARGA E TRANSPORT E, EM SOLO DE 1ª CATEGORIA COM ESCAVADEIRA HIDRÁULICA (CAÇAMBA: 1,2 M³ / 155 HP), FROTA DE 7 CAMINHÕES BASCULANTES DE 14 M³, DMT DE 3 KM E V ELOCIDADE MÉDIA 20 KM/H. AF_12/2013</v>
          </cell>
          <cell r="C3634" t="str">
            <v>M3</v>
          </cell>
          <cell r="D3634">
            <v>11.53</v>
          </cell>
        </row>
        <row r="3635">
          <cell r="A3635">
            <v>89930</v>
          </cell>
          <cell r="B3635" t="str">
            <v>ESCAVAÇÃO VERTICAL A CÉU ABERTO, INCLUINDO CARGA, DESCARGA E TRANSPORT E, EM SOLO DE 1ª CATEGORIA COM ESCAVADEIRA HIDRÁULICA (CAÇAMBA: 1,2 M³ / 155 HP), FROTA DE 7 CAMINHÕES BASCULANTES DE 14 M³, DMT DE 4 KM E V ELOCIDADE MÉDIA 22 KM/H. AF_12/2013</v>
          </cell>
          <cell r="C3635" t="str">
            <v>M3</v>
          </cell>
          <cell r="D3635">
            <v>12.25</v>
          </cell>
        </row>
        <row r="3636">
          <cell r="A3636">
            <v>89931</v>
          </cell>
          <cell r="B3636" t="str">
            <v>ESCAVAÇÃO VERTICAL A CÉU ABERTO, INCLUINDO CARGA, DESCARGA E TRANSPORT E, EM SOLO DE 1ª CATEGORIA COM ESCAVADEIRA HIDRÁULICA (CAÇAMBA: 1,2 M³ / 155 HP), FROTA DE 9 CAMINHÕES BASCULANTES DE 14 M³, DMT DE 6 KM E V ELOCIDADE MÉDIA 22 KM/H. AF_12/2013</v>
          </cell>
          <cell r="C3636" t="str">
            <v>M3</v>
          </cell>
          <cell r="D3636">
            <v>15.34</v>
          </cell>
        </row>
        <row r="3637">
          <cell r="A3637">
            <v>89932</v>
          </cell>
          <cell r="B3637" t="str">
            <v>ESCAVAÇÃO VERTICAL A CÉU ABERTO, INCLUINDO CARGA, DESCARGA E TRANSPORT E, EM SOLO DE 1ª CATEGORIA COM ESCAVADEIRA HIDRÁULICA (CAÇAMBA: 1,2 M³ / 155 HP), FROTA DE 7 CAMINHÕES BASCULANTES DE 14 M³, DMT DE 6 KM E V ELOCIDADE MÉDIA 35 KM/H. AF_12/2013</v>
          </cell>
          <cell r="C3637" t="str">
            <v>M3</v>
          </cell>
          <cell r="D3637">
            <v>12.02</v>
          </cell>
        </row>
        <row r="3638">
          <cell r="A3638">
            <v>89933</v>
          </cell>
          <cell r="B3638" t="str">
            <v>ESCAVAÇÃO VERTICAL A CÉU ABERTO, INCLUINDO CARGA, DESCARGA E TRANSPORT E, EM SOLO DE 1ª CATEGORIA COM ESCAVADEIRA HIDRÁULICA (CAÇAMBA: 1,2 M³ / 155 HP), FROTA DE 11 CAMINHÕES BASCULANTES DE 14 M³, DMT DE 8 KM E VELOCIDADE MÉDIA 22 KM/H. AF_12/2013</v>
          </cell>
          <cell r="C3638" t="str">
            <v>M3</v>
          </cell>
          <cell r="D3638">
            <v>18.399999999999999</v>
          </cell>
        </row>
        <row r="3639">
          <cell r="A3639">
            <v>89934</v>
          </cell>
          <cell r="B3639" t="str">
            <v>ESCAVAÇÃO VERTICAL A CÉU ABERTO, INCLUINDO CARGA, DESCARGA E TRANSPORT E, EM SOLO DE 1ª CATEGORIA COM ESCAVADEIRA HIDRÁULICA (CAÇAMBA: 1,2 M³ / 155 HP), FROTA DE 13 CAMINHÕES BASCULANTES DE 14 M³, DMT DE 10 KM E VELOCIDADE MÉDIA 22 KM/H. AF_12/2013</v>
          </cell>
          <cell r="C3639" t="str">
            <v>M3</v>
          </cell>
          <cell r="D3639">
            <v>21.46</v>
          </cell>
        </row>
        <row r="3640">
          <cell r="A3640">
            <v>89935</v>
          </cell>
          <cell r="B3640" t="str">
            <v>ESCAVAÇÃO VERTICAL A CÉU ABERTO, INCLUINDO CARGA, DESCARGA E TRANSPORT E, EM SOLO DE 1ª CATEGORIA COM ESCAVADEIRA HIDRÁULICA (CAÇAMBA: 1,2 M³ / 155 HP), FROTA DE 10 CAMINHÕES BASCULANTES DE 14 M³, DMT DE 10 KM E VELOCIDADE MÉDIA 35 KM/H. AF_12/2013</v>
          </cell>
          <cell r="C3640" t="str">
            <v>M3</v>
          </cell>
          <cell r="D3640">
            <v>16.100000000000001</v>
          </cell>
        </row>
        <row r="3641">
          <cell r="A3641">
            <v>89936</v>
          </cell>
          <cell r="B3641" t="str">
            <v>ESCAVAÇÃO VERTICAL A CÉU ABERTO, INCLUINDO CARGA, DESCARGA E TRANSPORT E, EM SOLO DE 1ª CATEGORIA COM ESCAVADEIRA HIDRÁULICA (CAÇAMBA: 1,2 M³ / 155 HP), FROTA DE 17 CAMINHÕES BASCULANTES DE 14 M³, DMT DE 15 KM E VELOCIDADE MÉDIA 24 KM/H. AF_12/2013</v>
          </cell>
          <cell r="C3641" t="str">
            <v>M3</v>
          </cell>
          <cell r="D3641">
            <v>27.34</v>
          </cell>
        </row>
        <row r="3642">
          <cell r="A3642">
            <v>89937</v>
          </cell>
          <cell r="B3642" t="str">
            <v>ESCAVAÇÃO VERTICAL A CÉU ABERTO, INCLUINDO CARGA, DESCARGA E TRANSPORT E, EM SOLO DE 1ª CATEGORIA COM ESCAVADEIRA HIDRÁULICA (CAÇAMBA: 1,2 M³ / 155 HP), FROTA DE 11 CAMINHÕES BASCULANTES DE 14 M³, DMT DE 15 KM E VELOCIDADE MÉDIA 45 KM/H. AF_12/2013</v>
          </cell>
          <cell r="C3642" t="str">
            <v>M3</v>
          </cell>
          <cell r="D3642">
            <v>17.690000000000001</v>
          </cell>
        </row>
        <row r="3643">
          <cell r="A3643">
            <v>89938</v>
          </cell>
          <cell r="B3643" t="str">
            <v>ESCAVAÇÃO VERTICAL A CÉU ABERTO, INCLUINDO CARGA, DESCARGA E TRANSPORT E, EM SOLO DE 1ª CATEGORIA COM ESCAVADEIRA HIDRÁULICA (CAÇAMBA: 1,2 M³ / 155 HP), FROTA DE 22 CAMINHÕES BASCULANTES DE 14 M³, DMT DE 20 KM E VELOCIDADE MÉDIA 24 KM/H. AF_12/2013</v>
          </cell>
          <cell r="C3643" t="str">
            <v>M3</v>
          </cell>
          <cell r="D3643">
            <v>34.56</v>
          </cell>
        </row>
        <row r="3644">
          <cell r="A3644">
            <v>89939</v>
          </cell>
          <cell r="B3644" t="str">
            <v>ESCAVAÇÃO VERTICAL A CÉU ABERTO, INCLUINDO CARGA, DESCARGA E TRANSPORT E, EM SOLO DE 1ª CATEGORIA COM ESCAVADEIRA HIDRÁULICA (CAÇAMBA: 1,2 M³ / 155 HP), FROTA DE 3 CAMINHÕES BASCULANTES DE 18 M³, DMT DE 0,2 KM E VELOCIDADE MÉDIA 4 KM/H. AF_12/2013</v>
          </cell>
          <cell r="C3644" t="str">
            <v>M3</v>
          </cell>
          <cell r="D3644">
            <v>5.31</v>
          </cell>
        </row>
        <row r="3645">
          <cell r="A3645">
            <v>89940</v>
          </cell>
          <cell r="B3645" t="str">
            <v>ESCAVAÇÃO VERTICAL A CÉU ABERTO, INCLUINDO CARGA, DESCARGA E TRANSPORT E, EM SOLO DE 1ª CATEGORIA COM ESCAVADEIRA HIDRÁULICA (CAÇAMBA: 1,2 M³ / 155 HP), FROTA DE 3 CAMINHÕES BASCULANTES DE 18 M³, DMT DE 0,3 KM E VELOCIDADE MÉDIA 5,9 KM/H. AF_12/2013</v>
          </cell>
          <cell r="C3645" t="str">
            <v>M3</v>
          </cell>
          <cell r="D3645">
            <v>5.33</v>
          </cell>
        </row>
        <row r="3646">
          <cell r="A3646">
            <v>89941</v>
          </cell>
          <cell r="B3646" t="str">
            <v>ESCAVAÇÃO VERTICAL A CÉU ABERTO, INCLUINDO CARGA, DESCARGA E TRANSPORT E, EM SOLO DE 1ª CATEGORIA COM ESCAVADEIRA HIDRÁULICA (CAÇAMBA: 1,2 M³ / 155 HP), FROTA DE 3 CAMINHÕES BASCULANTES DE 18 M³, DMT DE 0,6 KM E VELOCIDADE MÉDIA 10 KM/H. AF_12/2013</v>
          </cell>
          <cell r="C3646" t="str">
            <v>M3</v>
          </cell>
          <cell r="D3646">
            <v>5.52</v>
          </cell>
        </row>
        <row r="3647">
          <cell r="A3647">
            <v>89942</v>
          </cell>
          <cell r="B3647" t="str">
            <v>ESCAVAÇÃO VERTICAL A CÉU ABERTO, INCLUINDO CARGA, DESCARGA E TRANSPORT E, EM SOLO DE 1ª CATEGORIA COM ESCAVADEIRA HIDRÁULICA (CAÇAMBA: 1,2 M³ / 155 HP), FROTA DE 3 CAMINHÕES BASCULANTES DE 18 M³, DMT DE 0,8 KM E VELOCIDADE MÉDIA 14 KM/H. AF_12/2013</v>
          </cell>
          <cell r="C3647" t="str">
            <v>M3</v>
          </cell>
          <cell r="D3647">
            <v>5.46</v>
          </cell>
        </row>
        <row r="3648">
          <cell r="A3648">
            <v>89943</v>
          </cell>
          <cell r="B3648" t="str">
            <v>ESCAVAÇÃO VERTICAL A CÉU ABERTO, INCLUINDO CARGA, DESCARGA E TRANSPORT E, EM SOLO DE 1ª CATEGORIA COM ESCAVADEIRA HIDRÁULICA (CAÇAMBA: 1,2 M³ / 155 HP), FROTA DE 3 CAMINHÕES BASCULANTES DE 18 M³, DMT DE 1 KM E V ELOCIDADE MÉDIA 15 KM/H. AF_12/2013</v>
          </cell>
          <cell r="C3648" t="str">
            <v>M3</v>
          </cell>
          <cell r="D3648">
            <v>5.65</v>
          </cell>
        </row>
        <row r="3649">
          <cell r="A3649">
            <v>89944</v>
          </cell>
          <cell r="B3649" t="str">
            <v>ESCAVAÇÃO VERTICAL A CÉU ABERTO, INCLUINDO CARGA, DESCARGA E TRANSPORT E, EM SOLO DE 1ª CATEGORIA COM ESCAVADEIRA HIDRÁULICA (CAÇAMBA: 1,2 M³ / 155 HP), FROTA DE 5 CAMINHÕES BASCULANTES DE 18 M³, DMT DE 1,5 KM E VELOCIDADE MÉDIA 18 KM/H. AF_12/2013</v>
          </cell>
          <cell r="C3649" t="str">
            <v>M3</v>
          </cell>
          <cell r="D3649">
            <v>8.3000000000000007</v>
          </cell>
        </row>
        <row r="3650">
          <cell r="A3650">
            <v>89945</v>
          </cell>
          <cell r="B3650" t="str">
            <v>ESCAVAÇÃO VERTICAL A CÉU ABERTO, INCLUINDO CARGA, DESCARGA E TRANSPORT E, EM SOLO DE 1ª CATEGORIA COM ESCAVADEIRA HIDRÁULICA (CAÇAMBA: 1,2 M³ / 155 HP), FROTA DE 5 CAMINHÕES BASCULANTES DE 18 M³, DMT DE 2 KM E V ELOCIDADE MÉDIA 22 KM/H. AF_12/2013</v>
          </cell>
          <cell r="C3650" t="str">
            <v>M3</v>
          </cell>
          <cell r="D3650">
            <v>8.4700000000000006</v>
          </cell>
        </row>
        <row r="3651">
          <cell r="A3651">
            <v>89946</v>
          </cell>
          <cell r="B3651" t="str">
            <v>ESCAVAÇÃO VERTICAL A CÉU ABERTO, INCLUINDO CARGA, DESCARGA E TRANSPORT E, EM SOLO DE 1ª CATEGORIA COM ESCAVADEIRA HIDRÁULICA (CAÇAMBA: 1,2 M³ / 155 HP), FROTA DE 4 CAMINHÕES BASCULANTES DE 18 M³, DMT DE 2 KM E V ELOCIDADE MÉDIA 35 KM/H. AF_12/2013</v>
          </cell>
          <cell r="C3651" t="str">
            <v>M3</v>
          </cell>
          <cell r="D3651">
            <v>7.33</v>
          </cell>
        </row>
        <row r="3652">
          <cell r="A3652">
            <v>89947</v>
          </cell>
          <cell r="B3652" t="str">
            <v>ESCAVAÇÃO VERTICAL A CÉU ABERTO, INCLUINDO CARGA, DESCARGA E TRANSPORT E, EM SOLO DE 1ª CATEGORIA COM ESCAVADEIRA HIDRÁULICA (CAÇAMBA: 1,2 M³ / 155 HP), FROTA DE 6 CAMINHÕES BASCULANTES DE 18 M³, DMT DE 3 KM E V ELOCIDADE MÉDIA 20 KM/H. AF_12/2013</v>
          </cell>
          <cell r="C3652" t="str">
            <v>M3</v>
          </cell>
          <cell r="D3652">
            <v>10.130000000000001</v>
          </cell>
        </row>
        <row r="3653">
          <cell r="A3653">
            <v>89948</v>
          </cell>
          <cell r="B3653" t="str">
            <v>ESCAVAÇÃO VERTICAL A CÉU ABERTO, INCLUINDO CARGA, DESCARGA E TRANSPORT E, EM SOLO DE 1ª CATEGORIA COM ESCAVADEIRA HIDRÁULICA (CAÇAMBA: 1,2 M³ / 155 HP), FROTA DE 7 CAMINHÕES BASCULANTES DE 18 M³, DMT DE 4 KM E V ELOCIDADE MÉDIA 22 KM/H. AF_12/2013</v>
          </cell>
          <cell r="C3653" t="str">
            <v>M3</v>
          </cell>
          <cell r="D3653">
            <v>11.22</v>
          </cell>
        </row>
        <row r="3654">
          <cell r="A3654">
            <v>89949</v>
          </cell>
          <cell r="B3654" t="str">
            <v>ESCAVAÇÃO VERTICAL A CÉU ABERTO, INCLUINDO CARGA, DESCARGA E TRANSPORT E, EM SOLO DE 1ª CATEGORIA COM ESCAVADEIRA HIDRÁULICA (CAÇAMBA: 1,2 M³ / 155 HP), FROTA DE 8 CAMINHÕES BASCULANTES DE 18 M³, DMT DE 6 KM E V ELOCIDADE MÉDIA 22 KM/H. AF_12/2013</v>
          </cell>
          <cell r="C3654" t="str">
            <v>M3</v>
          </cell>
          <cell r="D3654">
            <v>13.54</v>
          </cell>
        </row>
        <row r="3655">
          <cell r="A3655">
            <v>89950</v>
          </cell>
          <cell r="B3655" t="str">
            <v>ESCAVAÇÃO VERTICAL A CÉU ABERTO, INCLUINDO CARGA, DESCARGA E TRANSPORT E, EM SOLO DE 1ª CATEGORIA COM ESCAVADEIRA HIDRÁULICA (CAÇAMBA: 1,2 M³ / 155 HP), FROTA DE 6 CAMINHÕES BASCULANTES DE 18 M³, DMT DE 6 KM E V ELOCIDADE MÉDIA 35 KM/H. AF_12/2013</v>
          </cell>
          <cell r="C3655" t="str">
            <v>M3</v>
          </cell>
          <cell r="D3655">
            <v>10.58</v>
          </cell>
        </row>
        <row r="3656">
          <cell r="A3656">
            <v>89951</v>
          </cell>
          <cell r="B3656" t="str">
            <v>ESCAVAÇÃO VERTICAL A CÉU ABERTO, INCLUINDO CARGA, DESCARGA E TRANSPORT E, EM SOLO DE 1ª CATEGORIA COM ESCAVADEIRA HIDRÁULICA (CAÇAMBA: 1,2 M³ / 155 HP), FROTA DE 10 CAMINHÕES BASCULANTES DE 18 M³, DMT DE 8 KM E VELOCIDADE MÉDIA 22 KM/H. AF_12/2013</v>
          </cell>
          <cell r="C3656" t="str">
            <v>M3</v>
          </cell>
          <cell r="D3656">
            <v>16.29</v>
          </cell>
        </row>
        <row r="3657">
          <cell r="A3657">
            <v>89952</v>
          </cell>
          <cell r="B3657" t="str">
            <v>ESCAVAÇÃO VERTICAL A CÉU ABERTO, INCLUINDO CARGA, DESCARGA E TRANSPORT E, EM SOLO DE 1ª CATEGORIA COM ESCAVADEIRA HIDRÁULICA (CAÇAMBA: 1,2 M³ / 155 HP), FROTA DE 7 CAMINHÕES BASCULANTES DE 18 M³, DMT DE 8 KM E V ELOCIDADE MÉDIA 35 KM/H. AF_12/2013</v>
          </cell>
          <cell r="C3657" t="str">
            <v>M3</v>
          </cell>
          <cell r="D3657">
            <v>12.19</v>
          </cell>
        </row>
        <row r="3658">
          <cell r="A3658">
            <v>89953</v>
          </cell>
          <cell r="B3658" t="str">
            <v>ESCAVAÇÃO VERTICAL A CÉU ABERTO, INCLUINDO CARGA, DESCARGA E TRANSPORT E, EM SOLO DE 1ª CATEGORIA COM ESCAVADEIRA HIDRÁULICA (CAÇAMBA: 1,2 M³ / 155 HP), FROTA DE 12 CAMINHÕES BASCULANTES DE 18 M³, DMT DE 10 KM E VELOCIDADE MÉDIA 22 KM/H. AF_12/2013</v>
          </cell>
          <cell r="C3658" t="str">
            <v>M3</v>
          </cell>
          <cell r="D3658">
            <v>19.07</v>
          </cell>
        </row>
        <row r="3659">
          <cell r="A3659">
            <v>89954</v>
          </cell>
          <cell r="B3659" t="str">
            <v>ESCAVAÇÃO VERTICAL A CÉU ABERTO, INCLUINDO CARGA, DESCARGA E TRANSPORT E, EM SOLO DE 1ª CATEGORIA COM ESCAVADEIRA HIDRÁULICA (CAÇAMBA: 1,2 M³ / 155 HP), FROTA DE 8 CAMINHÕES BASCULANTES DE 18 M³, DMT DE 10 KM E VELOCIDADE MÉDIA 35 KM/H. AF_12/2013</v>
          </cell>
          <cell r="C3659" t="str">
            <v>M3</v>
          </cell>
          <cell r="D3659">
            <v>13.81</v>
          </cell>
        </row>
        <row r="3660">
          <cell r="A3660">
            <v>89955</v>
          </cell>
          <cell r="B3660" t="str">
            <v>ESCAVAÇÃO VERTICAL A CÉU ABERTO, INCLUINDO CARGA, DESCARGA E TRANSPORT E, EM SOLO DE 1ª CATEGORIA COM ESCAVADEIRA HIDRÁULICA (CAÇAMBA: 1,2 M³ / 155 HP), FROTA DE 15 CAMINHÕES BASCULANTES DE 18 M³, DMT DE 15 KM E VELOCIDADE MÉDIA 24 KM/H. AF_12/2013</v>
          </cell>
          <cell r="C3660" t="str">
            <v>M3</v>
          </cell>
          <cell r="D3660">
            <v>23.9</v>
          </cell>
        </row>
        <row r="3661">
          <cell r="A3661">
            <v>89956</v>
          </cell>
          <cell r="B3661" t="str">
            <v>ESCAVAÇÃO VERTICAL A CÉU ABERTO, INCLUINDO CARGA, DESCARGA E TRANSPORT E, EM SOLO DE 1ª CATEGORIA COM ESCAVADEIRA HIDRÁULICA (CAÇAMBA: 1,2 M³ / 155 HP), FROTA DE 9 CAMINHÕES BASCULANTES DE 18 M³, DMT DE 15 KM E VELOCIDADE MÉDIA 45 KM/H. AF_12/2013</v>
          </cell>
          <cell r="C3661" t="str">
            <v>M3</v>
          </cell>
          <cell r="D3661">
            <v>15.23</v>
          </cell>
        </row>
        <row r="3662">
          <cell r="A3662">
            <v>89958</v>
          </cell>
          <cell r="B3662" t="str">
            <v>ESCAVAÇÃO VERTICAL A CÉU ABERTO, INCLUINDO CARGA, DESCARGA E TRANSPORT E, EM SOLO DE 1ª CATEGORIA COM ESCAVADEIRA HIDRÁULICA (CAÇAMBA: 1,2 M³ / 155 HP), FROTA DE 19 CAMINHÕES BASCULANTES DE 18 M³, DMT DE 20 KM E VELOCIDADE MÉDIA 24 KM/H. AF_12/2013</v>
          </cell>
          <cell r="C3662" t="str">
            <v>M3</v>
          </cell>
          <cell r="D3662">
            <v>29.98</v>
          </cell>
        </row>
        <row r="3663">
          <cell r="A3663">
            <v>89960</v>
          </cell>
          <cell r="B3663" t="str">
            <v>ESCAVAÇÃO VERTICAL A CÉU ABERTO, INCLUINDO CARGA, DESCARGA E TRANSPORT E, EM SOLO DE 1ª CATEGORIA COM ESCAVADEIRA HIDRÁULICA (CAÇAMBA: 1,2 M³ / 155 HP), FROTA DE 10 CAMINHÕES BASCULANTES DE 18 M³, DMT DE 25 KM E VELOCIDADE MÉDIA 45 KM/H. AF_11/2014</v>
          </cell>
          <cell r="C3663" t="str">
            <v>M3</v>
          </cell>
          <cell r="D3663">
            <v>21.79</v>
          </cell>
        </row>
        <row r="3664">
          <cell r="A3664">
            <v>89961</v>
          </cell>
          <cell r="B3664" t="str">
            <v>ESCAVAÇÃO VERTICAL A CÉU ABERTO, INCLUINDO CARGA, DESCARGA E TRANSPORT E, EM SOLO DE 1ª CATEGORIA COM ESCAVADEIRA HIDRÁULICA (CAÇAMBA: 1,2 M³ / 155 HP), FROTA DE 10 CAMINHÕES BASCULANTES DE 18 M³, DMT DE 30 KM E VELOCIDADE MÉDIA 45 KM/H. AF_12/2013</v>
          </cell>
          <cell r="C3664" t="str">
            <v>M3</v>
          </cell>
          <cell r="D3664">
            <v>25.14</v>
          </cell>
        </row>
        <row r="3665">
          <cell r="A3665">
            <v>89962</v>
          </cell>
          <cell r="B3665" t="str">
            <v>ESCAVAÇÃO VERTICAL A CÉU ABERTO, INCLUINDO CARGA, DESCARGA E TRANSPORT E, EM SOLO DE 1ª CATEGORIA COM ESCAVADEIRA HIDRÁULICA (CAÇAMBA: 1,2 M³ / 155 HP), FROTA DE 15 CAMINHÕES BASCULANTES DE 18 M³, DMT DE 30 KM E VELOCIDADE MÉDIA 45 KM/H. AF_12/2013</v>
          </cell>
          <cell r="C3665" t="str">
            <v>M3</v>
          </cell>
          <cell r="D3665">
            <v>24.8</v>
          </cell>
        </row>
        <row r="3666">
          <cell r="A3666">
            <v>89963</v>
          </cell>
          <cell r="B3666" t="str">
            <v>ESCAVAÇÃO VERTICAL A CÉU ABERTO, INCLUINDO CARGA, DESCARGA E TRANSPORT E, EM SOLO DE 1ª CATEGORIA COM ESCAVADEIRA HIDRÁULICA (CAÇAMBA: 1,2 M³ / 155 HP), FROTA DE 10 CAMINHÕES BASCULANTES DE 18 M³, DMT DE 35 KM E VELOCIDADE MÉDIA 45 KM/H. AF_11/2014</v>
          </cell>
          <cell r="C3666" t="str">
            <v>M3</v>
          </cell>
          <cell r="D3666">
            <v>28.49</v>
          </cell>
        </row>
        <row r="3667">
          <cell r="A3667">
            <v>89964</v>
          </cell>
          <cell r="B3667" t="str">
            <v>ESCAVAÇÃO VERTICAL A CÉU ABERTO, INCLUINDO CARGA, DESCARGA E TRANSPORT E, EM SOLO DE 1ª CATEGORIA COM ESCAVADEIRA HIDRÁULICA (CAÇAMBA: 1,2 M³ / 155 HP), FROTA DE 10 CAMINHÕES BASCULANTES DE 18 M³, DMT DE 40 KM E VELOCIDADE MÉDIA 45 KM/H. AF_12/2013</v>
          </cell>
          <cell r="C3667" t="str">
            <v>M3</v>
          </cell>
          <cell r="D3667">
            <v>31.85</v>
          </cell>
        </row>
        <row r="3668">
          <cell r="A3668">
            <v>89965</v>
          </cell>
          <cell r="B3668" t="str">
            <v>ESCAVAÇÃO VERTICAL A CÉU ABERTO, INCLUINDO CARGA, DESCARGA E TRANSPORT E, EM SOLO DE 1ª CATEGORIA COM ESCAVADEIRA HIDRÁULICA (CAÇAMBA: 1,2 M³ / 155 HP), FROTA DE 15 CAMINHÕES BASCULANTES DE 18 M³, DMT DE 40 KM E VELOCIDADE MÉDIA 45 KM/H. AF_12/2013</v>
          </cell>
          <cell r="C3668" t="str">
            <v>M3</v>
          </cell>
          <cell r="D3668">
            <v>31.42</v>
          </cell>
        </row>
        <row r="3669">
          <cell r="A3669">
            <v>89966</v>
          </cell>
          <cell r="B3669" t="str">
            <v>ESCAVAÇÃO VERTICAL A CÉU ABERTO, INCLUINDO CARGA, DESCARGA E TRANSPORT E, EM SOLO DE 1ª CATEGORIA COM ESCAVADEIRA HIDRÁULICA (CAÇAMBA: 1,2 M³ / 155 HP), FROTA DE 10 CAMINHÕES BASCULANTES DE 18 M³, DMT DE 45 KM E VELOCIDADE MÉDIA 45 KM/H. AF_11/2014</v>
          </cell>
          <cell r="C3669" t="str">
            <v>M3</v>
          </cell>
          <cell r="D3669">
            <v>35.18</v>
          </cell>
        </row>
        <row r="3670">
          <cell r="A3670">
            <v>89967</v>
          </cell>
          <cell r="B3670" t="str">
            <v>ESCAVAÇÃO VERTICAL A CÉU ABERTO, INCLUINDO CARGA, DESCARGA E TRANSPORT E, EM SOLO DE 1ª CATEGORIA COM ESCAVADEIRA HIDRÁULICA (CAÇAMBA: 1,2 M³ / 155 HP), FROTA DE 10 CAMINHÕES BASCULANTES DE 18 M³, DMT DE 50 KM E VELOCIDADE MÉDIA 45 KM/H. AF_12/2013</v>
          </cell>
          <cell r="C3670" t="str">
            <v>M3</v>
          </cell>
          <cell r="D3670">
            <v>38.549999999999997</v>
          </cell>
        </row>
        <row r="3671">
          <cell r="A3671">
            <v>89968</v>
          </cell>
          <cell r="B3671" t="str">
            <v>ESCAVAÇÃO VERTICAL A CÉU ABERTO, INCLUINDO CARGA, DESCARGA E TRANSPORT E, EM SOLO DE 1ª CATEGORIA COM ESCAVADEIRA HIDRÁULICA (CAÇAMBA: 1,2 M³ / 155 HP), FROTA DE 15 CAMINHÕES BASCULANTES DE 18 M³, DMT DE 50 KM E VELOCIDADE MÉDIA 45 KM/H. AF_12/2013</v>
          </cell>
          <cell r="C3671" t="str">
            <v>M3</v>
          </cell>
          <cell r="D3671">
            <v>38.04</v>
          </cell>
        </row>
        <row r="3672">
          <cell r="A3672">
            <v>3061</v>
          </cell>
          <cell r="B3672" t="str">
            <v>ESCAVACAO MEC VALA N ESCOR MAT 1A CAT C/RETROESCAV ATE 1,50M EXCL ESGOTAMENTO</v>
          </cell>
          <cell r="C3672" t="str">
            <v>M3</v>
          </cell>
          <cell r="D3672">
            <v>5.36</v>
          </cell>
        </row>
        <row r="3673">
          <cell r="A3673">
            <v>72915</v>
          </cell>
          <cell r="B3673" t="str">
            <v>ESCAVACAO MECANICA DE VALA EM MATERIAL DE 2A. CATEGORIA ATE 2 M DE PRO FUNDIDADE COM UTILIZACAO DE ESCAVADEIRA HIDRAULICA</v>
          </cell>
          <cell r="C3673" t="str">
            <v>M3</v>
          </cell>
          <cell r="D3673">
            <v>10.38</v>
          </cell>
        </row>
        <row r="3674">
          <cell r="A3674">
            <v>72917</v>
          </cell>
          <cell r="B3674" t="str">
            <v>ESCAVACAO MECANICA DE VALA EM MATERIAL 2A. CATEGORIA DE 2,01 ATE 4,00 M DE PROFUNDIDADE COM UTILIZACAO DE ESCAVADEIRA HIDRAULICA</v>
          </cell>
          <cell r="C3674" t="str">
            <v>M3</v>
          </cell>
          <cell r="D3674">
            <v>11.86</v>
          </cell>
        </row>
        <row r="3675">
          <cell r="A3675">
            <v>72918</v>
          </cell>
          <cell r="B3675" t="str">
            <v>ESCAVACAO MECANICA DE VALA EM MATERIAL 2A. CATEGORIA DE 4,01 ATE 6,00 M DE PROFUNDIDADE COM UTILIZACAO DE ESCAVADEIRA HIDRAULICA</v>
          </cell>
          <cell r="C3675" t="str">
            <v>M3</v>
          </cell>
          <cell r="D3675">
            <v>13.84</v>
          </cell>
        </row>
        <row r="3676">
          <cell r="A3676">
            <v>73574</v>
          </cell>
          <cell r="B3676" t="str">
            <v>ESCAV.MEC. VALA N ESCOR DE 4,5 A 6M(ESCAV HIDRAUL 0,78M3)MAT1ACAT EXCL ESGOTAMENTO.</v>
          </cell>
          <cell r="C3676" t="str">
            <v>M3</v>
          </cell>
          <cell r="D3676">
            <v>6.59</v>
          </cell>
        </row>
        <row r="3677">
          <cell r="A3677">
            <v>73575</v>
          </cell>
          <cell r="B3677" t="str">
            <v>ESCAV MEC VALA N ESCOR DE 3 A 4,5M(ESCAV HIDRAUL O,78M3)MAT 1A CAT EXC L ESGOTAMENTO.</v>
          </cell>
          <cell r="C3677" t="str">
            <v>M3</v>
          </cell>
          <cell r="D3677">
            <v>5.39</v>
          </cell>
        </row>
        <row r="3678">
          <cell r="A3678">
            <v>73576</v>
          </cell>
          <cell r="B3678" t="str">
            <v>ESCAV MEC VALA N ESCOR DE1,5 A 3M(ESCAV HIDRAUL 0,78M3)MAT 1A CAT EXCL ESGOTAMENTOO.</v>
          </cell>
          <cell r="C3678" t="str">
            <v>M3</v>
          </cell>
          <cell r="D3678">
            <v>4.3</v>
          </cell>
        </row>
        <row r="3679">
          <cell r="A3679">
            <v>73577</v>
          </cell>
          <cell r="B3679" t="str">
            <v>ESCAV MEC VALA N ESCOR DE 4,5 A 6M PROF (C/ESCAV HIDR 0,78M3) MAT 1A C AT C/REDUTOR(C/PEDRAS/INST PREDIAIS/OUTROS REDUTORES PRODUT  OU CAVAS FUND) EXCL ESGOTAMENTO</v>
          </cell>
          <cell r="C3679" t="str">
            <v>M3</v>
          </cell>
          <cell r="D3679">
            <v>16.05</v>
          </cell>
        </row>
        <row r="3680">
          <cell r="A3680">
            <v>73578</v>
          </cell>
          <cell r="B3680" t="str">
            <v>ESCAV MEC VALA N ESCOR DE 3 A 4,5M PROF(C/ESCAV HIDR0,78M3) MAT 1A CAT C/ REDUTOR(C/PEDRAS/INST PREDIAIS/OUTROS REDUT PRODUT. OU CAVAS FUND) EXCL ESGOTAMENTO</v>
          </cell>
          <cell r="C3680" t="str">
            <v>M3</v>
          </cell>
          <cell r="D3680">
            <v>12.87</v>
          </cell>
        </row>
        <row r="3681">
          <cell r="A3681">
            <v>73579</v>
          </cell>
          <cell r="B3681" t="str">
            <v>ESCAV MEC VALA N ESCOR DE 1,5 A 3M PROF(C/ESCAV HIDRAUL 0,78M3) MAT 1A CAT C/REDUTOR(C/PEDRAS/INST PREDIAIS/OUTROS REDUT PRODUT. OU CAVAS FU ND) EXCL ESGOTAMENTO.</v>
          </cell>
          <cell r="C3681" t="str">
            <v>M3</v>
          </cell>
          <cell r="D3681">
            <v>11.21</v>
          </cell>
        </row>
        <row r="3682">
          <cell r="A3682">
            <v>73580</v>
          </cell>
          <cell r="B3682" t="str">
            <v>ESCAV MEC.VALA N ESCORADA(C/ESCAV HIDRAUL 0,78M3) ATE 1,5M PROF MAT 1A C/REDUTOR(C/PEDRAS/INST PREDIAIS/OUTROS REDUT PRODUT OU CAVAS FUND) E XCL ESGOTAM</v>
          </cell>
          <cell r="C3682" t="str">
            <v>M3</v>
          </cell>
          <cell r="D3682">
            <v>9.77</v>
          </cell>
        </row>
        <row r="3683">
          <cell r="A3683" t="str">
            <v>73962/004</v>
          </cell>
          <cell r="B3683" t="str">
            <v>ESCAVACAO DE VALA NAO ESCORADA  EM  MATERIAL DE 1A CATEGORIA COM PROFU NDIDADE DE 1,5 ATE  3M  COM RETROESCAVADEIRA 75HP, SEM  ESGOTAMENTO</v>
          </cell>
          <cell r="C3683" t="str">
            <v>M3</v>
          </cell>
          <cell r="D3683">
            <v>6.5</v>
          </cell>
        </row>
        <row r="3684">
          <cell r="A3684" t="str">
            <v>73962/013</v>
          </cell>
          <cell r="B3684" t="str">
            <v>ESCAVACAO DE VALA NAO ESCORADA EM MATERIAL 1A CATEGORIA , PROFUNDIDADE ATE 1,5 M COM ESCAVADEIRA HIDRAULICA 105 HP(CAPACIDADE DE 0,78M3), SE M ESGOTAMENTO</v>
          </cell>
          <cell r="C3684" t="str">
            <v>M3</v>
          </cell>
          <cell r="D3684">
            <v>3.79</v>
          </cell>
        </row>
        <row r="3685">
          <cell r="A3685" t="str">
            <v>73965/001</v>
          </cell>
          <cell r="B3685" t="str">
            <v>ESCAVAÇÃO MANUAL DE VALA, A FRIO,  EM MATERIAL DE 2A CATEGORIA (MOLEDO OU ROCHA DECOMPOSTA) ATÉ 1,50M</v>
          </cell>
          <cell r="C3685" t="str">
            <v>M3</v>
          </cell>
          <cell r="D3685">
            <v>95.89</v>
          </cell>
        </row>
        <row r="3686">
          <cell r="A3686" t="str">
            <v>73965/002</v>
          </cell>
          <cell r="B3686" t="str">
            <v>ESCAVAÇÃO MANUAL DE VALA, A FRIO, EM MATERIAL DE 2A CATEGORIA (MOLEDO OU ROCHA DECOMPOSTA), DE 3 ATÉ 4,5M, EXCLUINDO ESGOTAMENTO E ESCORAMEN TO.</v>
          </cell>
          <cell r="C3686" t="str">
            <v>M3</v>
          </cell>
          <cell r="D3686">
            <v>140.65</v>
          </cell>
        </row>
        <row r="3687">
          <cell r="A3687" t="str">
            <v>73965/003</v>
          </cell>
          <cell r="B3687" t="str">
            <v>ESCAVAÇÃO MANUAL DE VALA, A FRIO, EM MATERIAL DE 2A CATEGORIA (MOLEDO OU ROCHA DECOMPOSTA), DE 4,5 ATÉ 6M, EXCLUINDO ESGOTAMENTO E ESCORAMEN TO.</v>
          </cell>
          <cell r="C3687" t="str">
            <v>M3</v>
          </cell>
          <cell r="D3687">
            <v>166.22</v>
          </cell>
        </row>
        <row r="3688">
          <cell r="A3688" t="str">
            <v>73965/004</v>
          </cell>
          <cell r="B3688" t="str">
            <v>ESCAVACAO MANUAL DE VALA EM ARGILA OU PEDRA SOLTA DO TAMANHO MEDIO DE PEDRA DE MAO, ATE 1,5M, EXCLUINDO ESGOTAMENTO/ESCORAMENTO.</v>
          </cell>
          <cell r="C3688" t="str">
            <v>M3</v>
          </cell>
          <cell r="D3688">
            <v>61.37</v>
          </cell>
        </row>
        <row r="3689">
          <cell r="A3689" t="str">
            <v>73965/005</v>
          </cell>
          <cell r="B3689" t="str">
            <v>ESCAVACAO MANUAL DE VALA EM ARGILA OU PEDRA SOLTA DO TAMANHO MEDIO DE PEDRA DE MAO, DE 1,5 ATE 3M, EXCLUINDO ESGOTAMENTO/ESCORAMENTO.</v>
          </cell>
          <cell r="C3689" t="str">
            <v>M3</v>
          </cell>
          <cell r="D3689">
            <v>71.599999999999994</v>
          </cell>
        </row>
        <row r="3690">
          <cell r="A3690" t="str">
            <v>73965/006</v>
          </cell>
          <cell r="B3690" t="str">
            <v>ESCAVACAO MANUAL DE VALA EM ARGILA OU PEDRA SOLTA DO TAMANHO MEDIO DE PEDRA DE MAO, DE 3 ATE 4,5M, EXCLUINDO ESGOTAMENTO/ESCORAMENTO</v>
          </cell>
          <cell r="C3690" t="str">
            <v>M3</v>
          </cell>
          <cell r="D3690">
            <v>115.07</v>
          </cell>
        </row>
        <row r="3691">
          <cell r="A3691" t="str">
            <v>73965/007</v>
          </cell>
          <cell r="B3691" t="str">
            <v>ESCAVACAO MANUAL DE VALA EM ARGILA OU PEDRA SOLTA DO TAMANHO MEDIO DE PEDRA DE MAO, DE 4,5 ATE 6M, EXCLUINDO ESGOTAMENTO/ESCORAMENTO.</v>
          </cell>
          <cell r="C3691" t="str">
            <v>M3</v>
          </cell>
          <cell r="D3691">
            <v>140.65</v>
          </cell>
        </row>
        <row r="3692">
          <cell r="A3692" t="str">
            <v>73965/008</v>
          </cell>
          <cell r="B3692" t="str">
            <v>ESCAVACAO MANUAL DE VALA EM LODO, ATE 1,5M, EXCLUINDO ESGOTAMENTO/ESCO RAMENTO</v>
          </cell>
          <cell r="C3692" t="str">
            <v>M3</v>
          </cell>
          <cell r="D3692">
            <v>70.319999999999993</v>
          </cell>
        </row>
        <row r="3693">
          <cell r="A3693" t="str">
            <v>73965/009</v>
          </cell>
          <cell r="B3693" t="str">
            <v>ESCAVACAO MANUAL DE VALA EM LODO, DE 1,5 ATE 3M, EXCLUINDO ESGOTAMENTO /ESCORAMENTO.</v>
          </cell>
          <cell r="C3693" t="str">
            <v>M3</v>
          </cell>
          <cell r="D3693">
            <v>127.86</v>
          </cell>
        </row>
        <row r="3694">
          <cell r="A3694" t="str">
            <v>73965/010</v>
          </cell>
          <cell r="B3694" t="str">
            <v>ESCAVACAO MANUAL DE VALA EM  MATERIAL DE 1A CATEGORIA ATE 1,5M EXCLUIN DO ESGOTAMENTO / ESCORAMENTO</v>
          </cell>
          <cell r="C3694" t="str">
            <v>M3</v>
          </cell>
          <cell r="D3694">
            <v>44.75</v>
          </cell>
        </row>
        <row r="3695">
          <cell r="A3695" t="str">
            <v>73965/011</v>
          </cell>
          <cell r="B3695" t="str">
            <v>ESCAVACAO MANUAL DE VALA EM  MATERIAL DE 1A CATEGORIA  DE 1,5 ATE 3M E XCLUINDO ESGOTAMENTO / ESCORAMENTO</v>
          </cell>
          <cell r="C3695" t="str">
            <v>M3</v>
          </cell>
          <cell r="D3695">
            <v>57.53</v>
          </cell>
        </row>
        <row r="3696">
          <cell r="A3696" t="str">
            <v>73965/012</v>
          </cell>
          <cell r="B3696" t="str">
            <v>ESCAVACAO MANUAL DE VALA EM  MATERIAL DE 1A CATEGORIA  DE 3 ATE 4,5M E XCLUINDO ESGOTAMENTO / ESCORAMENTO</v>
          </cell>
          <cell r="C3696" t="str">
            <v>M3</v>
          </cell>
          <cell r="D3696">
            <v>76.709999999999994</v>
          </cell>
        </row>
        <row r="3697">
          <cell r="A3697" t="str">
            <v>76443/001</v>
          </cell>
          <cell r="B3697" t="str">
            <v>ESCAVACAO MANUAL VALA/CAVA MAT 1A CAT ATE 1,5M EXCL ESG/ESCOR EM BECO (LARG ATE 2M) IMPOSSIBILITANDO ENTRADA DE CAMINHAO OU EQUIPAMENTO MOTO RIZADO P/RETIRADA MATERIAL</v>
          </cell>
          <cell r="C3697" t="str">
            <v>M3</v>
          </cell>
          <cell r="D3697">
            <v>53.7</v>
          </cell>
        </row>
        <row r="3698">
          <cell r="A3698" t="str">
            <v>76443/002</v>
          </cell>
          <cell r="B3698" t="str">
            <v>ESCAVACAO MANUAL VALA/CAVA MAT 1A CAT DE 1,5 A 3M EXCL ESG/ESCOR EM BE CO (LARG ATE 2M) IMPOSSIBILITANDO ENTRADA DE CAMINHAO OU EQUIPAMENTO M OTORIZADO P/RETIRADA DO MATERIAL</v>
          </cell>
          <cell r="C3698" t="str">
            <v>M3</v>
          </cell>
          <cell r="D3698">
            <v>69.040000000000006</v>
          </cell>
        </row>
        <row r="3699">
          <cell r="A3699" t="str">
            <v>76443/003</v>
          </cell>
          <cell r="B3699" t="str">
            <v>ESCAVACAO MANUAL VALA/CAVA MAT 1A CAT DE 3,0 A 4,5M EXCL ESG/ESCOR EM BECO (LARG ATE 2M) IMPOSSIBILITANDO ENTRADA DE CAMINHAO OU EQUIPAMENTO MOTORIZADO P/RETIRADA DO MATERIAL</v>
          </cell>
          <cell r="C3699" t="str">
            <v>M3</v>
          </cell>
          <cell r="D3699">
            <v>92.06</v>
          </cell>
        </row>
        <row r="3700">
          <cell r="A3700" t="str">
            <v>76443/004</v>
          </cell>
          <cell r="B3700" t="str">
            <v>ESCAVACAO MANUAL VALA/CAVA EM LODO/LAMA ATE 1,5M EXCL ESG/ESCOR EM BEC O          (LARG ATE 2M) EM FAVELAS</v>
          </cell>
          <cell r="C3700" t="str">
            <v>M3</v>
          </cell>
          <cell r="D3700">
            <v>80.930000000000007</v>
          </cell>
        </row>
        <row r="3701">
          <cell r="A3701" t="str">
            <v>76443/005</v>
          </cell>
          <cell r="B3701" t="str">
            <v>ESCAVACAO MANUAL VALA/CAVA EM LODO/LAMA DE 1,5M A 3,0M EXCL ESG/ESCOR EM BECO (LARG ATE 2M) EM FAVELAS</v>
          </cell>
          <cell r="C3701" t="str">
            <v>M3</v>
          </cell>
          <cell r="D3701">
            <v>147.04</v>
          </cell>
        </row>
        <row r="3702">
          <cell r="A3702" t="str">
            <v>79506/001</v>
          </cell>
          <cell r="B3702" t="str">
            <v>ESCAVAÇÃO MANUAL DE VALA/CAVA, A FRIO, EM MATERIAL DE 2A CATEGORIA, MO LEDO OU ROCHA DECOMPOSTA, ENTRE 1,5 E 3M DE PROFUNDIDADE</v>
          </cell>
          <cell r="C3702" t="str">
            <v>M3</v>
          </cell>
          <cell r="D3702">
            <v>121.47</v>
          </cell>
        </row>
        <row r="3703">
          <cell r="A3703" t="str">
            <v>79506/002</v>
          </cell>
          <cell r="B3703" t="str">
            <v>ESCAVAÇÃO MANUAL DE VALA/CAVA EM LODO, ENTRE 3 E 4,5M DE PROFUNDIDADE</v>
          </cell>
          <cell r="C3703" t="str">
            <v>M3</v>
          </cell>
          <cell r="D3703">
            <v>191.79</v>
          </cell>
        </row>
        <row r="3704">
          <cell r="A3704" t="str">
            <v>79507/005</v>
          </cell>
          <cell r="B3704" t="str">
            <v>ESCAVACAO MANUAL VALA ATE 1M SOLO MOLE</v>
          </cell>
          <cell r="C3704" t="str">
            <v>M3</v>
          </cell>
          <cell r="D3704">
            <v>16.62</v>
          </cell>
        </row>
        <row r="3705">
          <cell r="A3705" t="str">
            <v>79507/006</v>
          </cell>
          <cell r="B3705" t="str">
            <v>ESCAVACAO MANUAL VALA ATE 2M EM ROCHA C/EXPLOSIVO</v>
          </cell>
          <cell r="C3705" t="str">
            <v>M3</v>
          </cell>
          <cell r="D3705">
            <v>272.20999999999998</v>
          </cell>
        </row>
        <row r="3706">
          <cell r="A3706" t="str">
            <v>79518/001</v>
          </cell>
          <cell r="B3706" t="str">
            <v>MARROAMENTO EM MATERIAL DE 3A CATEGORIA, ROCHA VIVA PARA REDUÇÃO A PED RA-DE-MÃO</v>
          </cell>
          <cell r="C3706" t="str">
            <v>M3</v>
          </cell>
          <cell r="D3706">
            <v>30.68</v>
          </cell>
        </row>
        <row r="3707">
          <cell r="A3707" t="str">
            <v>79518/002</v>
          </cell>
          <cell r="B3707" t="str">
            <v>MARROAMENTO DE MATERIAL DE 2A CATEGORIA, ROCHA DECOMPOSTA PARA REDUÇÃO A PEDRA-DE-MÃO</v>
          </cell>
          <cell r="C3707" t="str">
            <v>M3</v>
          </cell>
          <cell r="D3707">
            <v>27.61</v>
          </cell>
        </row>
        <row r="3708">
          <cell r="A3708">
            <v>83339</v>
          </cell>
          <cell r="B3708" t="str">
            <v>ESCAVACAO MANUAL DE VALAS (SOLO COM AGUA), PROFUNDIDADE ATE 1,50 M.</v>
          </cell>
          <cell r="C3708" t="str">
            <v>M3</v>
          </cell>
          <cell r="D3708">
            <v>47.94</v>
          </cell>
        </row>
        <row r="3709">
          <cell r="A3709">
            <v>83340</v>
          </cell>
          <cell r="B3709" t="str">
            <v>ESCAVACAO MANUAL DE VALAS (SOLO COM AGUA), PROFUNDIDADE MAIOR QUE 1,50 M ATE 3,00 M</v>
          </cell>
          <cell r="C3709" t="str">
            <v>M3</v>
          </cell>
          <cell r="D3709">
            <v>63.93</v>
          </cell>
        </row>
        <row r="3710">
          <cell r="A3710">
            <v>83341</v>
          </cell>
          <cell r="B3710" t="str">
            <v>ESCAVACAO MECANICA DE VALAS (SOLO COM AGUA), PROFUNDIDADE ATE 1,50 M</v>
          </cell>
          <cell r="C3710" t="str">
            <v>M3</v>
          </cell>
          <cell r="D3710">
            <v>10.14</v>
          </cell>
        </row>
        <row r="3711">
          <cell r="A3711">
            <v>83342</v>
          </cell>
          <cell r="B3711" t="str">
            <v>ESCAVACAO MECANICA DE VALAS (SOLO COM AGUA), PROFUNDIDADE MAIOR QUE 1, 50 M ATE 4,00 M</v>
          </cell>
          <cell r="C3711" t="str">
            <v>M3</v>
          </cell>
          <cell r="D3711">
            <v>8.39</v>
          </cell>
        </row>
        <row r="3712">
          <cell r="A3712">
            <v>83343</v>
          </cell>
          <cell r="B3712" t="str">
            <v>ESCAVACAO MECANICA DE VALAS (SOLO COM AGUA), PROFUNDIDADE MAIOR QUE 4, 00 M ATE 6,00 M.</v>
          </cell>
          <cell r="C3712" t="str">
            <v>M3</v>
          </cell>
          <cell r="D3712">
            <v>12.59</v>
          </cell>
        </row>
        <row r="3713">
          <cell r="A3713">
            <v>90082</v>
          </cell>
          <cell r="B3713" t="str">
            <v>ESCAVAÇÃO MECANIZADA DE VALA COM PROFUNDIDADE ATÉ 1,5 M, COM ESCAVADEI RA HIDRÁULICA (CAPACIDADE DA CAÇAMBA: 0,8 M3 / POTÊNCIA: 111 HP), LARG URA DE 1,5 M A 2,5 M, EM SOLO DE 1A CATEGORIA, EM VIAS URBANAS. AF_01/ 2015</v>
          </cell>
          <cell r="C3713" t="str">
            <v>M3</v>
          </cell>
          <cell r="D3713">
            <v>12.69</v>
          </cell>
        </row>
        <row r="3714">
          <cell r="A3714">
            <v>90084</v>
          </cell>
          <cell r="B3714" t="str">
            <v>ESCAVAÇÃO MECANIZADA DE VALA COM PROFUNDIDADE MAIOR QUE 1,5 M ATÉ 3,0 M, COM ESCAVADEIRA HIDRÁULICA (CAPACIDADE DA CAÇAMBA: 0,8 M3 / POTÊNCI A: 111 HP), LARGURA ATÉ 1,5 M, EM SOLO DE 1A CATEGORIA, EM VIAS URBANA S. AF_01/2015</v>
          </cell>
          <cell r="C3714" t="str">
            <v>M3</v>
          </cell>
          <cell r="D3714">
            <v>11.16</v>
          </cell>
        </row>
        <row r="3715">
          <cell r="A3715">
            <v>90085</v>
          </cell>
          <cell r="B3715" t="str">
            <v>ESCAVAÇÃO MECANIZADA DE VALA COM PROFUNDIDADE MAIOR QUE 1,5 ATÉ 3,0 M, COM ESCAVADEIRA HIDRÁULICA (CAPACIDADE DA CAÇAMBA: 0,8 M3 / POTÊNCIA: 111 HP), LARGURA DE 1,5 M A 2,5 M, EM SOLO DE 1A CATEGORIA, EM VIAS U RBANAS. AF_01/2015</v>
          </cell>
          <cell r="C3715" t="str">
            <v>M3</v>
          </cell>
          <cell r="D3715">
            <v>8.02</v>
          </cell>
        </row>
        <row r="3716">
          <cell r="A3716">
            <v>90086</v>
          </cell>
          <cell r="B3716" t="str">
            <v>ESCAVAÇÃO MECANIZADA DE VALA COM PROFUNDIDADE MAIOR QUE 3,0 ATÉ 4,5 M, COM ESCAVADEIRA HIDRÁULICA (CAPACIDADE DA CAÇAMBA: 0,8 M3 / POTÊNCIA: 111 HP), LARGURA MENOR QUE 1,5 M, EM SOLO DE 1A CATEGORIA, EM VIAS UR BANAS. AF_01/2015</v>
          </cell>
          <cell r="C3716" t="str">
            <v>M3</v>
          </cell>
          <cell r="D3716">
            <v>8.6199999999999992</v>
          </cell>
        </row>
        <row r="3717">
          <cell r="A3717">
            <v>90087</v>
          </cell>
          <cell r="B3717" t="str">
            <v>ESCAVAÇÃO MECANIZADA DE VALA COM PROFUNDIDADE MAIOR QUE 3,0 M ATÉ 4,5 M, COM ESCAVADEIRA HIDRÁULICA (CAPACIDADE DA CAÇAMBA: 1,2 M3 / POTÊNCI A: 155 HP), LARGURA DE 1,5 M A 2,5 M, EM SOLO DE 1A CATEGORIA, EM VIAS URBANAS. AF_01/2015</v>
          </cell>
          <cell r="C3717" t="str">
            <v>M3</v>
          </cell>
          <cell r="D3717">
            <v>5.05</v>
          </cell>
        </row>
        <row r="3718">
          <cell r="A3718">
            <v>90088</v>
          </cell>
          <cell r="B3718" t="str">
            <v>ESCAVAÇÃO MECANIZADA DE VALA COM PROFUNDIDADE MAIOR QUE 4,5 M ATÉ 6,0 M, COM ESCAVADEIRA HIDRÁULICA (CAPACIDADE DA CAÇAMBA: 1,2 M3 / POTÊNCI A: 155 HP), LARGURA MENOR QUE 1,5 M, EM SOLO DE 1A CATEGORIA, EM VIAS URBANAS. AF_01/2015</v>
          </cell>
          <cell r="C3718" t="str">
            <v>M3</v>
          </cell>
          <cell r="D3718">
            <v>5.84</v>
          </cell>
        </row>
        <row r="3719">
          <cell r="A3719">
            <v>90090</v>
          </cell>
          <cell r="B3719" t="str">
            <v>ESCAVAÇÃO MECANIZADA DE VALA COM PROFUNDIDADE MAIOR QUE 4,5 M ATÉ 6,0 M, COM ESCAVADEIRA HIDRÁULICA (CAPACIDADE DA CAÇAMBA: 1,2 M3 / POTÊNCI A: 155 HP), LARGURA DE 1,5 M A 2,5 M, EM SOLO DE 1A CATEGORIA, EM VIAS URBANAS. AF_01/2015</v>
          </cell>
          <cell r="C3719" t="str">
            <v>M3</v>
          </cell>
          <cell r="D3719">
            <v>4.1399999999999997</v>
          </cell>
        </row>
        <row r="3720">
          <cell r="A3720">
            <v>90091</v>
          </cell>
          <cell r="B3720" t="str">
            <v>ESCAVAÇÃO MECANIZADA DE VALA COM PROFUNDIDADE ATÉ 1,5 M, COM ESCAVADEI RA HIDRÁULICA (CAPACIDADE DA CAÇAMBA: 0,8 M3 / POTÊNCIA: 111 HP), LARG URA DE 1,5 A 2,5 M, EM SOLO DE 1A CATEGORIA, EM VIAS NÃO URBANAS. AF_0 1/2015</v>
          </cell>
          <cell r="C3720" t="str">
            <v>M3</v>
          </cell>
          <cell r="D3720">
            <v>5.45</v>
          </cell>
        </row>
        <row r="3721">
          <cell r="A3721">
            <v>90092</v>
          </cell>
          <cell r="B3721" t="str">
            <v>ESCAVAÇÃO MECANIZADA DE VALA COM PROFUNDIDADE MAIOR QUE 1,5 E ATÉ 3,0 M, COM ESCAVADEIRA HIDRÁULICA (CAPACIDADE DA CAÇAMBA: 0,8 M3 / POTÊNCI A: 111 HP), LARGURA MENOR QUE 1,5 M, EM SOLO DE 1A CATEGORIA, EM VIAS NÃO URBANAS. AF_01/2015</v>
          </cell>
          <cell r="C3721" t="str">
            <v>M3</v>
          </cell>
          <cell r="D3721">
            <v>4.84</v>
          </cell>
        </row>
        <row r="3722">
          <cell r="A3722">
            <v>90093</v>
          </cell>
          <cell r="B3722" t="str">
            <v>ESCAVAÇÃO MECANIZADA DE VALA COM PROFUNDIDADE MAIOR QUE 1,5 E ATÉ 3,0 M, COM ESCAVADEIRA HIDRÁULICA (CAPACIDADE DA CAÇAMBA: 0,8 M3 / POTÊNCI A: 111 HP), LARGURA DE 1,5 A 2,5 M, EM SOLO DE 1A CATEGORIA, EM VIAS N ÃO URBANAS. AF_01/2015</v>
          </cell>
          <cell r="C3722" t="str">
            <v>M3</v>
          </cell>
          <cell r="D3722">
            <v>3.39</v>
          </cell>
        </row>
        <row r="3723">
          <cell r="A3723">
            <v>90094</v>
          </cell>
          <cell r="B3723" t="str">
            <v>ESCAVAÇÃO MECANIZADA DE VALA COM PROFUNDIDADE MAIOR QUE 3,0 M ATÉ 4,5 M, COM ESCAVADEIRA HIDRÁULICA (CAPACIDADE DA CAÇAMBA: 0,8 M3 / POTÊNCI A: 111 HP), LARGURA MENOR QUE 1,5 M, EM SOLO DE 1A CATEGORIA, EM VIAS NÃO URBANAS. AF_01/2015</v>
          </cell>
          <cell r="C3723" t="str">
            <v>M3</v>
          </cell>
          <cell r="D3723">
            <v>3.61</v>
          </cell>
        </row>
        <row r="3724">
          <cell r="A3724">
            <v>90095</v>
          </cell>
          <cell r="B3724" t="str">
            <v>ESCAVAÇÃO MECANIZADA DE VALA COM PROFUNDIDADE MAIOR QUE 3,0 M ATÉ 4,5 M, COM ESCAVADEIRA HIDRÁULICA (CAPACIDADE DA CAÇAMBA: 1,2 M3 / POTÊNCI A: 155 HP), LARGURA DE 1,5 M A 2,5 M, EM SOLO DE 1A CATEGORIA, EM VIAS NÃO URBANAS. AF_01/2015</v>
          </cell>
          <cell r="C3724" t="str">
            <v>M3</v>
          </cell>
          <cell r="D3724">
            <v>2.19</v>
          </cell>
        </row>
        <row r="3725">
          <cell r="A3725">
            <v>90096</v>
          </cell>
          <cell r="B3725" t="str">
            <v>ESCAVAÇÃO MECANIZADA DE VALA COM PROFUNDIDADE MAIOR QUE 4,5 M ATÉ 6,0 M, COM ESCAVADEIRA HIDRÁULICA (CAPACIDADE DA CAÇAMBA: 1,2 M3 / POTÊNCI A: 155 HP), LARGURA MENOR QUE 1,5 M, EM SOLO DE 1A CATEGORIA, EM VIAS NÃO URBANAS. AF_01/2015</v>
          </cell>
          <cell r="C3725" t="str">
            <v>M3</v>
          </cell>
          <cell r="D3725">
            <v>2.4700000000000002</v>
          </cell>
        </row>
        <row r="3726">
          <cell r="A3726">
            <v>90098</v>
          </cell>
          <cell r="B3726" t="str">
            <v>ESCAVAÇÃO MECANIZADA DE VALA COM PROFUNDIDADE MAIOR QUE 4,5 M ATÉ 6,0 M, COM ESCAVADEIRA HIDRÁULICA (CAPACIDADE DA CAÇAMBA: 1,2 M3 / POTÊNCI A: 155 HP), LARGURA DE 1,5 M A 2,5 M, EM SOLO DE 1A CATEGORIA, EM VIAS NÃO URBANAS. AF_01/2015</v>
          </cell>
          <cell r="C3726" t="str">
            <v>M3</v>
          </cell>
          <cell r="D3726">
            <v>1.69</v>
          </cell>
        </row>
        <row r="3727">
          <cell r="A3727">
            <v>90099</v>
          </cell>
          <cell r="B3727" t="str">
            <v>ESCAVAÇÃO MECANIZADA DE VALA COM PROFUNDIDADE ATÉ 1,5 M, COM RETROESCA VADEIRA (CAPACIDADE DA CAÇAMBA DA RETRO: 0,26 M3 / POTÊNCIA: 88 HP), L ARGURA MENOR QUE 0,8 M, EM SOLO DE 1A CATEGORIA, EM VIAS URBANAS. AF_0 1/2015</v>
          </cell>
          <cell r="C3727" t="str">
            <v>M3</v>
          </cell>
          <cell r="D3727">
            <v>15.77</v>
          </cell>
        </row>
        <row r="3728">
          <cell r="A3728">
            <v>90100</v>
          </cell>
          <cell r="B3728" t="str">
            <v>ESCAVAÇÃO MECANIZADA DE VALA COM PROFUNDIDADE ATÉ 1,5 M, COM RETROESCA VADEIRA (CAPACIDADE DA CAÇAMBA DA RETRO: 0,26 M3 / POTÊNCIA: 88 HP), L ARGURA DE 0,8 M A 1,5 M, EM SOLO DE 1A CATEGORIA, EM VIAS URBANAS. AF_ 01/2015</v>
          </cell>
          <cell r="C3728" t="str">
            <v>M3</v>
          </cell>
          <cell r="D3728">
            <v>13.45</v>
          </cell>
        </row>
        <row r="3729">
          <cell r="A3729">
            <v>90101</v>
          </cell>
          <cell r="B3729" t="str">
            <v>ESCAVAÇÃO MECANIZADA DE VALA COM PROFUNDIDADE MAIOR QUE 1,5 M ATÉ 3,0 M, COM RETROESCAVADEIRA (CAPACIDADE DA CAÇAMBA DA RETRO: 0,26 M3 / POT ÊNCIA: 88 HP), LARGURA MENOR QUE 0,8 M, EM SOLO DE 1A CATEGORIA, EM VI AS URBANAS. AF_01/2015</v>
          </cell>
          <cell r="C3729" t="str">
            <v>M3</v>
          </cell>
          <cell r="D3729">
            <v>13.28</v>
          </cell>
        </row>
        <row r="3730">
          <cell r="A3730">
            <v>90102</v>
          </cell>
          <cell r="B3730" t="str">
            <v>ESCAVAÇÃO MECANIZADA DE VALA COM PROFUNDIDADE MAIOR QUE 1,5 M ATÉ 3,0 M, COM RETROESCAVADEIRA (CAPACIDADE DA CAÇAMBA DA RETRO: 0,26 M3 / POT ÊNCIA: 88 HP), LARGURA DE 0,8 M A 1,5 M, EM SOLO DE 1A CATEGORIA, EM V IAS URBANAS. AF_01/2015</v>
          </cell>
          <cell r="C3730" t="str">
            <v>M3</v>
          </cell>
          <cell r="D3730">
            <v>12.19</v>
          </cell>
        </row>
        <row r="3731">
          <cell r="A3731">
            <v>90105</v>
          </cell>
          <cell r="B3731" t="str">
            <v>ESCAVAÇÃO MECANIZADA DE VALA COM PROFUNDIDADE ATÉ 1,5 M, COM RETROESCA VADEIRA (CAPACIDADE DA CAÇAMBA DA RETRO: 0,26 M3 / POTÊNCIA: 88 HP), L ARGURA MENOR QUE 0,8 M, EM SOLO DE 1A CATEGORIA, EM VIAS NÃO URBANAS. AF_01/2015</v>
          </cell>
          <cell r="C3731" t="str">
            <v>M3</v>
          </cell>
          <cell r="D3731">
            <v>12.02</v>
          </cell>
        </row>
        <row r="3732">
          <cell r="A3732">
            <v>90106</v>
          </cell>
          <cell r="B3732" t="str">
            <v>ESCAVAÇÃO MECANIZADA DE VALA COM PROFUNDIDADE ATÉ 1,5 M, COM RETROESCA VADEIRA (CAPACIDADE DA CAÇAMBA DA RETRO: 0,26 M3 / POTÊNCIA: 88 HP), L ARGURA DE 0,8 M A 1,5 M, EM SOLO DE 1A CATEGORIA, EM VIAS NÃO URBANAS. AF_01/2015</v>
          </cell>
          <cell r="C3732" t="str">
            <v>M3</v>
          </cell>
          <cell r="D3732">
            <v>10.3</v>
          </cell>
        </row>
        <row r="3733">
          <cell r="A3733">
            <v>90107</v>
          </cell>
          <cell r="B3733" t="str">
            <v>ESCAVAÇÃO MECANIZADA DE VALA COM PROFUNDIDADE MAIOR QUE 1,5 M ATÉ 3,0 M, COM RETROESCAVADEIRA (CAPACIDADE DA CAÇAMBA DA RETRO: 0,26 M3 / POT ÊNCIA: 88 HP), LARGURA MENOR QUE 0,8 M, EM SOLO DE 1A CATEGORIA, EM VI AS NÃO URBANAS. AF_01/2015</v>
          </cell>
          <cell r="C3733" t="str">
            <v>M3</v>
          </cell>
          <cell r="D3733">
            <v>10.14</v>
          </cell>
        </row>
        <row r="3734">
          <cell r="A3734">
            <v>90108</v>
          </cell>
          <cell r="B3734" t="str">
            <v>ESCAVAÇÃO MECANIZADA DE VALA COM PROFUNDIDADE MAIOR QUE 1,5 M ATÉ 3,0 M, COM RETROESCAVADEIRA (CAPACIDADE DA CAÇAMBA DA RETRO: 0,26 M3 / POT ÊNCIA: 88 HP), LARGURA DE 0,8 M A 1,5 M, EM SOLO DE 1A CATEGORIA, EM V IAS NÃO URBANAS. AF_01/2015</v>
          </cell>
          <cell r="C3734" t="str">
            <v>M3</v>
          </cell>
          <cell r="D3734">
            <v>9.23</v>
          </cell>
        </row>
        <row r="3735">
          <cell r="A3735">
            <v>5719</v>
          </cell>
          <cell r="B3735" t="str">
            <v>REATERRO APILOADO EM CAMADAS 0,20M, UTILIZANDO MATERIAL ARGILO-ARENOSO ADQUIRIDO EM JAZIDA, JÁ CONSIDERANDO UM ACRÉSCIMO DE 25% NO VOLUME DO MATERIAL ADQUIRIDO, NÃO CONSIDERANDO O TRANSPORTE ATÉ O REATERRO</v>
          </cell>
          <cell r="C3735" t="str">
            <v>M3</v>
          </cell>
          <cell r="D3735">
            <v>49.32</v>
          </cell>
        </row>
        <row r="3736">
          <cell r="A3736">
            <v>55835</v>
          </cell>
          <cell r="B3736" t="str">
            <v>ATERRO INTERNO (EDIFICACOES) COMPACTADO MANUALMENTE</v>
          </cell>
          <cell r="C3736" t="str">
            <v>M3</v>
          </cell>
          <cell r="D3736">
            <v>44.75</v>
          </cell>
        </row>
        <row r="3737">
          <cell r="A3737" t="str">
            <v>73904/001</v>
          </cell>
          <cell r="B3737" t="str">
            <v>ATERRO APILOADO(MANUAL) EM CAMADAS DE 20 CM COM MATERIAL DE EMPRÉSTIMO .</v>
          </cell>
          <cell r="C3737" t="str">
            <v>M3</v>
          </cell>
          <cell r="D3737">
            <v>93.48</v>
          </cell>
        </row>
        <row r="3738">
          <cell r="A3738" t="str">
            <v>74153/001</v>
          </cell>
          <cell r="B3738" t="str">
            <v>ESPALHAMENTO MECANIZADO (COM MOTONIVELADORA 140 HP) MATERIAL 1A. CATEG ORIA</v>
          </cell>
          <cell r="C3738" t="str">
            <v>M2</v>
          </cell>
          <cell r="D3738">
            <v>0.22</v>
          </cell>
        </row>
        <row r="3739">
          <cell r="A3739">
            <v>79481</v>
          </cell>
          <cell r="B3739" t="str">
            <v>ATERRO INTERNO SEM APILOAMENTO COM TRANSPORTE EM CARRINHO DE MAO</v>
          </cell>
          <cell r="C3739" t="str">
            <v>M3</v>
          </cell>
          <cell r="D3739">
            <v>25.57</v>
          </cell>
        </row>
        <row r="3740">
          <cell r="A3740">
            <v>79482</v>
          </cell>
          <cell r="B3740" t="str">
            <v>ATERRO COM AREIA COM ADENSAMENTO HIDRAULICO</v>
          </cell>
          <cell r="C3740" t="str">
            <v>M3</v>
          </cell>
          <cell r="D3740">
            <v>43.42</v>
          </cell>
        </row>
        <row r="3741">
          <cell r="A3741">
            <v>79483</v>
          </cell>
          <cell r="B3741" t="str">
            <v>APILOAMENTO COM MACO DE 30KG</v>
          </cell>
          <cell r="C3741" t="str">
            <v>M2</v>
          </cell>
          <cell r="D3741">
            <v>19.170000000000002</v>
          </cell>
        </row>
        <row r="3742">
          <cell r="A3742">
            <v>79484</v>
          </cell>
          <cell r="B3742" t="str">
            <v>ATERRO MECANIZADO COMPACTADO COM EMPRESTIMO DE AREIA</v>
          </cell>
          <cell r="C3742" t="str">
            <v>M3</v>
          </cell>
          <cell r="D3742">
            <v>32.68</v>
          </cell>
        </row>
        <row r="3743">
          <cell r="A3743" t="str">
            <v>79508/001</v>
          </cell>
          <cell r="B3743" t="str">
            <v>FORNECIMENTO E ENCHIMENTO DE VÃO SOBRE ABÓBADA DE TÚNEL, COM PE-DRA-DE -MÃO JOGADA</v>
          </cell>
          <cell r="C3743" t="str">
            <v>M3</v>
          </cell>
          <cell r="D3743">
            <v>107.08</v>
          </cell>
        </row>
        <row r="3744">
          <cell r="A3744" t="str">
            <v>79508/002</v>
          </cell>
          <cell r="B3744" t="str">
            <v>FORNECIMENTO E ENCHIMENTO DE VÃO SOBRE ABÓBADA DE TÚNEL, COM PE-DRA-DE -MÃO ARRUMADA</v>
          </cell>
          <cell r="C3744" t="str">
            <v>M3</v>
          </cell>
          <cell r="D3744">
            <v>132.65</v>
          </cell>
        </row>
        <row r="3745">
          <cell r="A3745">
            <v>53527</v>
          </cell>
          <cell r="B3745" t="str">
            <v>REATERRO COMPACTADO MANUALMENTE (VALAS DE FUNDAÇÕES RESIDENCIAIS)</v>
          </cell>
          <cell r="C3745" t="str">
            <v>M3</v>
          </cell>
          <cell r="D3745">
            <v>51.14</v>
          </cell>
        </row>
        <row r="3746">
          <cell r="A3746">
            <v>72920</v>
          </cell>
          <cell r="B3746" t="str">
            <v>REATERRO DE VALA COM MATERIAL GRANULAR REAPROVEITADO ADENSADO E VIBRAD O</v>
          </cell>
          <cell r="C3746" t="str">
            <v>M3</v>
          </cell>
          <cell r="D3746">
            <v>15.01</v>
          </cell>
        </row>
        <row r="3747">
          <cell r="A3747">
            <v>72921</v>
          </cell>
          <cell r="B3747" t="str">
            <v>REATERRO DE VALA COM MATERIAL GRANULAR DE EMPRESTIMO ADENSADO E VIBRAD O</v>
          </cell>
          <cell r="C3747" t="str">
            <v>M3</v>
          </cell>
          <cell r="D3747">
            <v>44.25</v>
          </cell>
        </row>
        <row r="3748">
          <cell r="A3748" t="str">
            <v>73964/001</v>
          </cell>
          <cell r="B3748" t="str">
            <v>REATERRO DE  VALA/CAVA COMPACTADA A MACO EM CAMADAS DE 20CM ( EM BECOS DE ATÉ 2,50M DE LARGURA EM FAVELAS)</v>
          </cell>
          <cell r="C3748" t="str">
            <v>M3</v>
          </cell>
          <cell r="D3748">
            <v>38.35</v>
          </cell>
        </row>
        <row r="3749">
          <cell r="A3749" t="str">
            <v>73964/002</v>
          </cell>
          <cell r="B3749" t="str">
            <v>REATER VALA/CAVA COMPACT/MACO CAMADAS 30CM EM BECO ATE 2,50M LARGURA EM FAVELAS</v>
          </cell>
          <cell r="C3749" t="str">
            <v>M3</v>
          </cell>
          <cell r="D3749">
            <v>32.22</v>
          </cell>
        </row>
        <row r="3750">
          <cell r="A3750" t="str">
            <v>73964/004</v>
          </cell>
          <cell r="B3750" t="str">
            <v>REATERRO DE VALAS / CAVAS, COMPACTADA A MAÇO, EM CAMADAS DE ATÉ 30 CM.</v>
          </cell>
          <cell r="C3750" t="str">
            <v>M3</v>
          </cell>
          <cell r="D3750">
            <v>26.85</v>
          </cell>
        </row>
        <row r="3751">
          <cell r="A3751" t="str">
            <v>73964/005</v>
          </cell>
          <cell r="B3751" t="str">
            <v>REATERRO DE VALA/CAVA SEM CONTROLE DE COMPACTAÇÃO , UTILIZANDO RETRO-E SCAVADEIRA E COMPACTACADOR VIBRATORIO COM MATERIAL REAPROVEITADO</v>
          </cell>
          <cell r="C3751" t="str">
            <v>M3</v>
          </cell>
          <cell r="D3751">
            <v>9.23</v>
          </cell>
        </row>
        <row r="3752">
          <cell r="A3752" t="str">
            <v>73964/006</v>
          </cell>
          <cell r="B3752" t="str">
            <v>REATERRO DE VALA COM COMPACTAÇÃO MANUAL</v>
          </cell>
          <cell r="C3752" t="str">
            <v>M3</v>
          </cell>
          <cell r="D3752">
            <v>38.35</v>
          </cell>
        </row>
        <row r="3753">
          <cell r="A3753" t="str">
            <v>74015/001</v>
          </cell>
          <cell r="B3753" t="str">
            <v>REATERRO E COMPACTACAO MECANICO DE VALA COM COMPACTADOR MANUAL TIPO SO QUETE VIBRATORIO</v>
          </cell>
          <cell r="C3753" t="str">
            <v>M3</v>
          </cell>
          <cell r="D3753">
            <v>24.38</v>
          </cell>
        </row>
        <row r="3754">
          <cell r="A3754" t="str">
            <v>76444/001</v>
          </cell>
          <cell r="B3754" t="str">
            <v>COMPACTACAO MECANICA DE VALAS, SEM CONTROLE DE GC (COMPACTADOR TIPO SA PO ATE 35 KG)</v>
          </cell>
          <cell r="C3754" t="str">
            <v>M3</v>
          </cell>
          <cell r="D3754">
            <v>12.24</v>
          </cell>
        </row>
        <row r="3755">
          <cell r="A3755" t="str">
            <v>76444/002</v>
          </cell>
          <cell r="B3755" t="str">
            <v>COMPACTACAO MECANICA DE VALAS,C/CONTR.DO GC &gt;= 95% DO PN(C/COMPACTADOR SOLOS C/ PLACA VIBRATORIA MOTOR DIESEL/GASOLINA 7 A 10 HP)</v>
          </cell>
          <cell r="C3755" t="str">
            <v>M3</v>
          </cell>
          <cell r="D3755">
            <v>19.18</v>
          </cell>
        </row>
        <row r="3756">
          <cell r="A3756">
            <v>79488</v>
          </cell>
          <cell r="B3756" t="str">
            <v>REATERRO MANUAL COM APILOAMENTO MECANICO</v>
          </cell>
          <cell r="C3756" t="str">
            <v>M3</v>
          </cell>
          <cell r="D3756">
            <v>6.81</v>
          </cell>
        </row>
        <row r="3757">
          <cell r="A3757">
            <v>79489</v>
          </cell>
          <cell r="B3757" t="str">
            <v>REATERRO MANUAL SEM APILOAMENTO</v>
          </cell>
          <cell r="C3757" t="str">
            <v>M3</v>
          </cell>
          <cell r="D3757">
            <v>5.75</v>
          </cell>
        </row>
        <row r="3758">
          <cell r="A3758">
            <v>79490</v>
          </cell>
          <cell r="B3758" t="str">
            <v>COMPACTAÇÂO MECÂNICA DE VALA (APÓS REATERRO)</v>
          </cell>
          <cell r="C3758" t="str">
            <v>M3</v>
          </cell>
          <cell r="D3758">
            <v>1.85</v>
          </cell>
        </row>
        <row r="3759">
          <cell r="A3759" t="str">
            <v>79510/001</v>
          </cell>
          <cell r="B3759" t="str">
            <v>FORNECIMENTO E REATERRO DE VALA/CAVA COM PÓ-DE-PEDRA</v>
          </cell>
          <cell r="C3759" t="str">
            <v>M3</v>
          </cell>
          <cell r="D3759">
            <v>97.34</v>
          </cell>
        </row>
        <row r="3760">
          <cell r="A3760" t="str">
            <v>79510/002</v>
          </cell>
          <cell r="B3760" t="str">
            <v>REATERRO DE VALAS/CAVAS COM PÓ-DE-PEDRA, INCLUSIVE MATERIAL E COMPACTA ÇÃO, EM BECOS DE ATÉ 2,5M DE LARGURA, EM FAVELAS</v>
          </cell>
          <cell r="C3760" t="str">
            <v>M3</v>
          </cell>
          <cell r="D3760">
            <v>105.26</v>
          </cell>
        </row>
        <row r="3761">
          <cell r="A3761">
            <v>83345</v>
          </cell>
          <cell r="B3761" t="str">
            <v>REATERRO DE VALA COM MATERIAL GRANULAR (PEDRISCO)</v>
          </cell>
          <cell r="C3761" t="str">
            <v>M3</v>
          </cell>
          <cell r="D3761">
            <v>80.37</v>
          </cell>
        </row>
        <row r="3762">
          <cell r="A3762">
            <v>83346</v>
          </cell>
          <cell r="B3762" t="str">
            <v>UMEDECIMENTO DE MATERIAL PARA FECHAMENTO DE VALAS.</v>
          </cell>
          <cell r="C3762" t="str">
            <v>M3</v>
          </cell>
          <cell r="D3762">
            <v>0.74</v>
          </cell>
        </row>
        <row r="3763">
          <cell r="A3763">
            <v>83441</v>
          </cell>
          <cell r="B3763" t="str">
            <v>REATERRO APILOADO (MANUAL) DE VALA COM DESLOCAMENTO DE MATERIAL EM CAM ADAS DE 20 CM (BECOS, FAVELAS ETC.)</v>
          </cell>
          <cell r="C3763" t="str">
            <v>M3</v>
          </cell>
          <cell r="D3763">
            <v>44.75</v>
          </cell>
        </row>
        <row r="3764">
          <cell r="A3764">
            <v>72838</v>
          </cell>
          <cell r="B3764" t="str">
            <v>TRANSPORTE COMERCIAL COM CAMINHAO CARROCERIA 9 T, RODOVIA EM LEITO NAT URAL</v>
          </cell>
          <cell r="C3764" t="str">
            <v>TXKM</v>
          </cell>
          <cell r="D3764">
            <v>0.72</v>
          </cell>
        </row>
        <row r="3765">
          <cell r="A3765">
            <v>72839</v>
          </cell>
          <cell r="B3765" t="str">
            <v>TRANSPORTE COMERCIAL COM CAMINHAO CARROCERIA 9 T, RODOVIA COM REVESTIM ENTO PRIMARIO</v>
          </cell>
          <cell r="C3765" t="str">
            <v>TXKM</v>
          </cell>
          <cell r="D3765">
            <v>0.57999999999999996</v>
          </cell>
        </row>
        <row r="3766">
          <cell r="A3766">
            <v>72840</v>
          </cell>
          <cell r="B3766" t="str">
            <v>TRANSPORTE COMERCIAL COM CAMINHAO CARROCERIA 9 T, RODOVIA PAVIMENTADA</v>
          </cell>
          <cell r="C3766" t="str">
            <v>TXKM</v>
          </cell>
          <cell r="D3766">
            <v>0.48</v>
          </cell>
        </row>
        <row r="3767">
          <cell r="A3767">
            <v>72841</v>
          </cell>
          <cell r="B3767" t="str">
            <v>TRANSPORTE COMERCIAL COM CAMINHAO BASCULANTE 6 M3, RODOVIA EM LEITO NA TURAL</v>
          </cell>
          <cell r="C3767" t="str">
            <v>TXKM</v>
          </cell>
          <cell r="D3767">
            <v>0.9</v>
          </cell>
        </row>
        <row r="3768">
          <cell r="A3768">
            <v>72842</v>
          </cell>
          <cell r="B3768" t="str">
            <v>TRANSPORTE COMERCIAL COM CAMINHAO BASCULANTE 6 M3, RODOVIA COM REVESTI MENTO PRIMARIO</v>
          </cell>
          <cell r="C3768" t="str">
            <v>TXKM</v>
          </cell>
          <cell r="D3768">
            <v>0.73</v>
          </cell>
        </row>
        <row r="3769">
          <cell r="A3769">
            <v>72843</v>
          </cell>
          <cell r="B3769" t="str">
            <v>TRANSPORTE COMERCIAL COM CAMINHAO BASCULANTE 6 M3, RODOVIA PAVIMENTADA</v>
          </cell>
          <cell r="C3769" t="str">
            <v>TXKM</v>
          </cell>
          <cell r="D3769">
            <v>0.61</v>
          </cell>
        </row>
        <row r="3770">
          <cell r="A3770">
            <v>72844</v>
          </cell>
          <cell r="B3770" t="str">
            <v>CARGA, MANOBRAS E DESCARGA DE AREIA, BRITA, PEDRA DE MAO E SOLOS COM C AMINHAO BASCULANTE 6 M3 (DESCARGA LIVRE)</v>
          </cell>
          <cell r="C3770" t="str">
            <v>T</v>
          </cell>
          <cell r="D3770">
            <v>0.63</v>
          </cell>
        </row>
        <row r="3771">
          <cell r="A3771">
            <v>72845</v>
          </cell>
          <cell r="B3771" t="str">
            <v>CARGA, MANOBRAS E DESCARGA DE BRITA PARA TRATAMENTOS SUPERFICIAIS, COM CAMINHAO BASCULANTE 6 M3</v>
          </cell>
          <cell r="C3771" t="str">
            <v>T</v>
          </cell>
          <cell r="D3771">
            <v>3.81</v>
          </cell>
        </row>
        <row r="3772">
          <cell r="A3772">
            <v>72846</v>
          </cell>
          <cell r="B3772" t="str">
            <v>CARGA, MANOBRAS E DESCARGA DE MISTURA BETUMINOSA A QUENTE, COM CAMINHA O BASCULANTE 6 M3</v>
          </cell>
          <cell r="C3772" t="str">
            <v>T</v>
          </cell>
          <cell r="D3772">
            <v>3.14</v>
          </cell>
        </row>
        <row r="3773">
          <cell r="A3773">
            <v>72847</v>
          </cell>
          <cell r="B3773" t="str">
            <v>CARGA, MANOBRAS E DESCARGA DE MISTURA BETUMINOSA A FRIO, COM CAMINHAO BASCULANTE 6 M3</v>
          </cell>
          <cell r="C3773" t="str">
            <v>T</v>
          </cell>
          <cell r="D3773">
            <v>6.78</v>
          </cell>
        </row>
        <row r="3774">
          <cell r="A3774">
            <v>72848</v>
          </cell>
          <cell r="B3774" t="str">
            <v>CARGA, MANOBRAS E DESCARGA DE BRITA PARA BASE DE MACADAME, COM CAMINHA O BASCULANTE 6 M3</v>
          </cell>
          <cell r="C3774" t="str">
            <v>T</v>
          </cell>
          <cell r="D3774">
            <v>1.69</v>
          </cell>
        </row>
        <row r="3775">
          <cell r="A3775">
            <v>72849</v>
          </cell>
          <cell r="B3775" t="str">
            <v>CARGA, MANOBRAS E DESCARGA DE MISTURAS DE SOLOS E AGREGADOS (BASES EST ABILIZADAS EM USINA) COM CAMINHAO BASCULANTE 6 M3</v>
          </cell>
          <cell r="C3775" t="str">
            <v>T</v>
          </cell>
          <cell r="D3775">
            <v>2.17</v>
          </cell>
        </row>
        <row r="3776">
          <cell r="A3776">
            <v>72850</v>
          </cell>
          <cell r="B3776" t="str">
            <v>CARGA, MANOBRAS E DESCARGA DE MATERIAIS DIVERSOS, COM CAMINHAO CARROCE RIA 9T (CARGA E DESCARGA MANUAIS)</v>
          </cell>
          <cell r="C3776" t="str">
            <v>T</v>
          </cell>
          <cell r="D3776">
            <v>9.1</v>
          </cell>
        </row>
        <row r="3777">
          <cell r="A3777">
            <v>72851</v>
          </cell>
          <cell r="B3777" t="str">
            <v>TRANSPORTE LOCAL COM CAMINHAO BASCULANTE 6 M3, RODOVIA EM LEITO NATURA L, DMT ATE 200 M</v>
          </cell>
          <cell r="C3777" t="str">
            <v>M3</v>
          </cell>
          <cell r="D3777">
            <v>3.09</v>
          </cell>
        </row>
        <row r="3778">
          <cell r="A3778">
            <v>72852</v>
          </cell>
          <cell r="B3778" t="str">
            <v>TRANSPORTE LOCAL COM CAMINHAO BASCULANTE 6 M3, RODOVIA EM LEITO NATURA L, DMT 200 A 400 M</v>
          </cell>
          <cell r="C3778" t="str">
            <v>M3</v>
          </cell>
          <cell r="D3778">
            <v>3.17</v>
          </cell>
        </row>
        <row r="3779">
          <cell r="A3779">
            <v>72853</v>
          </cell>
          <cell r="B3779" t="str">
            <v>TRANSPORTE LOCAL COM CAMINHAO BASCULANTE 6 M3, RODOVIA EM LEITO NATURA L, DMT 400 A 600 M</v>
          </cell>
          <cell r="C3779" t="str">
            <v>M3</v>
          </cell>
          <cell r="D3779">
            <v>3.25</v>
          </cell>
        </row>
        <row r="3780">
          <cell r="A3780">
            <v>72854</v>
          </cell>
          <cell r="B3780" t="str">
            <v>TRANSPORTE LOCAL COM CAMINHAO BASCULANTE 6 M3, RODOVIA EM LEITO NATURA L, DMT 600 A 800 M</v>
          </cell>
          <cell r="C3780" t="str">
            <v>M3</v>
          </cell>
          <cell r="D3780">
            <v>3.35</v>
          </cell>
        </row>
        <row r="3781">
          <cell r="A3781">
            <v>72855</v>
          </cell>
          <cell r="B3781" t="str">
            <v>TRANSPORTE LOCAL COM CAMINHAO BASCULANTE 6 M3, RODOVIA EM LEITO NATURA L, DMT 800 A 1.000 M</v>
          </cell>
          <cell r="C3781" t="str">
            <v>M3</v>
          </cell>
          <cell r="D3781">
            <v>3.44</v>
          </cell>
        </row>
        <row r="3782">
          <cell r="A3782">
            <v>72856</v>
          </cell>
          <cell r="B3782" t="str">
            <v>TRANSPORTE LOCAL COM CAMINHAO BASCULANTE 6 M3, RODOVIA EM LEITO NATURA L</v>
          </cell>
          <cell r="C3782" t="str">
            <v>M3XKM</v>
          </cell>
          <cell r="D3782">
            <v>1.5</v>
          </cell>
        </row>
        <row r="3783">
          <cell r="A3783">
            <v>72857</v>
          </cell>
          <cell r="B3783" t="str">
            <v>TRANSPORTE LOCAL COM CAMINHAO BASCULANTE 6 M3, RODOVIA COM REVESTIMENT O PRIMARIO, DMT ATE 200 M</v>
          </cell>
          <cell r="C3783" t="str">
            <v>M3</v>
          </cell>
          <cell r="D3783">
            <v>2.75</v>
          </cell>
        </row>
        <row r="3784">
          <cell r="A3784">
            <v>72858</v>
          </cell>
          <cell r="B3784" t="str">
            <v>TRANSPORTE LOCAL COM CAMINHAO BASCULANTE 6 M3, RODOVIA COM REVESTIMENT O PRIMARIO, DMT 200 A 400 M</v>
          </cell>
          <cell r="C3784" t="str">
            <v>M3</v>
          </cell>
          <cell r="D3784">
            <v>2.82</v>
          </cell>
        </row>
        <row r="3785">
          <cell r="A3785">
            <v>72859</v>
          </cell>
          <cell r="B3785" t="str">
            <v>TRANSPORTE LOCAL COM CAMINHAO BASCULANTE 6 M3, RODOVIA COM REVESTIMENT O PRIMARIO, DMT 400 A 600 M</v>
          </cell>
          <cell r="C3785" t="str">
            <v>M3</v>
          </cell>
          <cell r="D3785">
            <v>2.9</v>
          </cell>
        </row>
        <row r="3786">
          <cell r="A3786">
            <v>72860</v>
          </cell>
          <cell r="B3786" t="str">
            <v>TRANSPORTE LOCAL COM CAMINHAO BASCULANTE 6 M3, RODOVIA COM REVESTIMENT O PRIMARIO, DMT 600 A 800 M</v>
          </cell>
          <cell r="C3786" t="str">
            <v>M3</v>
          </cell>
          <cell r="D3786">
            <v>2.98</v>
          </cell>
        </row>
        <row r="3787">
          <cell r="A3787">
            <v>72874</v>
          </cell>
          <cell r="B3787" t="str">
            <v>TRANSPORTE LOCAL COM CAMINHAO BASCULANTE 6 M3, RODOVIA COM REVESTIMENT O PRIMARIO, DMT 800 A 1.000 M</v>
          </cell>
          <cell r="C3787" t="str">
            <v>M3</v>
          </cell>
          <cell r="D3787">
            <v>3.06</v>
          </cell>
        </row>
        <row r="3788">
          <cell r="A3788">
            <v>72875</v>
          </cell>
          <cell r="B3788" t="str">
            <v>TRANSPORTE LOCAL COM CAMINHÃO BASCULANTE 6 M3, RODOVIA COM REVESTIMENT O PRIMARIO</v>
          </cell>
          <cell r="C3788" t="str">
            <v>M3XKM</v>
          </cell>
          <cell r="D3788">
            <v>1.34</v>
          </cell>
        </row>
        <row r="3789">
          <cell r="A3789">
            <v>72876</v>
          </cell>
          <cell r="B3789" t="str">
            <v>TRANSPORTE LOCAL COM CAMINHÃO BASCULANTE 6 M3, RODOVIA PAVIMENTADA, DM T ATE 200 M</v>
          </cell>
          <cell r="C3789" t="str">
            <v>M3</v>
          </cell>
          <cell r="D3789">
            <v>2.4700000000000002</v>
          </cell>
        </row>
        <row r="3790">
          <cell r="A3790">
            <v>72877</v>
          </cell>
          <cell r="B3790" t="str">
            <v>TRANSPORTE LOCAL COM CAMINHAO BASCULANTE 6 M3, RODOVIA PAVIMENTADA, DM T 200 A 400 M</v>
          </cell>
          <cell r="C3790" t="str">
            <v>M3</v>
          </cell>
          <cell r="D3790">
            <v>2.5299999999999998</v>
          </cell>
        </row>
        <row r="3791">
          <cell r="A3791">
            <v>72878</v>
          </cell>
          <cell r="B3791" t="str">
            <v>TRANSPORTE LOCAL COM CAMINHAO BASCULANTE 6 M3, RODOVIA PAVIMENTADA, DM T 400 A 600 M</v>
          </cell>
          <cell r="C3791" t="str">
            <v>M3</v>
          </cell>
          <cell r="D3791">
            <v>2.6</v>
          </cell>
        </row>
        <row r="3792">
          <cell r="A3792">
            <v>72879</v>
          </cell>
          <cell r="B3792" t="str">
            <v>TRANSPORTE LOCAL COM CAMINHAO BASCULANTE 6 M3, RODOVIA PAVIMENTADA, DM T 600 A 800 M</v>
          </cell>
          <cell r="C3792" t="str">
            <v>M3</v>
          </cell>
          <cell r="D3792">
            <v>2.68</v>
          </cell>
        </row>
        <row r="3793">
          <cell r="A3793">
            <v>72880</v>
          </cell>
          <cell r="B3793" t="str">
            <v>TRANSPORTE LOCAL COM CAMINHAO BASCULANTE 6 M3, RODOVIA PAVIMENTADA, DM T 800 A 1.000 M</v>
          </cell>
          <cell r="C3793" t="str">
            <v>M3</v>
          </cell>
          <cell r="D3793">
            <v>2.75</v>
          </cell>
        </row>
        <row r="3794">
          <cell r="A3794">
            <v>72881</v>
          </cell>
          <cell r="B3794" t="str">
            <v>TRANSPORTE LOCAL COM CAMINHAO BASCULANTE 6 M3, RODOVIA PAVIMENTADA ( P ARA DISTANCIAS SUPERIORES A 4 KM )</v>
          </cell>
          <cell r="C3794" t="str">
            <v>M3XKM</v>
          </cell>
          <cell r="D3794">
            <v>1.2</v>
          </cell>
        </row>
        <row r="3795">
          <cell r="A3795">
            <v>72882</v>
          </cell>
          <cell r="B3795" t="str">
            <v>TRANSPORTE COMERCIAL COM CAMINHAO CARROCERIA 9 T, RODOVIA EM LEITO NAT URAL</v>
          </cell>
          <cell r="C3795" t="str">
            <v>M3XKM</v>
          </cell>
          <cell r="D3795">
            <v>1.08</v>
          </cell>
        </row>
        <row r="3796">
          <cell r="A3796">
            <v>72883</v>
          </cell>
          <cell r="B3796" t="str">
            <v>TRANSPORTE COMERCIAL COM CAMINHAO CARROCERIA 9 T, RODOVIA COM REVESTIM ENTO PRIMARIO</v>
          </cell>
          <cell r="C3796" t="str">
            <v>M3XKM</v>
          </cell>
          <cell r="D3796">
            <v>0.86</v>
          </cell>
        </row>
        <row r="3797">
          <cell r="A3797">
            <v>72884</v>
          </cell>
          <cell r="B3797" t="str">
            <v>TRANSPORTE COMERCIAL COM CAMINHAO CARROCERIA 9 T, RODOVIA PAVIMENTADA</v>
          </cell>
          <cell r="C3797" t="str">
            <v>M3XKM</v>
          </cell>
          <cell r="D3797">
            <v>0.72</v>
          </cell>
        </row>
        <row r="3798">
          <cell r="A3798">
            <v>72885</v>
          </cell>
          <cell r="B3798" t="str">
            <v>TRANSPORTE COMERCIAL COM CAMINHAO BASCULANTE 6 M3, RODOVIA EM LEITO NA TURAL</v>
          </cell>
          <cell r="C3798" t="str">
            <v>M3XKM</v>
          </cell>
          <cell r="D3798">
            <v>1.35</v>
          </cell>
        </row>
        <row r="3799">
          <cell r="A3799">
            <v>72886</v>
          </cell>
          <cell r="B3799" t="str">
            <v>TRANSPORTE COMERCIAL COM CAMINHAO BASCULANTE 6 M3, RODOVIA COM REVESTI MENTO PRIMARIO</v>
          </cell>
          <cell r="C3799" t="str">
            <v>M3XKM</v>
          </cell>
          <cell r="D3799">
            <v>1.08</v>
          </cell>
        </row>
        <row r="3800">
          <cell r="A3800">
            <v>72887</v>
          </cell>
          <cell r="B3800" t="str">
            <v>TRANSPORTE COMERCIAL COM CAMINHAO BASCULANTE 6 M3, RODOVIA PAVIMENTADA</v>
          </cell>
          <cell r="C3800" t="str">
            <v>M3XKM</v>
          </cell>
          <cell r="D3800">
            <v>0.9</v>
          </cell>
        </row>
        <row r="3801">
          <cell r="A3801">
            <v>72888</v>
          </cell>
          <cell r="B3801" t="str">
            <v>CARGA, MANOBRAS E DESCARGA DE AREIA, BRITA, PEDRA DE MAO E SOLOS COM C AMINHAO BASCULANTE 6 M3 (DESCARGA LIVRE)</v>
          </cell>
          <cell r="C3801" t="str">
            <v>M3</v>
          </cell>
          <cell r="D3801">
            <v>0.95</v>
          </cell>
        </row>
        <row r="3802">
          <cell r="A3802">
            <v>72890</v>
          </cell>
          <cell r="B3802" t="str">
            <v>CARGA, MANOBRAS E DESCARGA DE BRITA PARA TRATAMENTOS SUPERFICIAIS, COM CAMINHAO BASCULANTE 6 M3, DESCARGA EM DISTRIBUIDOR</v>
          </cell>
          <cell r="C3802" t="str">
            <v>M3</v>
          </cell>
          <cell r="D3802">
            <v>5.72</v>
          </cell>
        </row>
        <row r="3803">
          <cell r="A3803">
            <v>72891</v>
          </cell>
          <cell r="B3803" t="str">
            <v>CARGA, MANOBRAS E DESCARGA DE MISTURA BETUMINOSA A QUENTE, COM CAMINHA O BASCULANTE 6 M3, DESCARGA EM VIBRO-ACABADORA</v>
          </cell>
          <cell r="C3803" t="str">
            <v>M3</v>
          </cell>
          <cell r="D3803">
            <v>4.72</v>
          </cell>
        </row>
        <row r="3804">
          <cell r="A3804">
            <v>72892</v>
          </cell>
          <cell r="B3804" t="str">
            <v>CARGA, MANOBRAS E DESCARGA DE DE MISTURA BETUMINOSA A FRIO, COM CAMINH AO BASCULANTE 6 M3, DESCARGA EM VIBRO-ACABADORA</v>
          </cell>
          <cell r="C3804" t="str">
            <v>M3</v>
          </cell>
          <cell r="D3804">
            <v>10.18</v>
          </cell>
        </row>
        <row r="3805">
          <cell r="A3805">
            <v>72893</v>
          </cell>
          <cell r="B3805" t="str">
            <v>CARGA, MANOBRAS E DESCARGA DE BRITA PARA BASE DE MACADAME, COM CAMINHA O BASCULANTE 6 M3, DESCARGA EM DISTRIBUIDOR</v>
          </cell>
          <cell r="C3805" t="str">
            <v>M3</v>
          </cell>
          <cell r="D3805">
            <v>2.5299999999999998</v>
          </cell>
        </row>
        <row r="3806">
          <cell r="A3806">
            <v>72894</v>
          </cell>
          <cell r="B3806" t="str">
            <v>CARGA, MANOBRAS E DESCARGA DE MISTURAS DE SOLOS E AGREGADOS, COM CAMIN HAO BASCULANTE 6 M3, DESCARGA EM DISTRIBUIDOR</v>
          </cell>
          <cell r="C3806" t="str">
            <v>M3</v>
          </cell>
          <cell r="D3806">
            <v>3.25</v>
          </cell>
        </row>
        <row r="3807">
          <cell r="A3807">
            <v>72895</v>
          </cell>
          <cell r="B3807" t="str">
            <v>CARGA, MANOBRAS E DESCARGA DE MATERIAIS DIVERSOS, COM CAMINHAO CARROCE RIA 9 T (CARGA E DESCARGA MANUAIS)</v>
          </cell>
          <cell r="C3807" t="str">
            <v>M3</v>
          </cell>
          <cell r="D3807">
            <v>17.170000000000002</v>
          </cell>
        </row>
        <row r="3808">
          <cell r="A3808">
            <v>72896</v>
          </cell>
          <cell r="B3808" t="str">
            <v>CARGA MANUAL DE TERRA EM CAMINHAO BASCULANTE 6 M3</v>
          </cell>
          <cell r="C3808" t="str">
            <v>M3</v>
          </cell>
          <cell r="D3808">
            <v>14.79</v>
          </cell>
        </row>
        <row r="3809">
          <cell r="A3809">
            <v>72897</v>
          </cell>
          <cell r="B3809" t="str">
            <v>CARGA MANUAL DE ENTULHO EM CAMINHAO BASCULANTE 6 M3</v>
          </cell>
          <cell r="C3809" t="str">
            <v>M3</v>
          </cell>
          <cell r="D3809">
            <v>17.86</v>
          </cell>
        </row>
        <row r="3810">
          <cell r="A3810">
            <v>72898</v>
          </cell>
          <cell r="B3810" t="str">
            <v>CARGA E DESCARGA MECANIZADAS DE ENTULHO EM CAMINHAO BASCULANTE 6 M3</v>
          </cell>
          <cell r="C3810" t="str">
            <v>M3</v>
          </cell>
          <cell r="D3810">
            <v>0.95</v>
          </cell>
        </row>
        <row r="3811">
          <cell r="A3811">
            <v>72899</v>
          </cell>
          <cell r="B3811" t="str">
            <v>TRANSPORTE DE ENTULHO COM CAMINHÃO BASCULANTE 6 M3, RODOVIA PAVIMENTAD A, DMT ATE 0,5 KM</v>
          </cell>
          <cell r="C3811" t="str">
            <v>M3</v>
          </cell>
          <cell r="D3811">
            <v>4.43</v>
          </cell>
        </row>
        <row r="3812">
          <cell r="A3812">
            <v>72900</v>
          </cell>
          <cell r="B3812" t="str">
            <v>TRANSPORTE DE ENTULHO COM CAMINHAO BASCULANTE 6 M3, RODOVIA PAVIMENTAD A, DMT 0,5 A 1,0 KM</v>
          </cell>
          <cell r="C3812" t="str">
            <v>M3</v>
          </cell>
          <cell r="D3812">
            <v>4.88</v>
          </cell>
        </row>
        <row r="3813">
          <cell r="A3813" t="str">
            <v>74010/001</v>
          </cell>
          <cell r="B3813" t="str">
            <v>CARGA E DESCARGA MECANICA DE SOLO UTILIZANDO CAMINHAO BASCULANTE 6,0M3 /16T E PA CARREGADEIRA SOBRE PNEUS 128 HP, CAPACIDADE DA CAÇAMBA 1,7 A 2,8 M3, PESO OPERACIONAL 11632 KG</v>
          </cell>
          <cell r="C3813" t="str">
            <v>M3</v>
          </cell>
          <cell r="D3813">
            <v>1.54</v>
          </cell>
        </row>
        <row r="3814">
          <cell r="A3814" t="str">
            <v>74241/001</v>
          </cell>
          <cell r="B3814" t="str">
            <v>EMPILHAMENTO DE SOLO ORGANICO RETIRADO NA AREA DO ATERRO COM TRATOR SO BRE ESTEIRAS D6</v>
          </cell>
          <cell r="C3814" t="str">
            <v>M3</v>
          </cell>
          <cell r="D3814">
            <v>3.32</v>
          </cell>
        </row>
        <row r="3815">
          <cell r="A3815" t="str">
            <v>74255/001</v>
          </cell>
          <cell r="B3815" t="str">
            <v>CARGA MANUAL DE TERRA EM CAMINHAO BASCULANTE (NAO INCLUI O CUSTO CUSTO IMPRODUTIVO DO CAMINHAO BASCULANTE)</v>
          </cell>
          <cell r="C3815" t="str">
            <v>M3</v>
          </cell>
          <cell r="D3815">
            <v>7.67</v>
          </cell>
        </row>
        <row r="3816">
          <cell r="A3816" t="str">
            <v>74255/003</v>
          </cell>
          <cell r="B3816" t="str">
            <v>CARGA MANUAL DE MATERIAL A GRANEL (2 SERVENTES) EM CAMINHAO BASCULANTE C/ CACAMBA DE 6,0M3 INCLUINDO DESCARGA MECÂNICA</v>
          </cell>
          <cell r="C3816" t="str">
            <v>M3</v>
          </cell>
          <cell r="D3816">
            <v>23.26</v>
          </cell>
        </row>
        <row r="3817">
          <cell r="A3817">
            <v>79492</v>
          </cell>
          <cell r="B3817" t="str">
            <v>CARGA MANUAL DE ROCHA EM CAMINHAO BASCULANTE</v>
          </cell>
          <cell r="C3817" t="str">
            <v>M3</v>
          </cell>
          <cell r="D3817">
            <v>43.53</v>
          </cell>
        </row>
        <row r="3818">
          <cell r="A3818">
            <v>83356</v>
          </cell>
          <cell r="B3818" t="str">
            <v>TRANSPORTE COMERCIAL DE BRITA</v>
          </cell>
          <cell r="C3818" t="str">
            <v>M3XKM</v>
          </cell>
          <cell r="D3818">
            <v>0.65</v>
          </cell>
        </row>
        <row r="3819">
          <cell r="A3819">
            <v>83357</v>
          </cell>
          <cell r="B3819" t="str">
            <v>TRANSPORTE LOCAL DE MASSA ASFALTICA - PAVIMENTACAO URBANA</v>
          </cell>
          <cell r="C3819" t="str">
            <v>M3XKM</v>
          </cell>
          <cell r="D3819">
            <v>0.83</v>
          </cell>
        </row>
        <row r="3820">
          <cell r="A3820">
            <v>83358</v>
          </cell>
          <cell r="B3820" t="str">
            <v>TRANSPORTE DE PAVIMENTACAO REMOVIDA (RODOVIAS NAO URBANAS)</v>
          </cell>
          <cell r="C3820" t="str">
            <v>M3XKM</v>
          </cell>
          <cell r="D3820">
            <v>1.34</v>
          </cell>
        </row>
        <row r="3821">
          <cell r="A3821">
            <v>6514</v>
          </cell>
          <cell r="B3821" t="str">
            <v>FORNECIMENTO E LANCAMENTO DE BRITA N. 4</v>
          </cell>
          <cell r="C3821" t="str">
            <v>M3</v>
          </cell>
          <cell r="D3821">
            <v>86.86</v>
          </cell>
        </row>
        <row r="3822">
          <cell r="A3822">
            <v>88549</v>
          </cell>
          <cell r="B3822" t="str">
            <v>FORNECIMENTO E ASSENTAMENTO DE BRITA 2-DRENOS E FILTROS   MM</v>
          </cell>
          <cell r="C3822" t="str">
            <v>M3</v>
          </cell>
          <cell r="D3822">
            <v>68.959999999999994</v>
          </cell>
        </row>
        <row r="3823">
          <cell r="A3823">
            <v>5622</v>
          </cell>
          <cell r="B3823" t="str">
            <v>REGULARIZACAO E COMPACTACAO MANUAL DE TERRENO COM SOQUETE</v>
          </cell>
          <cell r="C3823" t="str">
            <v>M2</v>
          </cell>
          <cell r="D3823">
            <v>4.21</v>
          </cell>
        </row>
        <row r="3824">
          <cell r="A3824">
            <v>41721</v>
          </cell>
          <cell r="B3824" t="str">
            <v>COMPACTACAO MECANICA A 95% DO PROCTOR NORMAL - PAVIMENTACAO URBANA</v>
          </cell>
          <cell r="C3824" t="str">
            <v>M3</v>
          </cell>
          <cell r="D3824">
            <v>2.7</v>
          </cell>
        </row>
        <row r="3825">
          <cell r="A3825">
            <v>41722</v>
          </cell>
          <cell r="B3825" t="str">
            <v>COMPACTACAO MECANICA A 100% DO PROCTOR NORMAL - PAVIMENTACAO URBANA</v>
          </cell>
          <cell r="C3825" t="str">
            <v>M3</v>
          </cell>
          <cell r="D3825">
            <v>4.05</v>
          </cell>
        </row>
        <row r="3826">
          <cell r="A3826" t="str">
            <v>74005/001</v>
          </cell>
          <cell r="B3826" t="str">
            <v>COMPACTACAO MECANICA, SEM CONTROLE DO GC (C/COMPACTADOR PLACA 400 KG)</v>
          </cell>
          <cell r="C3826" t="str">
            <v>M3</v>
          </cell>
          <cell r="D3826">
            <v>3.85</v>
          </cell>
        </row>
        <row r="3827">
          <cell r="A3827" t="str">
            <v>74005/002</v>
          </cell>
          <cell r="B3827" t="str">
            <v>COMPACTACAO MECANICA C/ CONTROLE DO GC&gt;=95% DO PN (AREAS) (C/MONIVELAD ORA 140 HP E ROLO COMPRESSOR VIBRATORIO 80 HP)</v>
          </cell>
          <cell r="C3827" t="str">
            <v>M3</v>
          </cell>
          <cell r="D3827">
            <v>4.8499999999999996</v>
          </cell>
        </row>
        <row r="3828">
          <cell r="A3828" t="str">
            <v>74034/001</v>
          </cell>
          <cell r="B3828" t="str">
            <v>ESPALHAMENTO DE MATERIAL DE 1A CATEGORIA COM TRATOR DE ESTEIRA COM 153 HP</v>
          </cell>
          <cell r="C3828" t="str">
            <v>M3</v>
          </cell>
          <cell r="D3828">
            <v>2.2400000000000002</v>
          </cell>
        </row>
        <row r="3829">
          <cell r="A3829">
            <v>83344</v>
          </cell>
          <cell r="B3829" t="str">
            <v>ESPALHAMENTO DE MATERIAL EM BOTA FORA, COM UTILIZACAO DE TRATOR DE EST EIRAS DE 165 HP</v>
          </cell>
          <cell r="C3829" t="str">
            <v>M3</v>
          </cell>
          <cell r="D3829">
            <v>0.97</v>
          </cell>
        </row>
        <row r="3830">
          <cell r="A3830">
            <v>6110</v>
          </cell>
          <cell r="B3830" t="str">
            <v>ALVENARIA DE EMBASAMENTO EM TIJOLOS CERAMICOS MACICOS 5X10X20CM, ASSEN TADO  COM ARGAMASSA TRACO 1:2:8 (CIMENTO, CAL E AREIA)</v>
          </cell>
          <cell r="C3830" t="str">
            <v>M3</v>
          </cell>
          <cell r="D3830">
            <v>585.29999999999995</v>
          </cell>
        </row>
        <row r="3831">
          <cell r="A3831">
            <v>68049</v>
          </cell>
          <cell r="B3831" t="str">
            <v>CINTA E CONTRAVERGA EM TIJOLO CERAMICO MACICO 5X10X20CM 1/2 VEZ</v>
          </cell>
          <cell r="C3831" t="str">
            <v>M2</v>
          </cell>
          <cell r="D3831">
            <v>100.14</v>
          </cell>
        </row>
        <row r="3832">
          <cell r="A3832">
            <v>72131</v>
          </cell>
          <cell r="B3832" t="str">
            <v>ALVENARIA EM TIJOLO CERAMICO MACICO 5X10X20CM 1 VEZ (ESPESSURA 20CM), ASSENTADO COM ARGAMASSA TRACO 1:2:8 (CIMENTO, CAL E AREIA)</v>
          </cell>
          <cell r="C3832" t="str">
            <v>M2</v>
          </cell>
          <cell r="D3832">
            <v>112.97</v>
          </cell>
        </row>
        <row r="3833">
          <cell r="A3833">
            <v>72132</v>
          </cell>
          <cell r="B3833" t="str">
            <v>ALVENARIA EM TIJOLO CERAMICO MACICO 5X10X20CM 1/2 VEZ (ESPESSURA 10CM) , ASSENTADO COM ARGAMASSA TRACO 1:2:8 (CIMENTO, CAL E AREIA)</v>
          </cell>
          <cell r="C3833" t="str">
            <v>M2</v>
          </cell>
          <cell r="D3833">
            <v>58.13</v>
          </cell>
        </row>
        <row r="3834">
          <cell r="A3834">
            <v>72133</v>
          </cell>
          <cell r="B3834" t="str">
            <v>ALVENARIA EM TIJOLO CERAMICO MACICO 5X10X20CM 1 1/2 VEZ (ESPESSURA 30C M), ASSENTADO COM ARGAMASSA TRACO 1:2:8 (CIMENTO, CAL E AREIA)</v>
          </cell>
          <cell r="C3834" t="str">
            <v>M2</v>
          </cell>
          <cell r="D3834">
            <v>196.56</v>
          </cell>
        </row>
        <row r="3835">
          <cell r="A3835" t="str">
            <v>73935/002</v>
          </cell>
          <cell r="B3835" t="str">
            <v>ALVENARIA EM TIJOLO CERAMICO FURADO 9X19X19CM, 1 VEZ (ESPESSURA 19 CM) , ASSENTADO EM ARGAMASSA TRACO 1:4 (CIMENTO E AREIA MEDIA NAO PENEIRAD A), PREPARO MANUAL, JUNTA1 CM</v>
          </cell>
          <cell r="C3835" t="str">
            <v>M2</v>
          </cell>
          <cell r="D3835">
            <v>66.349999999999994</v>
          </cell>
        </row>
        <row r="3836">
          <cell r="A3836" t="str">
            <v>73988/001</v>
          </cell>
          <cell r="B3836" t="str">
            <v>ENCUNHAMENTO (APERTO DE ALVENARIA) EM TIJOLOS CERAMICOS MACICO 5,7X9X1 9CM 1 VEZ (ESPESSURA 19CM) COM ARGAMASSA TRACO 1:2:8 (CIMENTO, CAL E A REIA)</v>
          </cell>
          <cell r="C3836" t="str">
            <v>M</v>
          </cell>
          <cell r="D3836">
            <v>13.48</v>
          </cell>
        </row>
        <row r="3837">
          <cell r="A3837" t="str">
            <v>73988/002</v>
          </cell>
          <cell r="B3837" t="str">
            <v>ENCUNHAMENTO (APERTO DE ALVENARIA) EM TIJOLOS CERAMICOS MACICO 5,7X9X1 9CM 1/2 VEZ (ESPESSURA 9CM) COM ARGAMASSA TRACO 1:2:8 (CIMENTO, CAL E AREIA)</v>
          </cell>
          <cell r="C3837" t="str">
            <v>M</v>
          </cell>
          <cell r="D3837">
            <v>7.84</v>
          </cell>
        </row>
        <row r="3838">
          <cell r="A3838">
            <v>87471</v>
          </cell>
          <cell r="B3838" t="str">
            <v>ALVENARIA DE VEDAÇÃO DE BLOCOS CERÂMICOS FURADOS NA VERTICAL DE 9X19X3 9CM (ESPESSURA 9CM) DE PAREDES COM ÁREA LÍQUIDA MENOR QUE 6M² SEM VÃOS E ARGAMASSA DE ASSENTAMENTO COM PREPARO EM BETONEIRA. AF_06/2014</v>
          </cell>
          <cell r="C3838" t="str">
            <v>M2</v>
          </cell>
          <cell r="D3838">
            <v>36.81</v>
          </cell>
        </row>
        <row r="3839">
          <cell r="A3839">
            <v>87472</v>
          </cell>
          <cell r="B3839" t="str">
            <v>ALVENARIA DE VEDAÇÃO DE BLOCOS CERÂMICOS FURADOS NA VERTICAL DE 9X19X3 9CM (ESPESSURA 9CM) DE PAREDES COM ÁREA LÍQUIDA MENOR QUE 6M² SEM VÃOS E ARGAMASSA DE ASSENTAMENTO COM PREPARO MANUAL. AF_06/2014</v>
          </cell>
          <cell r="C3839" t="str">
            <v>M2</v>
          </cell>
          <cell r="D3839">
            <v>37.590000000000003</v>
          </cell>
        </row>
        <row r="3840">
          <cell r="A3840">
            <v>87473</v>
          </cell>
          <cell r="B3840" t="str">
            <v>ALVENARIA DE VEDAÇÃO DE BLOCOS CERÂMICOS FURADOS NA VERTICAL DE 14X19X 39CM (ESPESSURA 14CM) DE PAREDES COM ÁREA LÍQUIDA MENOR QUE 6M² SEM VÃ OS E ARGAMASSA DE ASSENTAMENTO COM PREPARO EM BETONEIRA. AF_06/2014</v>
          </cell>
          <cell r="C3840" t="str">
            <v>M2</v>
          </cell>
          <cell r="D3840">
            <v>50.68</v>
          </cell>
        </row>
        <row r="3841">
          <cell r="A3841">
            <v>87474</v>
          </cell>
          <cell r="B3841" t="str">
            <v>ALVENARIA DE VEDAÇÃO DE BLOCOS CERÂMICOS FURADOS NA VERTICAL DE 14X19X 39CM (ESPESSURA 14CM) DE PAREDES COM ÁREA LÍQUIDA MENOR QUE 6M² SEM VÃ OS E ARGAMASSA DE ASSENTAMENTO COM PREPARO MANUAL. AF_06/2014</v>
          </cell>
          <cell r="C3841" t="str">
            <v>M2</v>
          </cell>
          <cell r="D3841">
            <v>51.56</v>
          </cell>
        </row>
        <row r="3842">
          <cell r="A3842">
            <v>87475</v>
          </cell>
          <cell r="B3842" t="str">
            <v>ALVENARIA DE VEDAÇÃO DE BLOCOS CERÂMICOS FURADOS NA VERTICAL DE 19X19X 39CM (ESPESSURA 19CM) DE PAREDES COM ÁREA LÍQUIDA MENOR QUE 6M² SEM VÃ OS E ARGAMASSA DE ASSENTAMENTO COM PREPARO EM BETONEIRA. AF_06/2014</v>
          </cell>
          <cell r="C3842" t="str">
            <v>M2</v>
          </cell>
          <cell r="D3842">
            <v>59.81</v>
          </cell>
        </row>
        <row r="3843">
          <cell r="A3843">
            <v>87476</v>
          </cell>
          <cell r="B3843" t="str">
            <v>ALVENARIA DE VEDAÇÃO DE BLOCOS CERÂMICOS FURADOS NA VERTICAL DE 19X19X 39CM (ESPESSURA 19CM) DE PAREDES COM ÁREA LÍQUIDA MENOR QUE 6M² SEM VÃ OS E ARGAMASSA DE ASSENTAMENTO COM PREPARO MANUAL. AF_06/2014</v>
          </cell>
          <cell r="C3843" t="str">
            <v>M2</v>
          </cell>
          <cell r="D3843">
            <v>60.84</v>
          </cell>
        </row>
        <row r="3844">
          <cell r="A3844">
            <v>87477</v>
          </cell>
          <cell r="B3844" t="str">
            <v>ALVENARIA DE VEDAÇÃO DE BLOCOS CERÂMICOS FURADOS NA VERTICAL DE 9X19X3 9CM (ESPESSURA 9CM) DE PAREDES COM ÁREA LÍQUIDA MAIOR OU IGUAL A 6M² S EM VÃOS E ARGAMASSA DE ASSENTAMENTO COM PREPARO EM BETONEIRA. AF_06/20 14</v>
          </cell>
          <cell r="C3844" t="str">
            <v>M2</v>
          </cell>
          <cell r="D3844">
            <v>33.71</v>
          </cell>
        </row>
        <row r="3845">
          <cell r="A3845">
            <v>87478</v>
          </cell>
          <cell r="B3845" t="str">
            <v>ALVENARIA DE VEDAÇÃO DE BLOCOS CERÂMICOS FURADOS NA VERTICAL DE 9X19X3 9CM (ESPESSURA 9CM) DE PAREDES COM ÁREA LÍQUIDA MAIOR OU IGUAL A 6M² S EM VÃOS E ARGAMASSA DE ASSENTAMENTO COM PREPARO MANUAL. AF_06/2014</v>
          </cell>
          <cell r="C3845" t="str">
            <v>M2</v>
          </cell>
          <cell r="D3845">
            <v>34.49</v>
          </cell>
        </row>
        <row r="3846">
          <cell r="A3846">
            <v>87479</v>
          </cell>
          <cell r="B3846" t="str">
            <v>ALVENARIA DE VEDAÇÃO DE BLOCOS CERÂMICOS FURADOS NA VERTICAL DE 14X19X 39CM (ESPESSURA 14CM) DE PAREDES COM ÁREA LÍQUIDA MAIOR OU IGUAL A 6M² SEM VÃOS E ARGAMASSA DE ASSENTAMENTO COM PREPARO EM BETONEIRA. AF_06/ 2014</v>
          </cell>
          <cell r="C3846" t="str">
            <v>M2</v>
          </cell>
          <cell r="D3846">
            <v>47.08</v>
          </cell>
        </row>
        <row r="3847">
          <cell r="A3847">
            <v>87480</v>
          </cell>
          <cell r="B3847" t="str">
            <v>ALVENARIA DE VEDAÇÃO DE BLOCOS CERÂMICOS FURADOS NA VERTICAL DE 14X19X 39CM (ESPESSURA 14CM) DE PAREDES COM ÁREA LÍQUIDA MAIOR OU IGUAL A 6M² SEM VÃOS E ARGAMASSA DE ASSENTAMENTO COM PREPARO MANUAL. AF_06/2014</v>
          </cell>
          <cell r="C3847" t="str">
            <v>M2</v>
          </cell>
          <cell r="D3847">
            <v>47.96</v>
          </cell>
        </row>
        <row r="3848">
          <cell r="A3848">
            <v>87481</v>
          </cell>
          <cell r="B3848" t="str">
            <v>ALVENARIA DE VEDAÇÃO DE BLOCOS CERÂMICOS FURADOS NA VERTICAL DE 19X19X 39CM (ESPESSURA 19CM) DE PAREDES COM ÁREA LÍQUIDA MAIOR OU IGUAL A 6M² SEM VÃOS E ARGAMASSA DE ASSENTAMENTO COM PREPARO EM BETONEIRA. AF_06/ 2014</v>
          </cell>
          <cell r="C3848" t="str">
            <v>M2</v>
          </cell>
          <cell r="D3848">
            <v>56.22</v>
          </cell>
        </row>
        <row r="3849">
          <cell r="A3849">
            <v>87482</v>
          </cell>
          <cell r="B3849" t="str">
            <v>ALVENARIA DE VEDAÇÃO DE BLOCOS CERÂMICOS FURADOS NA VERTICAL DE 19X19X 39CM (ESPESSURA 19CM) DE PAREDES COM ÁREA LÍQUIDA MAIOR OU IGUAL A 6M² SEM VÃOS E ARGAMASSA DE ASSENTAMENTO COM PREPARO MANUAL. AF_06/2014</v>
          </cell>
          <cell r="C3849" t="str">
            <v>M2</v>
          </cell>
          <cell r="D3849">
            <v>57.25</v>
          </cell>
        </row>
        <row r="3850">
          <cell r="A3850">
            <v>87483</v>
          </cell>
          <cell r="B3850" t="str">
            <v>ALVENARIA DE VEDAÇÃO DE BLOCOS CERÂMICOS FURADOS NA VERTICAL DE 9X19X3 9CM (ESPESSURA 9CM) DE PAREDES COM ÁREA LÍQUIDA MENOR QUE 6M² COM VÃOS E ARGAMASSA DE ASSENTAMENTO COM PREPARO EM BETONEIRA. AF_06/2014</v>
          </cell>
          <cell r="C3850" t="str">
            <v>M2</v>
          </cell>
          <cell r="D3850">
            <v>41.59</v>
          </cell>
        </row>
        <row r="3851">
          <cell r="A3851">
            <v>87484</v>
          </cell>
          <cell r="B3851" t="str">
            <v>ALVENARIA DE VEDAÇÃO DE BLOCOS CERÂMICOS FURADOS NA VERTICAL DE 9X19X3 9CM (ESPESSURA 9CM) DE PAREDES COM ÁREA LÍQUIDA MENOR QUE 6M² COM VÃOS E ARGAMASSA DE ASSENTAMENTO COM PREPARO MANUAL. AF_06/2014</v>
          </cell>
          <cell r="C3851" t="str">
            <v>M2</v>
          </cell>
          <cell r="D3851">
            <v>42.36</v>
          </cell>
        </row>
        <row r="3852">
          <cell r="A3852">
            <v>87485</v>
          </cell>
          <cell r="B3852" t="str">
            <v>ALVENARIA DE VEDAÇÃO DE BLOCOS CERÂMICOS FURADOS NA VERTICAL DE 14X19X 39CM (ESPESSURA 14CM) DE PAREDES COM ÁREA LÍQUIDA MENOR QUE 6M² COM VÃ OS E ARGAMASSA DE ASSENTAMENTO COM PREPARO EM BETONEIRA. AF_06/2014</v>
          </cell>
          <cell r="C3852" t="str">
            <v>M2</v>
          </cell>
          <cell r="D3852">
            <v>55.58</v>
          </cell>
        </row>
        <row r="3853">
          <cell r="A3853">
            <v>87487</v>
          </cell>
          <cell r="B3853" t="str">
            <v>ALVENARIA DE VEDAÇÃO DE BLOCOS CERÂMICOS FURADOS NA VERTICAL DE 19X19X 39CM (ESPESSURA 19CM) DE PAREDES COM ÁREA LÍQUIDA MENOR QUE 6M² COM VÃ OS E ARGAMASSA DE ASSENTAMENTO COM PREPARO EM BETONEIRA. AF_06/2014</v>
          </cell>
          <cell r="C3853" t="str">
            <v>M2</v>
          </cell>
          <cell r="D3853">
            <v>64.59</v>
          </cell>
        </row>
        <row r="3854">
          <cell r="A3854">
            <v>87488</v>
          </cell>
          <cell r="B3854" t="str">
            <v>ALVENARIA DE VEDAÇÃO DE BLOCOS CERÂMICOS FURADOS NA VERTICAL DE 19X19X 39CM (ESPESSURA 19CM) DE PAREDES COM ÁREA LÍQUIDA MENOR QUE 6M² COM VÃ OS E ARGAMASSA DE ASSENTAMENTO COM PREPARO MANUAL. AF_06/2014</v>
          </cell>
          <cell r="C3854" t="str">
            <v>M2</v>
          </cell>
          <cell r="D3854">
            <v>65.62</v>
          </cell>
        </row>
        <row r="3855">
          <cell r="A3855">
            <v>87489</v>
          </cell>
          <cell r="B3855" t="str">
            <v>ALVENARIA DE VEDAÇÃO DE BLOCOS CERÂMICOS FURADOS NA VERTICAL DE 9X19X3 9CM (ESPESSURA 9CM) DE PAREDES COM ÁREA LÍQUIDA MAIOR OU IGUAL A 6M² C OM VÃOS E ARGAMASSA DE ASSENTAMENTO COM PREPARO EM BETONEIRA. AF_06/20 14</v>
          </cell>
          <cell r="C3855" t="str">
            <v>M2</v>
          </cell>
          <cell r="D3855">
            <v>36.5</v>
          </cell>
        </row>
        <row r="3856">
          <cell r="A3856">
            <v>87490</v>
          </cell>
          <cell r="B3856" t="str">
            <v>ALVENARIA DE VEDAÇÃO DE BLOCOS CERÂMICOS FURADOS NA VERTICAL DE 9X19X3 9CM (ESPESSURA 9CM) DE PAREDES COM ÁREA LÍQUIDA MAIOR OU IGUAL A 6M² C OM VÃOS E ARGAMASSA DE ASSENTAMENTO COM PREPARO MANUAL. AF_06/2014</v>
          </cell>
          <cell r="C3856" t="str">
            <v>M2</v>
          </cell>
          <cell r="D3856">
            <v>37.270000000000003</v>
          </cell>
        </row>
        <row r="3857">
          <cell r="A3857">
            <v>87491</v>
          </cell>
          <cell r="B3857" t="str">
            <v>ALVENARIA DE VEDAÇÃO DE BLOCOS CERÂMICOS FURADOS NA VERTICAL DE 14X19X 39CM (ESPESSURA 14CM) DE PAREDES COM ÁREA LÍQUIDA MAIOR OU IGUAL A 6M² COM VÃOS E ARGAMASSA DE ASSENTAMENTO COM PREPARO EM BETONEIRA. AF_06/ 2014</v>
          </cell>
          <cell r="C3857" t="str">
            <v>M2</v>
          </cell>
          <cell r="D3857">
            <v>49.98</v>
          </cell>
        </row>
        <row r="3858">
          <cell r="A3858">
            <v>87492</v>
          </cell>
          <cell r="B3858" t="str">
            <v>ALVENARIA DE VEDAÇÃO DE BLOCOS CERÂMICOS FURADOS NA VERTICAL DE 14X19X 39CM (ESPESSURA 14CM) DE PAREDES COM ÁREA LÍQUIDA MAIOR OU IGUAL A 6M² COM VÃOS E ARGAMASSA DE ASSENTAMENTO COM PREPARO MANUAL. AF_06/2014</v>
          </cell>
          <cell r="C3858" t="str">
            <v>M2</v>
          </cell>
          <cell r="D3858">
            <v>50.86</v>
          </cell>
        </row>
        <row r="3859">
          <cell r="A3859">
            <v>87493</v>
          </cell>
          <cell r="B3859" t="str">
            <v>ALVENARIA DE VEDAÇÃO DE BLOCOS CERÂMICOS FURADOS NA VERTICAL DE 19X19X 39CM (ESPESSURA 19CM) DE PAREDES COM ÁREA LÍQUIDA MAIOR OU IGUAL A 6M² COM VÃOS E ARGAMASSA DE ASSENTAMENTO COM PREPARO EM BETONEIRA. AF_06/ 2014</v>
          </cell>
          <cell r="C3859" t="str">
            <v>M2</v>
          </cell>
          <cell r="D3859">
            <v>59.23</v>
          </cell>
        </row>
        <row r="3860">
          <cell r="A3860">
            <v>87494</v>
          </cell>
          <cell r="B3860" t="str">
            <v>ALVENARIA DE VEDAÇÃO DE BLOCOS CERÂMICOS FURADOS NA VERTICAL DE 19X19X 39CM (ESPESSURA 19CM) DE PAREDES COM ÁREA LÍQUIDA MAIOR OU IGUAL A 6M² COM VÃOS E ARGAMASSA DE ASSENTAMENTO COM PREPARO MANUAL. AF_06/2014</v>
          </cell>
          <cell r="C3860" t="str">
            <v>M2</v>
          </cell>
          <cell r="D3860">
            <v>60.26</v>
          </cell>
        </row>
        <row r="3861">
          <cell r="A3861">
            <v>87495</v>
          </cell>
          <cell r="B3861" t="str">
            <v>ALVENARIA DE VEDAÇÃO DE BLOCOS CERÂMICOS FURADOS NA HORIZONTAL DE 9X19 X19CM (ESPESSURA 9CM) DE PAREDES COM ÁREA LÍQUIDA MENOR QUE 6M² SEM VÃ OS E ARGAMASSA DE ASSENTAMENTO COM PREPARO EM BETONEIRA. AF_06/2014</v>
          </cell>
          <cell r="C3861" t="str">
            <v>M2</v>
          </cell>
          <cell r="D3861">
            <v>58.19</v>
          </cell>
        </row>
        <row r="3862">
          <cell r="A3862">
            <v>87496</v>
          </cell>
          <cell r="B3862" t="str">
            <v>ALVENARIA DE VEDAÇÃO DE BLOCOS CERÂMICOS FURADOS NA HORIZONTAL DE 9X19 X19CM (ESPESSURA 9CM) DE PAREDES COM ÁREA LÍQUIDA MENOR QUE 6M² SEM VÃ OS E ARGAMASSA DE ASSENTAMENTO COM PREPARO MANUAL. AF_06/2014</v>
          </cell>
          <cell r="C3862" t="str">
            <v>M2</v>
          </cell>
          <cell r="D3862">
            <v>58.92</v>
          </cell>
        </row>
        <row r="3863">
          <cell r="A3863">
            <v>87497</v>
          </cell>
          <cell r="B3863" t="str">
            <v>ALVENARIA DE VEDAÇÃO DE BLOCOS CERÂMICOS FURADOS NA HORIZONTAL DE 11,5 X19X19CM (ESPESSURA 11,5CM) DE PAREDES COM ÁREA LÍQUIDA MENOR QUE 6M² SEM VÃOS E ARGAMASSA DE ASSENTAMENTO COM PREPARO EM BETONEIRA. AF_06/2 014_P</v>
          </cell>
          <cell r="C3863" t="str">
            <v>M2</v>
          </cell>
          <cell r="D3863">
            <v>57.7</v>
          </cell>
        </row>
        <row r="3864">
          <cell r="A3864">
            <v>87498</v>
          </cell>
          <cell r="B3864" t="str">
            <v>ALVENARIA DE VEDAÇÃO DE BLOCOS CERÂMICOS FURADOS NA HORIZONTAL DE 11,5 X19X19CM (ESPESSURA 11,5CM) DE PAREDES COM ÁREA LÍQUIDA MENOR QUE 6M² SEM VÃOS E ARGAMASSA DE ASSENTAMENTO COM PREPARO MANUAL. AF_06/2014_P</v>
          </cell>
          <cell r="C3864" t="str">
            <v>M2</v>
          </cell>
          <cell r="D3864">
            <v>58.63</v>
          </cell>
        </row>
        <row r="3865">
          <cell r="A3865">
            <v>87499</v>
          </cell>
          <cell r="B3865" t="str">
            <v>ALVENARIA DE VEDAÇÃO DE BLOCOS CERÂMICOS FURADOS NA HORIZONTAL DE 9X14 X19CM (ESPESSURA 9CM) DE PAREDES COM ÁREA LÍQUIDA MENOR QUE 6M² SEM VÃ OS E ARGAMASSA DE ASSENTAMENTO COM PREPARO EM BETONEIRA. AF_06/2014</v>
          </cell>
          <cell r="C3865" t="str">
            <v>M2</v>
          </cell>
          <cell r="D3865">
            <v>80.61</v>
          </cell>
        </row>
        <row r="3866">
          <cell r="A3866">
            <v>87500</v>
          </cell>
          <cell r="B3866" t="str">
            <v>ALVENARIA DE VEDAÇÃO DE BLOCOS CERÂMICOS FURADOS NA HORIZONTAL DE 9X14 X19CM (ESPESSURA 9CM) DE PAREDES COM ÁREA LÍQUIDA MENOR QUE 6M² SEM VÃ OS E ARGAMASSA DE ASSENTAMENTO COM PREPARO MANUAL. AF_06/2014</v>
          </cell>
          <cell r="C3866" t="str">
            <v>M2</v>
          </cell>
          <cell r="D3866">
            <v>81.400000000000006</v>
          </cell>
        </row>
        <row r="3867">
          <cell r="A3867">
            <v>87501</v>
          </cell>
          <cell r="B3867" t="str">
            <v>ALVENARIA DE VEDAÇÃO DE BLOCOS CERÂMICOS FURADOS NA HORIZONTAL DE 14X9 X19CM (ESPESSURA 14CM) DE PAREDES COM ÁREA LÍQUIDA MENOR QUE 6M² SEM V ÃOS E ARGAMASSA DE ASSENTAMENTO COM PREPARO EM BETONEIRA. AF_06/2014</v>
          </cell>
          <cell r="C3867" t="str">
            <v>M2</v>
          </cell>
          <cell r="D3867">
            <v>107.15</v>
          </cell>
        </row>
        <row r="3868">
          <cell r="A3868">
            <v>87502</v>
          </cell>
          <cell r="B3868" t="str">
            <v>ALVENARIA DE VEDAÇÃO DE BLOCOS CERÂMICOS FURADOS NA HORIZONTAL DE 14X9 X19CM (ESPESSURA 14CM) DE PAREDES COM ÁREA LÍQUIDA MENOR QUE 6M² SEM V ÃOS E ARGAMASSA DE ASSENTAMENTO COM PREPARO MANUAL. AF_06/2014</v>
          </cell>
          <cell r="C3868" t="str">
            <v>M2</v>
          </cell>
          <cell r="D3868">
            <v>108.16</v>
          </cell>
        </row>
        <row r="3869">
          <cell r="A3869">
            <v>87503</v>
          </cell>
          <cell r="B3869" t="str">
            <v>ALVENARIA DE VEDAÇÃO DE BLOCOS CERÂMICOS FURADOS NA HORIZONTAL DE 9X19 X19CM (ESPESSURA 9CM) DE PAREDES COM ÁREA LÍQUIDA MAIOR OU IGUAL A 6M² SEM VÃOS E ARGAMASSA DE ASSENTAMENTO COM PREPARO EM BETONEIRA. AF_06/ 2014</v>
          </cell>
          <cell r="C3869" t="str">
            <v>M2</v>
          </cell>
          <cell r="D3869">
            <v>50.44</v>
          </cell>
        </row>
        <row r="3870">
          <cell r="A3870">
            <v>87504</v>
          </cell>
          <cell r="B3870" t="str">
            <v>ALVENARIA DE VEDAÇÃO DE BLOCOS CERÂMICOS FURADOS NA HORIZONTAL DE 9X19 X19CM (ESPESSURA 9CM) DE PAREDES COM ÁREA LÍQUIDA MAIOR OU IGUAL A 6M² SEM VÃOS E ARGAMASSA DE ASSENTAMENTO COM PREPARO MANUAL. AF_06/2014</v>
          </cell>
          <cell r="C3870" t="str">
            <v>M2</v>
          </cell>
          <cell r="D3870">
            <v>51.18</v>
          </cell>
        </row>
        <row r="3871">
          <cell r="A3871">
            <v>87505</v>
          </cell>
          <cell r="B3871" t="str">
            <v>ALVENARIA DE VEDAÇÃO DE BLOCOS CERÂMICOS FURADOS NA HORIZONTAL DE 11,5 X19X19CM (ESPESSURA 11,5M) DE PAREDES COM ÁREA LÍQUIDA MAIOR OU IGUAL A 6M² SEM VÃOS E ARGAMASSA DE ASSENTAMENTO COM PREPARO EM BETONEIRA. A F_06/2014_P</v>
          </cell>
          <cell r="C3871" t="str">
            <v>M2</v>
          </cell>
          <cell r="D3871">
            <v>49.92</v>
          </cell>
        </row>
        <row r="3872">
          <cell r="A3872">
            <v>87506</v>
          </cell>
          <cell r="B3872" t="str">
            <v>ALVENARIA DE VEDAÇÃO DE BLOCOS CERÂMICOS FURADOS NA HORIZONTAL DE 11,5 X19X19CM (ESPESSURA 11,5M) DE PAREDES COM ÁREA LÍQUIDA MAIOR OU IGUAL A 6M² SEM VÃOS E ARGAMASSA DE ASSENTAMENTO COM PREPARO MANUAL. AF_06/2 014_P</v>
          </cell>
          <cell r="C3872" t="str">
            <v>M2</v>
          </cell>
          <cell r="D3872">
            <v>50.85</v>
          </cell>
        </row>
        <row r="3873">
          <cell r="A3873">
            <v>87507</v>
          </cell>
          <cell r="B3873" t="str">
            <v>ALVENARIA DE VEDAÇÃO DE BLOCOS CERÂMICOS FURADOS NA HORIZONTAL DE 9X14 X19CM (ESPESSURA 9CM) DE PAREDES COM ÁREA LÍQUIDA MAIOR OU IGUAL A 6M² SEM VÃOS E ARGAMASSA DE ASSENTAMENTO COM PREPARO EM BETONEIRA. AF_06/ 2014</v>
          </cell>
          <cell r="C3873" t="str">
            <v>M2</v>
          </cell>
          <cell r="D3873">
            <v>72.819999999999993</v>
          </cell>
        </row>
        <row r="3874">
          <cell r="A3874">
            <v>87508</v>
          </cell>
          <cell r="B3874" t="str">
            <v>ALVENARIA DE VEDAÇÃO DE BLOCOS CERÂMICOS FURADOS NA HORIZONTAL DE 9X14 X19CM (ESPESSURA 9CM) DE PAREDES COM ÁREA LÍQUIDA MAIOR OU IGUAL A 6M² SEM VÃOS E ARGAMASSA DE ASSENTAMENTO COM PREPARO MANUAL. AF_06/2014</v>
          </cell>
          <cell r="C3874" t="str">
            <v>M2</v>
          </cell>
          <cell r="D3874">
            <v>73.61</v>
          </cell>
        </row>
        <row r="3875">
          <cell r="A3875">
            <v>87509</v>
          </cell>
          <cell r="B3875" t="str">
            <v>ALVENARIA DE VEDAÇÃO DE BLOCOS CERÂMICOS FURADOS NA HORIZONTAL DE 14X9 X19CM (ESPESSURA 14CM) DE PAREDES COM ÁREA LÍQUIDA MAIOR OU IGUAL A 6M ² SEM VÃOS E ARGAMASSA DE ASSENTAMENTO COM PREPARO EM BETONEIRA. AF_06 /2014</v>
          </cell>
          <cell r="C3875" t="str">
            <v>M2</v>
          </cell>
          <cell r="D3875">
            <v>98.04</v>
          </cell>
        </row>
        <row r="3876">
          <cell r="A3876">
            <v>87510</v>
          </cell>
          <cell r="B3876" t="str">
            <v>ALVENARIA DE VEDAÇÃO DE BLOCOS CERÂMICOS FURADOS NA HORIZONTAL DE 14X9 X19CM (ESPESSURA 14CM) DE PAREDES COM ÁREA LÍQUIDA MAIOR OU IGUAL A 6M ² SEM VÃOS E ARGAMASSA DE ASSENTAMENTO COM PREPARO MANUAL. AF_06/2014</v>
          </cell>
          <cell r="C3876" t="str">
            <v>M2</v>
          </cell>
          <cell r="D3876">
            <v>99.05</v>
          </cell>
        </row>
        <row r="3877">
          <cell r="A3877">
            <v>87511</v>
          </cell>
          <cell r="B3877" t="str">
            <v>ALVENARIA DE VEDAÇÃO DE BLOCOS CERÂMICOS FURADOS NA HORIZONTAL DE 9X19 X19CM (ESPESSURA 9CM) DE PAREDES COM ÁREA LÍQUIDA MENOR QUE 6M² COM VÃ OS E ARGAMASSA DE ASSENTAMENTO COM PREPARO EM BETONEIRA. AF_06/2014</v>
          </cell>
          <cell r="C3877" t="str">
            <v>M2</v>
          </cell>
          <cell r="D3877">
            <v>64.819999999999993</v>
          </cell>
        </row>
        <row r="3878">
          <cell r="A3878">
            <v>87512</v>
          </cell>
          <cell r="B3878" t="str">
            <v>ALVENARIA DE VEDAÇÃO DE BLOCOS CERÂMICOS FURADOS NA HORIZONTAL DE 9X19 X19CM (ESPESSURA 9CM) DE PAREDES COM ÁREA LÍQUIDA MENOR QUE 6M² COM VÃ OS E ARGAMASSA DE ASSENTAMENTO COM PREPARO MANUAL. AF_06/2014</v>
          </cell>
          <cell r="C3878" t="str">
            <v>M2</v>
          </cell>
          <cell r="D3878">
            <v>65.55</v>
          </cell>
        </row>
        <row r="3879">
          <cell r="A3879">
            <v>87513</v>
          </cell>
          <cell r="B3879" t="str">
            <v>ALVENARIA DE VEDAÇÃO DE BLOCOS CERÂMICOS FURADOS NA HORIZONTAL DE 11,5 X19X19CM (ESPESSURA 11,5CM) DE PAREDES COM ÁREA LÍQUIDA MENOR QUE 6M² COM VÃOS E ARGAMASSA DE ASSENTAMENTO COM PREPARO EM BETONEIRA. AF_06/2 014_P</v>
          </cell>
          <cell r="C3879" t="str">
            <v>M2</v>
          </cell>
          <cell r="D3879">
            <v>64.61</v>
          </cell>
        </row>
        <row r="3880">
          <cell r="A3880">
            <v>87514</v>
          </cell>
          <cell r="B3880" t="str">
            <v>ALVENARIA DE VEDAÇÃO DE BLOCOS CERÂMICOS FURADOS NA HORIZONTAL DE 11,5 X19X19CM (ESPESSURA 11,5CM) DE PAREDES COM ÁREA LÍQUIDA MENOR QUE 6M² COM VÃOS E ARGAMASSA DE ASSENTAMENTO COM PREPARO MANUAL. AF_06/2014_P</v>
          </cell>
          <cell r="C3880" t="str">
            <v>M2</v>
          </cell>
          <cell r="D3880">
            <v>65.540000000000006</v>
          </cell>
        </row>
        <row r="3881">
          <cell r="A3881">
            <v>87515</v>
          </cell>
          <cell r="B3881" t="str">
            <v>ALVENARIA DE VEDAÇÃO DE BLOCOS CERÂMICOS FURADOS NA HORIZONTAL DE 9X14 X19CM (ESPESSURA 9CM) DE PAREDES COM ÁREA LÍQUIDA MENOR QUE 6M² COM VÃ OS E ARGAMASSA DE ASSENTAMENTO COM PREPARO EM BETONEIRA. AF_06/2014</v>
          </cell>
          <cell r="C3881" t="str">
            <v>M2</v>
          </cell>
          <cell r="D3881">
            <v>87.22</v>
          </cell>
        </row>
        <row r="3882">
          <cell r="A3882">
            <v>87516</v>
          </cell>
          <cell r="B3882" t="str">
            <v>ALVENARIA DE VEDAÇÃO DE BLOCOS CERÂMICOS FURADOS NA HORIZONTAL DE 9X14 X19CM (ESPESSURA 9CM) DE PAREDES COM ÁREA LÍQUIDA MENOR QUE 6M² COM VÃ OS E ARGAMASSA DE ASSENTAMENTO COM PREPARO MANUAL. AF_06/2014</v>
          </cell>
          <cell r="C3882" t="str">
            <v>M2</v>
          </cell>
          <cell r="D3882">
            <v>88.01</v>
          </cell>
        </row>
        <row r="3883">
          <cell r="A3883">
            <v>87517</v>
          </cell>
          <cell r="B3883" t="str">
            <v>ALVENARIA DE VEDAÇÃO DE BLOCOS CERÂMICOS FURADOS NA HORIZONTAL DE 14X9 X19CM (ESPESSURA 14CM) DE PAREDES COM ÁREA LÍQUIDA MENOR QUE 6M² COM V ÃOS E ARGAMASSA DE ASSENTAMENTO COM PREPARO EM BETONEIRA. AF_06/2014</v>
          </cell>
          <cell r="C3883" t="str">
            <v>M2</v>
          </cell>
          <cell r="D3883">
            <v>114.1</v>
          </cell>
        </row>
        <row r="3884">
          <cell r="A3884">
            <v>87518</v>
          </cell>
          <cell r="B3884" t="str">
            <v>ALVENARIA DE VEDAÇÃO DE BLOCOS CERÂMICOS FURADOS NA HORIZONTAL DE 14X9 X19CM (ESPESSURA 14CM) DE PAREDES COM ÁREA LÍQUIDA MENOR QUE 6M² COM V ÃOS E ARGAMASSA DE ASSENTAMENTO COM PREPARO MANUAL. AF_06/2014</v>
          </cell>
          <cell r="C3884" t="str">
            <v>M2</v>
          </cell>
          <cell r="D3884">
            <v>115.1</v>
          </cell>
        </row>
        <row r="3885">
          <cell r="A3885">
            <v>87519</v>
          </cell>
          <cell r="B3885" t="str">
            <v>ALVENARIA DE VEDAÇÃO DE BLOCOS CERÂMICOS FURADOS NA HORIZONTAL DE 9X19 X19CM (ESPESSURA 9CM) DE PAREDES COM ÁREA LÍQUIDA MAIOR OU IGUAL A 6M² COM VÃOS E ARGAMASSA DE ASSENTAMENTO COM PREPARO EM BETONEIRA. AF_06/ 2014</v>
          </cell>
          <cell r="C3885" t="str">
            <v>M2</v>
          </cell>
          <cell r="D3885">
            <v>54.64</v>
          </cell>
        </row>
        <row r="3886">
          <cell r="A3886">
            <v>87520</v>
          </cell>
          <cell r="B3886" t="str">
            <v>ALVENARIA DE VEDAÇÃO DE BLOCOS CERÂMICOS FURADOS NA HORIZONTAL DE 9X19 X19CM (ESPESSURA 9CM) DE PAREDES COM ÁREA LÍQUIDA MAIOR OU IGUAL A 6M² COM VÃOS E ARGAMASSA DE ASSENTAMENTO COM PREPARO MANUAL. AF_06/2014</v>
          </cell>
          <cell r="C3886" t="str">
            <v>M2</v>
          </cell>
          <cell r="D3886">
            <v>55.37</v>
          </cell>
        </row>
        <row r="3887">
          <cell r="A3887">
            <v>87521</v>
          </cell>
          <cell r="B3887" t="str">
            <v>ALVENARIA DE VEDAÇÃO DE BLOCOS CERÂMICOS FURADOS NA HORIZONTAL DE 11,5 X19X19CM (ESPESSURA 11,5CM) DE PAREDES COM ÁREA LÍQUIDA MAIOR OU IGUAL A 6M² COM VÃOS E ARGAMASSA DE ASSENTAMENTO COM PREPARO EM BETONEIRA. AF_06/2014_P</v>
          </cell>
          <cell r="C3887" t="str">
            <v>M2</v>
          </cell>
          <cell r="D3887">
            <v>54.17</v>
          </cell>
        </row>
        <row r="3888">
          <cell r="A3888">
            <v>87522</v>
          </cell>
          <cell r="B3888" t="str">
            <v>ALVENARIA DE VEDAÇÃO DE BLOCOS CERÂMICOS FURADOS NA HORIZONTAL DE 11,5 X19X19CM (ESPESSURA 11,5CM) DE PAREDES COM ÁREA LÍQUIDA MAIOR OU IGUAL A 6M² COM VÃOS E ARGAMASSA DE ASSENTAMENTO COM PREPARO MANUAL. AF_06/ 2014_P</v>
          </cell>
          <cell r="C3888" t="str">
            <v>M2</v>
          </cell>
          <cell r="D3888">
            <v>55.11</v>
          </cell>
        </row>
        <row r="3889">
          <cell r="A3889">
            <v>87523</v>
          </cell>
          <cell r="B3889" t="str">
            <v>ALVENARIA DE VEDAÇÃO DE BLOCOS CERÂMICOS FURADOS NA HORIZONTAL DE 9X14 X19CM (ESPESSURA 9CM) DE PAREDES COM ÁREA LÍQUIDA MAIOR OU IGUAL A 6M² COM VÃOS E ARGAMASSA DE ASSENTAMENTO COM PREPARO EM BETONEIRA. AF_06/ 2014</v>
          </cell>
          <cell r="C3889" t="str">
            <v>M2</v>
          </cell>
          <cell r="D3889">
            <v>76.78</v>
          </cell>
        </row>
        <row r="3890">
          <cell r="A3890">
            <v>87524</v>
          </cell>
          <cell r="B3890" t="str">
            <v>ALVENARIA DE VEDAÇÃO DE BLOCOS CERÂMICOS FURADOS NA HORIZONTAL DE 9X14 X19CM (ESPESSURA 9CM) DE PAREDES COM ÁREA LÍQUIDA MAIOR OU IGUAL A 6M² COM VÃOS E ARGAMASSA DE ASSENTAMENTO COM PREPARO MANUAL. AF_06/2014</v>
          </cell>
          <cell r="C3890" t="str">
            <v>M2</v>
          </cell>
          <cell r="D3890">
            <v>77.569999999999993</v>
          </cell>
        </row>
        <row r="3891">
          <cell r="A3891">
            <v>87525</v>
          </cell>
          <cell r="B3891" t="str">
            <v>ALVENARIA DE VEDAÇÃO DE BLOCOS CERÂMICOS FURADOS NA HORIZONTAL DE 14X9 X19CM (ESPESSURA 14CM) DE PAREDES COM ÁREA LÍQUIDA MAIOR OU IGUAL A 6M ² COM VÃOS E ARGAMASSA DE ASSENTAMENTO COM PREPARO EM BETONEIRA. AF_06 /2014</v>
          </cell>
          <cell r="C3891" t="str">
            <v>M2</v>
          </cell>
          <cell r="D3891">
            <v>102.33</v>
          </cell>
        </row>
        <row r="3892">
          <cell r="A3892">
            <v>87526</v>
          </cell>
          <cell r="B3892" t="str">
            <v>ALVENARIA DE VEDAÇÃO DE BLOCOS CERÂMICOS FURADOS NA HORIZONTAL DE 14X9 X19CM (ESPESSURA 14CM) DE PAREDES COM ÁREA LÍQUIDA MAIOR OU IGUAL A 6M ² COM VÃOS E ARGAMASSA DE ASSENTAMENTO COM PREPARO MANUAL. AF_06/2014</v>
          </cell>
          <cell r="C3892" t="str">
            <v>M2</v>
          </cell>
          <cell r="D3892">
            <v>103.34</v>
          </cell>
        </row>
        <row r="3893">
          <cell r="A3893">
            <v>89043</v>
          </cell>
          <cell r="B3893" t="str">
            <v>(COMPOSIÇÃO REPRESENTATIVA) DO SERVIÇO DE ALVENARIA DE VEDAÇÃO DE BLOC OS VAZADOS DE CERÂMICA DE 9X19X19CM (ESPESSURA 9CM), PARA EDIFICAÇÃO H ABITACIONAL MULTIFAMILIAR (PRÉDIO). AF_11/2014</v>
          </cell>
          <cell r="C3893" t="str">
            <v>M2</v>
          </cell>
          <cell r="D3893">
            <v>55.62</v>
          </cell>
        </row>
        <row r="3894">
          <cell r="A3894">
            <v>89168</v>
          </cell>
          <cell r="B3894" t="str">
            <v>(COMPOSIÇÃO REPRESENTATIVA) DO SERVIÇO DE ALVENARIA DE VEDAÇÃO DE BLOC OS VAZADOS DE CERÂMICA DE 9X19X19CM (ESPESSURA 9CM), PARA EDIFICAÇÃO H ABITACIONAL UNIFAMILIAR (CASA) E EDIFICAÇÃO PÚBLICA PADRÃO. AF_11/2014</v>
          </cell>
          <cell r="C3894" t="str">
            <v>M2</v>
          </cell>
          <cell r="D3894">
            <v>57.13</v>
          </cell>
        </row>
        <row r="3895">
          <cell r="A3895">
            <v>89977</v>
          </cell>
          <cell r="B3895" t="str">
            <v>(COMPOSIÇÃO REPRESENTATIVA) DO SERVIÇO DE ALVENARIA DE VEDAÇÃO DE BLOC OS VAZADOS DE CERÂMICA DE 14X9X19CM (ESPESSURA 14CM), PARA EDIFICAÇÃO HABITACIONAL UNIFAMILIAR (CASA) E EDIFICAÇÃO PÚBLICA PADRÃO. AF_12/201 4</v>
          </cell>
          <cell r="C3895" t="str">
            <v>M2</v>
          </cell>
          <cell r="D3895">
            <v>105.49</v>
          </cell>
        </row>
        <row r="3896">
          <cell r="A3896">
            <v>90112</v>
          </cell>
          <cell r="B3896" t="str">
            <v>ALVENARIA DE VEDAÇÃO DE BLOCOS CERÂMICOS FURADOS NA VERTICAL DE 14X19X 39CM (ESPESSURA 14CM) DE PAREDES COM ÁREA LÍQUIDA MENOR QUE 6M2 COM VÃ OS E ARGAMASSA DE ASSENTAMENTO COM PREPARO MANUAL. AF_06/2014</v>
          </cell>
          <cell r="C3896" t="str">
            <v>M2</v>
          </cell>
          <cell r="D3896">
            <v>56.46</v>
          </cell>
        </row>
        <row r="3897">
          <cell r="A3897">
            <v>9875</v>
          </cell>
          <cell r="B3897" t="str">
            <v>COBOGO CERAMICO (ELEMENTO VAZADO), 9X20X20CM, ASSENTADO COM ARGAMASSA TRACO 1:4 DE CIMENTO E AREIA</v>
          </cell>
          <cell r="C3897" t="str">
            <v>M2</v>
          </cell>
          <cell r="D3897">
            <v>129.80000000000001</v>
          </cell>
        </row>
        <row r="3898">
          <cell r="A3898">
            <v>89282</v>
          </cell>
          <cell r="B3898" t="str">
            <v>ALVENARIA ESTRUTURAL DE BLOCOS CERÂMICOS 14X19X39, (ESPESSURA DE 14 CM ), PARA PAREDES COM ÁREA LÍQUIDA MENOR QUE 6M², SEM VÃOS, UTILIZANDO P ALHETA E ARGAMASSA DE ASSENTAMENTO COM PREPARO EM BETONEIRA. AF_12/201 4</v>
          </cell>
          <cell r="C3898" t="str">
            <v>M2</v>
          </cell>
          <cell r="D3898">
            <v>47.83</v>
          </cell>
        </row>
        <row r="3899">
          <cell r="A3899">
            <v>89283</v>
          </cell>
          <cell r="B3899" t="str">
            <v>ALVENARIA ESTRUTURAL DE BLOCOS CERÂMICOS 14X19X39, (ESPESSURA DE 14 CM ), PARA PAREDES COM ÁREA LÍQUIDA MENOR QUE 6M², SEM VÃOS, UTILIZANDO P ALHETA E ARGAMASSA DE ASSENTAMENTO COM PREPARO MANUAL. AF_12/2014</v>
          </cell>
          <cell r="C3899" t="str">
            <v>M2</v>
          </cell>
          <cell r="D3899">
            <v>49.4</v>
          </cell>
        </row>
        <row r="3900">
          <cell r="A3900">
            <v>89284</v>
          </cell>
          <cell r="B3900" t="str">
            <v>ALVENARIA ESTRUTURAL DE BLOCOS CERÂMICOS 14X19X39, (ESPESSURA DE 14 CM ), PARA PAREDES COM ÁREA LÍQUIDA MAIOR OU IGUAL QUE 6M², SEM VÃOS, UTI LIZANDO PALHETA E ARGAMASSA DE ASSENTAMENTO COM PREPARO EM BETONEIRA. AF_12/2014</v>
          </cell>
          <cell r="C3900" t="str">
            <v>M2</v>
          </cell>
          <cell r="D3900">
            <v>44.23</v>
          </cell>
        </row>
        <row r="3901">
          <cell r="A3901">
            <v>89285</v>
          </cell>
          <cell r="B3901" t="str">
            <v>ALVENARIA ESTRUTURAL DE BLOCOS CERÂMICOS 14X19X39, (ESPESSURA DE 14 CM ), PARA PAREDES COM ÁREA LÍQUIDA MAIOR OU IGUAL QUE 6M², SEM VÃOS, UTI LIZANDO PALHETA E ARGAMASSA DE ASSENTAMENTO COM PREPARO MANUAL. AF_12/ 2014</v>
          </cell>
          <cell r="C3901" t="str">
            <v>M2</v>
          </cell>
          <cell r="D3901">
            <v>45.8</v>
          </cell>
        </row>
        <row r="3902">
          <cell r="A3902">
            <v>89286</v>
          </cell>
          <cell r="B3902" t="str">
            <v>ALVENARIA ESTRUTURAL DE BLOCOS CERÂMICOS 14X19X39, (ESPESSURA DE 14 CM ), PARA PAREDES COM ÁREA LÍQUIDA MENOR QUE 6M², COM VÃOS, UTILIZANDO P ALHETA E ARGAMASSA DE ASSENTAMENTO COM PREPARO EM BETONEIRA. AF_12/201 4</v>
          </cell>
          <cell r="C3902" t="str">
            <v>M2</v>
          </cell>
          <cell r="D3902">
            <v>51.59</v>
          </cell>
        </row>
        <row r="3903">
          <cell r="A3903">
            <v>89287</v>
          </cell>
          <cell r="B3903" t="str">
            <v>ALVENARIA ESTRUTURAL DE BLOCOS CERÂMICOS 14X19X39, (ESPESSURA DE 14 CM ), PARA PAREDES COM ÁREA LÍQUIDA MENOR QUE 6M², COM VÃOS, UTILIZANDO P ALHETA E ARGAMASSA DE ASSENTAMENTO COM PREPARO MANUAL. AF_12/2014</v>
          </cell>
          <cell r="C3903" t="str">
            <v>M2</v>
          </cell>
          <cell r="D3903">
            <v>53.16</v>
          </cell>
        </row>
        <row r="3904">
          <cell r="A3904">
            <v>89288</v>
          </cell>
          <cell r="B3904" t="str">
            <v>ALVENARIA ESTRUTURAL DE BLOCOS CERÂMICOS 14X19X39, (ESPESSURA DE 14 CM ), PARA PAREDES COM ÁREA LÍQUIDA MAIOR OU IGUAL A 6M², COM VÃOS, UTILI ZANDO PALHETA E ARGAMASSA DE ASSENTAMENTO COM PREPARO EM BETONEIRA. AF _12/2014</v>
          </cell>
          <cell r="C3904" t="str">
            <v>M2</v>
          </cell>
          <cell r="D3904">
            <v>46.55</v>
          </cell>
        </row>
        <row r="3905">
          <cell r="A3905">
            <v>89289</v>
          </cell>
          <cell r="B3905" t="str">
            <v>ALVENARIA ESTRUTURAL DE BLOCOS CERÂMICOS 14X19X39, (ESPESSURA DE 14 CM ), PARA PAREDES COM ÁREA LÍQUIDA MAIOR OU IGUAL A 6M², COM VÃOS, UTILI ZANDO PALHETA E ARGAMASSA DE ASSENTAMENTO COM PREPARO MANUAL. AF_12/20 14</v>
          </cell>
          <cell r="C3905" t="str">
            <v>M2</v>
          </cell>
          <cell r="D3905">
            <v>48.12</v>
          </cell>
        </row>
        <row r="3906">
          <cell r="A3906">
            <v>89290</v>
          </cell>
          <cell r="B3906" t="str">
            <v>ALVENARIA ESTRUTURAL DE BLOCOS CERÂMICOS 14X19X29, (ESPESSURA DE 14 CM ), PARA PAREDES COM ÁREA LÍQUIDA MENOR QUE 6M², SEM VÃOS, UTILIZANDO P ALHETA E ARGAMASSA DE ASSENTAMENTO COM PREPARO EM BETONEIRA. AF_12/201 4</v>
          </cell>
          <cell r="C3906" t="str">
            <v>M2</v>
          </cell>
          <cell r="D3906">
            <v>54.81</v>
          </cell>
        </row>
        <row r="3907">
          <cell r="A3907">
            <v>89291</v>
          </cell>
          <cell r="B3907" t="str">
            <v>ALVENARIA ESTRUTURAL DE BLOCOS CERÂMICOS 14X19X29, (ESPESSURA DE 14 CM ), PARA PAREDES COM ÁREA LÍQUIDA MENOR QUE 6M², SEM VÃOS, UTILIZANDO P ALHETA E ARGAMASSA DE ASSENTAMENTO COM PREPARO MANUAL. AF_12/2014</v>
          </cell>
          <cell r="C3907" t="str">
            <v>M2</v>
          </cell>
          <cell r="D3907">
            <v>56.55</v>
          </cell>
        </row>
        <row r="3908">
          <cell r="A3908">
            <v>89292</v>
          </cell>
          <cell r="B3908" t="str">
            <v>ALVENARIA ESTRUTURAL DE BLOCOS CERÂMICOS 14X19X29, (ESPESSURA DE 14 CM ), PARA PAREDES COM ÁREA LÍQUIDA MAIOR OU IGUAL A 6M², SEM VÃOS, UTILI ZANDO PALHETA E ARGAMASSA DE ASSENTAMENTO COM PREPARO EM BETONEIRA. AF _12/2014</v>
          </cell>
          <cell r="C3908" t="str">
            <v>M2</v>
          </cell>
          <cell r="D3908">
            <v>51.27</v>
          </cell>
        </row>
        <row r="3909">
          <cell r="A3909">
            <v>89293</v>
          </cell>
          <cell r="B3909" t="str">
            <v>ALVENARIA ESTRUTURAL DE BLOCOS CERÂMICOS 14X19X29, (ESPESSURA DE 14 CM ), PARA PAREDES COM ÁREA LÍQUIDA MAIOR OU IGUAL A 6M2, SEM VÃOS, UTILI ZANDO PALHETA E ARGAMASSA DE ASSENTAMENTO COM PREPARO MANUAL. AF_12/20 14</v>
          </cell>
          <cell r="C3909" t="str">
            <v>M2</v>
          </cell>
          <cell r="D3909">
            <v>53.02</v>
          </cell>
        </row>
        <row r="3910">
          <cell r="A3910">
            <v>89294</v>
          </cell>
          <cell r="B3910" t="str">
            <v>ALVENARIA ESTRUTURAL DE BLOCOS CERÂMICOS 14X19X29, (ESPESSURA DE 14 CM ), PARA PAREDES COM ÁREA LÍQUIDA MENOR QUE 6M², COM VÃOS, UTILIZANDO P ALHETA E ARGAMASSA DE ASSENTAMENTO COM PREPARO EM BETONEIRA. AF_12/201 4</v>
          </cell>
          <cell r="C3910" t="str">
            <v>M2</v>
          </cell>
          <cell r="D3910">
            <v>59.77</v>
          </cell>
        </row>
        <row r="3911">
          <cell r="A3911">
            <v>89295</v>
          </cell>
          <cell r="B3911" t="str">
            <v>ALVENARIA ESTRUTURAL DE BLOCOS CERÂMICOS 14X19X29, (ESPESSURA DE 14 CM ), PARA PAREDES COM ÁREA LÍQUIDA MENOR QUE 6M², COM VÃOS, UTILIZANDO P ALHETA E ARGAMASSA DE ASSENTAMENTO COM PREPARO MANUAL. AF_12/2014</v>
          </cell>
          <cell r="C3911" t="str">
            <v>M2</v>
          </cell>
          <cell r="D3911">
            <v>61.52</v>
          </cell>
        </row>
        <row r="3912">
          <cell r="A3912">
            <v>89296</v>
          </cell>
          <cell r="B3912" t="str">
            <v>ALVENARIA ESTRUTURAL DE BLOCOS CERÂMICOS 14X19X29, (ESPESSURA DE 14 CM ), PARA PAREDES COM ÁREA LÍQUIDA MAIOR OU IGUAL A 6M², COM VÃOS, UTILI ZANDO PALHETA E ARGAMASSA DE ASSENTAMENTO COM PREPARO EM BETONEIRA. AF _12/2014</v>
          </cell>
          <cell r="C3912" t="str">
            <v>M2</v>
          </cell>
          <cell r="D3912">
            <v>54.17</v>
          </cell>
        </row>
        <row r="3913">
          <cell r="A3913">
            <v>89297</v>
          </cell>
          <cell r="B3913" t="str">
            <v>ALVENARIA ESTRUTURAL DE BLOCOS CERÂMICOS 14X19X29, (ESPESSURA DE 14 CM ), PARA PAREDES COM ÁREA LÍQUIDA MAIOR OU IGUAL A 6M², COM VÃOS, UTILI ZANDO PALHETA E ARGAMASSA DE ASSENTAMENTO COM PREPARO MANUAL. AF_12/20 14</v>
          </cell>
          <cell r="C3913" t="str">
            <v>M2</v>
          </cell>
          <cell r="D3913">
            <v>55.91</v>
          </cell>
        </row>
        <row r="3914">
          <cell r="A3914">
            <v>89298</v>
          </cell>
          <cell r="B3914" t="str">
            <v>ALVENARIA ESTRUTURAL DE BLOCOS CERÂMICOS 14X19X39, (ESPESSURA DE 14 CM ), PARA PAREDES COM ÁREA LÍQUIDA MENOR QUE 6M², SEM VÃOS, UTILIZANDO C OLHER DE PEDREIRO E ARGAMASSA DE ASSENTAMENTO COM PREPARO EM BETONEIRA . AF_12/2014</v>
          </cell>
          <cell r="C3914" t="str">
            <v>M2</v>
          </cell>
          <cell r="D3914">
            <v>55.64</v>
          </cell>
        </row>
        <row r="3915">
          <cell r="A3915">
            <v>89299</v>
          </cell>
          <cell r="B3915" t="str">
            <v>ALVENARIA ESTRUTURAL DE BLOCOS CERÂMICOS 14X19X39, (ESPESSURA DE 14 CM ), PARA PAREDES COM ÁREA LÍQUIDA MENOR QUE 6M², SEM VÃOS, UTILIZANDO C OLHER DE PEDREIRO E ARGAMASSA DE ASSENTAMENTO COM PREPARO MANUAL. AF_1 2/2014</v>
          </cell>
          <cell r="C3915" t="str">
            <v>M2</v>
          </cell>
          <cell r="D3915">
            <v>57.87</v>
          </cell>
        </row>
        <row r="3916">
          <cell r="A3916">
            <v>89300</v>
          </cell>
          <cell r="B3916" t="str">
            <v>ALVENARIA ESTRUTURAL DE BLOCOS CERÂMICOS 14X19X39, (ESPESSURA DE 14 CM ), PARA PAREDES COM ÁREA LÍQUIDA MAIOR OU IGUAL A 6M², SEM VÃOS, UTILI ZANDO COLHER DE PEDREIRO E ARGAMASSA DE ASSENTAMENTO COM PREPARO EM BE TONEIRA. AF_12/2014</v>
          </cell>
          <cell r="C3916" t="str">
            <v>M2</v>
          </cell>
          <cell r="D3916">
            <v>52.04</v>
          </cell>
        </row>
        <row r="3917">
          <cell r="A3917">
            <v>89301</v>
          </cell>
          <cell r="B3917" t="str">
            <v>ALVENARIA ESTRUTURAL DE BLOCOS CERÂMICOS 14X19X39, (ESPESSURA DE 14 CM ), PARA PAREDES COM ÁREA LÍQUIDA MAIOR OU IGUAL A 6M², SEM VÃOS, UTILI ZANDO COLHER DE PEDREIRO E ARGAMASSA DE ASSENTAMENTO COM PREPARO MANUA L. AF_12/2014</v>
          </cell>
          <cell r="C3917" t="str">
            <v>M2</v>
          </cell>
          <cell r="D3917">
            <v>54.27</v>
          </cell>
        </row>
        <row r="3918">
          <cell r="A3918">
            <v>89302</v>
          </cell>
          <cell r="B3918" t="str">
            <v>ALVENARIA ESTRUTURAL DE BLOCOS CERÂMICOS 14X19X39, (ESPESSURA DE 14 CM ), PARA PAREDES COM ÁREA LÍQUIDA MENOR QUE 6M², COM VÃOS, UTILIZANDO C OLHER DE PEDREIRO E ARGAMASSA DE ASSENTAMENTO COM PREPARO EM BETONEIRA . AF_12/2014</v>
          </cell>
          <cell r="C3918" t="str">
            <v>M2</v>
          </cell>
          <cell r="D3918">
            <v>61.74</v>
          </cell>
        </row>
        <row r="3919">
          <cell r="A3919">
            <v>89303</v>
          </cell>
          <cell r="B3919" t="str">
            <v>ALVENARIA ESTRUTURAL DE BLOCOS CERÂMICOS 14X19X39, (ESPESSURA DE 14 CM ), PARA PAREDES COM ÁREA LÍQUIDA MENOR QUE 6M², COM VÃOS, UTILIZANDO C OLHER DE PEDREIRO E ARGAMASSA DE ASSENTAMENTO COM PREPARO MANUAL. AF_1 2/2014</v>
          </cell>
          <cell r="C3919" t="str">
            <v>M2</v>
          </cell>
          <cell r="D3919">
            <v>63.96</v>
          </cell>
        </row>
        <row r="3920">
          <cell r="A3920">
            <v>89304</v>
          </cell>
          <cell r="B3920" t="str">
            <v>ALVENARIA ESTRUTURAL DE BLOCOS CERÂMICOS 14X19X39, (ESPESSURA DE 14 CM ), PARA PAREDES COM ÁREA LÍQUIDA MAIOR OU IGUAL A 6M², COM VÃOS, UTILI ZANDO COLHER DE PEDREIRO E ARGAMASSA DE ASSENTAMENTO COM PREPARO EM BE TONEIRA. AF_12/2014</v>
          </cell>
          <cell r="C3920" t="str">
            <v>M2</v>
          </cell>
          <cell r="D3920">
            <v>55.81</v>
          </cell>
        </row>
        <row r="3921">
          <cell r="A3921">
            <v>89305</v>
          </cell>
          <cell r="B3921" t="str">
            <v>ALVENARIA ESTRUTURAL DE BLOCOS CERÂMICOS 14X19X39, (ESPESSURA DE 14 CM ), PARA PAREDES COM ÁREA LÍQUIDA MAIOR OU IGUAL A 6M², COM VÃOS, UTILI ZANDO COLHER DE PEDREIRO E ARGAMASSA DE ASSENTAMENTO COM PREPARO MANUA L. AF_12/2014</v>
          </cell>
          <cell r="C3921" t="str">
            <v>M2</v>
          </cell>
          <cell r="D3921">
            <v>58.04</v>
          </cell>
        </row>
        <row r="3922">
          <cell r="A3922">
            <v>89306</v>
          </cell>
          <cell r="B3922" t="str">
            <v>ALVENARIA ESTRUTURAL DE BLOCOS CERÂMICOS 14X19X29, (ESPESSURA DE 14 CM ), PARA PAREDES COM ÁREA LÍQUIDA MENOR QUE 6M², SEM VÃOS, UTILIZANDO C OLHER DE PEDREIRO E ARGAMASSA DE ASSENTAMENTO COM PREPARO EM BETONEIRA . AF_12/2014</v>
          </cell>
          <cell r="C3922" t="str">
            <v>M2</v>
          </cell>
          <cell r="D3922">
            <v>62.78</v>
          </cell>
        </row>
        <row r="3923">
          <cell r="A3923">
            <v>89307</v>
          </cell>
          <cell r="B3923" t="str">
            <v>ALVENARIA ESTRUTURAL DE BLOCOS CERÂMICOS 14X19X29, (ESPESSURA DE 14 CM ), PARA PAREDES COM ÁREA LÍQUIDA MENOR QUE 6M², SEM VÃOS, UTILIZANDO C OLHER DE PEDREIRO E ARGAMASSA DE ASSENTAMENTO COM PREPARO MANUAL. AF_1 2/2014</v>
          </cell>
          <cell r="C3923" t="str">
            <v>M2</v>
          </cell>
          <cell r="D3923">
            <v>65.260000000000005</v>
          </cell>
        </row>
        <row r="3924">
          <cell r="A3924">
            <v>89308</v>
          </cell>
          <cell r="B3924" t="str">
            <v>ALVENARIA ESTRUTURAL DE BLOCOS CERÂMICOS 14X19X29, (ESPESSURA DE 14 CM ), PARA PAREDES COM ÁREA LÍQUIDA MAIOR OU IGUAL A 6M², SEM VÃOS, UTILI ZANDO COLHER DE PEDREIRO E ARGAMASSA DE ASSENTAMENTO COM PREPARO EM BE TONEIRA. AF_12/2014</v>
          </cell>
          <cell r="C3924" t="str">
            <v>M2</v>
          </cell>
          <cell r="D3924">
            <v>59.25</v>
          </cell>
        </row>
        <row r="3925">
          <cell r="A3925">
            <v>89309</v>
          </cell>
          <cell r="B3925" t="str">
            <v>ALVENARIA ESTRUTURAL DE BLOCOS CERÂMICOS 14X19X29, (ESPESSURA DE 14 CM ), PARA PAREDES COM ÁREA LÍQUIDA MAIOR OU IGUAL A 6M², SEM VÃOS, UTILI ZANDO COLHER DE PEDREIRO E ARGAMASSA DE ASSENTAMENTO COM PREPARO MANUA L. AF_12/2014</v>
          </cell>
          <cell r="C3925" t="str">
            <v>M2</v>
          </cell>
          <cell r="D3925">
            <v>61.73</v>
          </cell>
        </row>
        <row r="3926">
          <cell r="A3926">
            <v>89310</v>
          </cell>
          <cell r="B3926" t="str">
            <v>ALVENARIA ESTRUTURAL DE BLOCOS CERÂMICOS 14X19X29, (ESPESSURA DE 14 CM ), PARA PAREDES COM ÁREA LÍQUIDA MENOR QUE 6M², COM VÃOS, UTILIZANDO C OLHER DE PEDREIRO E ARGAMASSA DE ASSENTAMENTO COM PREPARO EM BETONEIRA . AF_12/2014</v>
          </cell>
          <cell r="C3926" t="str">
            <v>M2</v>
          </cell>
          <cell r="D3926">
            <v>70.05</v>
          </cell>
        </row>
        <row r="3927">
          <cell r="A3927">
            <v>89311</v>
          </cell>
          <cell r="B3927" t="str">
            <v>ALVENARIA ESTRUTURAL DE BLOCOS CERÂMICOS 14X19X29, (ESPESSURA DE 14 CM ), PARA PAREDES COM ÁREA LÍQUIDA MENOR QUE 6M², COM VÃOS, UTILIZANDO C OLHER DE PEDREIRO E ARGAMASSA DE ASSENTAMENTO COM PREPARO MANUAL. AF_1 2/2014</v>
          </cell>
          <cell r="C3927" t="str">
            <v>M2</v>
          </cell>
          <cell r="D3927">
            <v>72.52</v>
          </cell>
        </row>
        <row r="3928">
          <cell r="A3928">
            <v>89312</v>
          </cell>
          <cell r="B3928" t="str">
            <v>ALVENARIA ESTRUTURAL DE BLOCOS CERÂMICOS 14X19X29, (ESPESSURA DE 14 CM ), PARA PAREDES COM ÁREA LÍQUIDA MAIOR OU IGUAL A 6M², COM VÃOS, UTILI ZANDO COLHER DE PEDREIRO E ARGAMASSA DE ASSENTAMENTO COM PREPARO EM BE TONEIRA. AF_12/2014</v>
          </cell>
          <cell r="C3928" t="str">
            <v>M2</v>
          </cell>
          <cell r="D3928">
            <v>63.6</v>
          </cell>
        </row>
        <row r="3929">
          <cell r="A3929">
            <v>89313</v>
          </cell>
          <cell r="B3929" t="str">
            <v>ALVENARIA ESTRUTURAL DE BLOCOS CERÂMICOS 14X19X29, (ESPESSURA DE 14 CM ), PARA PAREDES COM ÁREA LÍQUIDA MAIOR OU IGUAL A 6M², COM VÃOS, UTILI ZANDO COLHER DE PEDREIRO E ARGAMASSA DE ASSENTAMENTO COM PREPARO MANUA L. AF_12/2014</v>
          </cell>
          <cell r="C3929" t="str">
            <v>M2</v>
          </cell>
          <cell r="D3929">
            <v>66.08</v>
          </cell>
        </row>
        <row r="3930">
          <cell r="A3930">
            <v>87447</v>
          </cell>
          <cell r="B3930" t="str">
            <v>ALVENARIA DE VEDAÇÃO DE BLOCOS VAZADOS DE CONCRETO DE 9X19X39CM (ESPES SURA 9CM) DE PAREDES COM ÁREA LÍQUIDA MENOR QUE 6M² SEM VÃOS E ARGAMAS SA DE ASSENTAMENTO COM PREPARO EM BETONEIRA. AF_06/2014</v>
          </cell>
          <cell r="C3930" t="str">
            <v>M2</v>
          </cell>
          <cell r="D3930">
            <v>43.74</v>
          </cell>
        </row>
        <row r="3931">
          <cell r="A3931">
            <v>87448</v>
          </cell>
          <cell r="B3931" t="str">
            <v>ALVENARIA DE VEDAÇÃO DE BLOCOS VAZADOS DE CONCRETO DE 9X19X39CM (ESPES SURA 9CM) DE PAREDES COM ÁREA LÍQUIDA MENOR QUE 6M² SEM VÃOS E ARGAMAS SA DE ASSENTAMENTO COM PREPARO MANUAL. AF_06/2014</v>
          </cell>
          <cell r="C3931" t="str">
            <v>M2</v>
          </cell>
          <cell r="D3931">
            <v>44.07</v>
          </cell>
        </row>
        <row r="3932">
          <cell r="A3932">
            <v>87449</v>
          </cell>
          <cell r="B3932" t="str">
            <v>ALVENARIA DE VEDAÇÃO DE BLOCOS VAZADOS DE CONCRETO DE 14X19X39CM (ESPE SSURA 14CM) DE PAREDES COM ÁREA LÍQUIDA MENOR QUE 6M² SEM VÃOS E ARGAM ASSA DE ASSENTAMENTO COM PREPARO EM BETONEIRA. AF_06/2014</v>
          </cell>
          <cell r="C3932" t="str">
            <v>M2</v>
          </cell>
          <cell r="D3932">
            <v>55.46</v>
          </cell>
        </row>
        <row r="3933">
          <cell r="A3933">
            <v>87450</v>
          </cell>
          <cell r="B3933" t="str">
            <v>ALVENARIA DE VEDAÇÃO DE BLOCOS VAZADOS DE CONCRETO DE 14X19X39CM (ESPE SSURA 14CM) DE PAREDES COM ÁREA LÍQUIDA MENOR QUE 6M² SEM VÃOS E ARGAM ASSA DE ASSENTAMENTO COM PREPARO MANUAL. AF_06/2014</v>
          </cell>
          <cell r="C3933" t="str">
            <v>M2</v>
          </cell>
          <cell r="D3933">
            <v>56.22</v>
          </cell>
        </row>
        <row r="3934">
          <cell r="A3934">
            <v>87451</v>
          </cell>
          <cell r="B3934" t="str">
            <v>ALVENARIA DE VEDAÇÃO DE BLOCOS VAZADOS DE CONCRETO DE 19X19X39CM (ESPE SSURA 19CM) DE PAREDES COM ÁREA LÍQUIDA MENOR QUE 6M² SEM VÃOS E ARGAM ASSA DE ASSENTAMENTO COM PREPARO EM BETONEIRA. AF_06/2014</v>
          </cell>
          <cell r="C3934" t="str">
            <v>M2</v>
          </cell>
          <cell r="D3934">
            <v>67.73</v>
          </cell>
        </row>
        <row r="3935">
          <cell r="A3935">
            <v>87452</v>
          </cell>
          <cell r="B3935" t="str">
            <v>ALVENARIA DE VEDAÇÃO DE BLOCOS VAZADOS DE CONCRETO DE 19X19X39CM (ESPE SSURA 19CM) DE PAREDES COM ÁREA LÍQUIDA MENOR QUE 6M² SEM VÃOS E ARGAM ASSA DE ASSENTAMENTO COM PREPARO MANUAL. AF_06/2014</v>
          </cell>
          <cell r="C3935" t="str">
            <v>M2</v>
          </cell>
          <cell r="D3935">
            <v>68.13</v>
          </cell>
        </row>
        <row r="3936">
          <cell r="A3936">
            <v>87453</v>
          </cell>
          <cell r="B3936" t="str">
            <v>ALVENARIA DE VEDAÇÃO DE BLOCOS VAZADOS DE CONCRETO DE 9X19X39CM (ESPES SURA 9CM) DE PAREDES COM ÁREA LÍQUIDA MAIOR OU IGUAL A 6M² SEM VÃOS E ARGAMASSA DE ASSENTAMENTO COM PREPARO EM BETONEIRA. AF_06/2014</v>
          </cell>
          <cell r="C3936" t="str">
            <v>M2</v>
          </cell>
          <cell r="D3936">
            <v>40.86</v>
          </cell>
        </row>
        <row r="3937">
          <cell r="A3937">
            <v>87454</v>
          </cell>
          <cell r="B3937" t="str">
            <v>ALVENARIA DE VEDAÇÃO DE BLOCOS VAZADOS DE CONCRETO DE 9X19X39CM (ESPES SURA 9CM) DE PAREDES COM ÁREA LÍQUIDA MAIOR OU IGUAL A 6M² SEM VÃOS E ARGAMASSA DE ASSENTAMENTO COM PREPARO MANUAL. AF_06/2014</v>
          </cell>
          <cell r="C3937" t="str">
            <v>M2</v>
          </cell>
          <cell r="D3937">
            <v>41.52</v>
          </cell>
        </row>
        <row r="3938">
          <cell r="A3938">
            <v>87455</v>
          </cell>
          <cell r="B3938" t="str">
            <v>ALVENARIA DE VEDAÇÃO DE BLOCOS VAZADOS DE CONCRETO DE 14X19X39CM (ESPE SSURA 14CM) DE PAREDES COM ÁREA LÍQUIDA MAIOR OU IGUAL A 6M² SEM VÃOS E ARGAMASSA DE ASSENTAMENTO COM PREPARO EM BETONEIRA. AF_06/2014</v>
          </cell>
          <cell r="C3938" t="str">
            <v>M2</v>
          </cell>
          <cell r="D3938">
            <v>51.76</v>
          </cell>
        </row>
        <row r="3939">
          <cell r="A3939">
            <v>87456</v>
          </cell>
          <cell r="B3939" t="str">
            <v>ALVENARIA DE VEDAÇÃO DE BLOCOS VAZADOS DE CONCRETO DE 14X19X39CM (ESPE SSURA 14CM) DE PAREDES COM ÁREA LÍQUIDA MAIOR OU IGUAL A 6M² SEM VÃOS E ARGAMASSA DE ASSENTAMENTO COM PREPARO MANUAL. AF_06/2014</v>
          </cell>
          <cell r="C3939" t="str">
            <v>M2</v>
          </cell>
          <cell r="D3939">
            <v>52.84</v>
          </cell>
        </row>
        <row r="3940">
          <cell r="A3940">
            <v>87457</v>
          </cell>
          <cell r="B3940" t="str">
            <v>ALVENARIA DE VEDAÇÃO DE BLOCOS VAZADOS DE CONCRETO DE 19X19X39CM (ESPE SSURA 19CM) DE PAREDES COM ÁREA LÍQUIDA MAIOR OU IGUAL A 6M² SEM VÃOS E ARGAMASSA DE ASSENTAMENTO COM PREPARO EM BETONEIRA. AF_06/2014</v>
          </cell>
          <cell r="C3940" t="str">
            <v>M2</v>
          </cell>
          <cell r="D3940">
            <v>63.4</v>
          </cell>
        </row>
        <row r="3941">
          <cell r="A3941">
            <v>87458</v>
          </cell>
          <cell r="B3941" t="str">
            <v>ALVENARIA DE VEDAÇÃO DE BLOCOS VAZADOS DE CONCRETO DE 19X19X39CM (ESPE SSURA 19CM) DE PAREDES COM ÁREA LÍQUIDA MAIOR OU IGUAL A 6M² SEM VÃOS E ARGAMASSA DE ASSENTAMENTO COM PREPARO MANUAL. AF_06/2014</v>
          </cell>
          <cell r="C3941" t="str">
            <v>M2</v>
          </cell>
          <cell r="D3941">
            <v>64.36</v>
          </cell>
        </row>
        <row r="3942">
          <cell r="A3942">
            <v>87459</v>
          </cell>
          <cell r="B3942" t="str">
            <v>ALVENARIA DE VEDAÇÃO DE BLOCOS VAZADOS DE CONCRETO DE 9X19X39CM (ESPES SURA 9CM) DE PAREDES COM ÁREA LÍQUIDA MENOR QUE 6M² COM VÃOS E ARGAMAS SA DE ASSENTAMENTO COM PREPARO EM BETONEIRA. AF_06/2014</v>
          </cell>
          <cell r="C3942" t="str">
            <v>M2</v>
          </cell>
          <cell r="D3942">
            <v>48.34</v>
          </cell>
        </row>
        <row r="3943">
          <cell r="A3943">
            <v>87460</v>
          </cell>
          <cell r="B3943" t="str">
            <v>ALVENARIA DE VEDAÇÃO DE BLOCOS VAZADOS DE CONCRETO DE 9X19X39CM (ESPES SURA 9CM) DE PAREDES COM ÁREA LÍQUIDA MENOR QUE 6M² COM VÃOS E ARGAMAS SA DE ASSENTAMENTO COM PREPARO MANUAL. AF_06/2014</v>
          </cell>
          <cell r="C3943" t="str">
            <v>M2</v>
          </cell>
          <cell r="D3943">
            <v>48.99</v>
          </cell>
        </row>
        <row r="3944">
          <cell r="A3944">
            <v>87461</v>
          </cell>
          <cell r="B3944" t="str">
            <v>ALVENARIA DE VEDAÇÃO DE BLOCOS VAZADOS DE CONCRETO DE 14X19X39CM (ESPE SSURA 14CM) DE PAREDES COM ÁREA LÍQUIDA MENOR QUE 6M² COM VÃOS E ARGAM ASSA DE ASSENTAMENTO COM PREPARO EM BETONEIRA. AF_06/2014</v>
          </cell>
          <cell r="C3944" t="str">
            <v>M2</v>
          </cell>
          <cell r="D3944">
            <v>60.08</v>
          </cell>
        </row>
        <row r="3945">
          <cell r="A3945">
            <v>87462</v>
          </cell>
          <cell r="B3945" t="str">
            <v>ALVENARIA DE VEDAÇÃO DE BLOCOS VAZADOS DE CONCRETO DE 14X19X39CM (ESPE SSURA 14CM) DE PAREDES COM ÁREA LÍQUIDA MENOR QUE 6M² COM VÃOS E ARGAM ASSA DE ASSENTAMENTO COM PREPARO MANUAL. AF_06/2014</v>
          </cell>
          <cell r="C3945" t="str">
            <v>M2</v>
          </cell>
          <cell r="D3945">
            <v>60.85</v>
          </cell>
        </row>
        <row r="3946">
          <cell r="A3946">
            <v>87463</v>
          </cell>
          <cell r="B3946" t="str">
            <v>ALVENARIA DE VEDAÇÃO DE BLOCOS VAZADOS DE CONCRETO DE 19X19X39CM (ESPE SSURA 19CM) DE PAREDES COM ÁREA LÍQUIDA MENOR QUE 6M² COM VÃOS E ARGAM ASSA DE ASSENTAMENTO COM PREPARO EM BETONEIRA. AF_06/2014</v>
          </cell>
          <cell r="C3946" t="str">
            <v>M2</v>
          </cell>
          <cell r="D3946">
            <v>71.849999999999994</v>
          </cell>
        </row>
        <row r="3947">
          <cell r="A3947">
            <v>87464</v>
          </cell>
          <cell r="B3947" t="str">
            <v>ALVENARIA DE VEDAÇÃO DE BLOCOS VAZADOS DE CONCRETO DE 19X19X39CM (ESPE SSURA 19CM) DE PAREDES COM ÁREA LÍQUIDA MENOR QUE 6M² COM VÃOS E ARGAM ASSA DE ASSENTAMENTO COM PREPARO MANUAL. AF_06/2014</v>
          </cell>
          <cell r="C3947" t="str">
            <v>M2</v>
          </cell>
          <cell r="D3947">
            <v>72.81</v>
          </cell>
        </row>
        <row r="3948">
          <cell r="A3948">
            <v>87465</v>
          </cell>
          <cell r="B3948" t="str">
            <v>ALVENARIA DE VEDAÇÃO DE BLOCOS VAZADOS DE CONCRETO DE 9X19X39CM (ESPES SURA 9CM) DE PAREDES COM ÁREA LÍQUIDA MAIOR OU IGUAL A 6M² COM VÃOS E ARGAMASSA DE ASSENTAMENTO COM PREPARO EM BETONEIRA. AF_06/2014</v>
          </cell>
          <cell r="C3948" t="str">
            <v>M2</v>
          </cell>
          <cell r="D3948">
            <v>43.47</v>
          </cell>
        </row>
        <row r="3949">
          <cell r="A3949">
            <v>87466</v>
          </cell>
          <cell r="B3949" t="str">
            <v>ALVENARIA DE VEDAÇÃO DE BLOCOS VAZADOS DE CONCRETO DE 9X19X39CM (ESPES SURA 9CM) DE PAREDES COM ÁREA LÍQUIDA MAIOR OU IGUAL A 6M² COM VÃOS E ARGAMASSA DE ASSENTAMENTO COM PREPARO MANUAL. AF_06/2014</v>
          </cell>
          <cell r="C3949" t="str">
            <v>M2</v>
          </cell>
          <cell r="D3949">
            <v>44.13</v>
          </cell>
        </row>
        <row r="3950">
          <cell r="A3950">
            <v>87467</v>
          </cell>
          <cell r="B3950" t="str">
            <v>ALVENARIA DE VEDAÇÃO DE BLOCOS VAZADOS DE CONCRETO DE 14X19X39CM (ESPE SSURA 14CM) DE PAREDES COM ÁREA LÍQUIDA MAIOR OU IGUAL A 6M² COM VÃOS E ARGAMASSA DE ASSENTAMENTO COM PREPARO EM BETONEIRA. AF_06/2014</v>
          </cell>
          <cell r="C3950" t="str">
            <v>M2</v>
          </cell>
          <cell r="D3950">
            <v>54.71</v>
          </cell>
        </row>
        <row r="3951">
          <cell r="A3951">
            <v>87468</v>
          </cell>
          <cell r="B3951" t="str">
            <v>ALVENARIA DE VEDAÇÃO DE BLOCOS VAZADOS DE CONCRETO DE 14X19X39CM (ESPE SSURA 14CM) DE PAREDES COM ÁREA LÍQUIDA MAIOR OU IGUAL A 6M² COM VÃOS E ARGAMASSA DE ASSENTAMENTO COM PREPARO MANUAL. AF_06/2014</v>
          </cell>
          <cell r="C3951" t="str">
            <v>M2</v>
          </cell>
          <cell r="D3951">
            <v>55.47</v>
          </cell>
        </row>
        <row r="3952">
          <cell r="A3952">
            <v>87469</v>
          </cell>
          <cell r="B3952" t="str">
            <v>ALVENARIA DE VEDAÇÃO DE BLOCOS VAZADOS DE CONCRETO DE 19X19X39CM (ESPE SSURA 19CM) DE PAREDES COM ÁREA LÍQUIDA MAIOR OU IGUAL A 6M² COM VÃOS E ARGAMASSA DE ASSENTAMENTO COM PREPARO EM BETONEIRA. AF_06/2014</v>
          </cell>
          <cell r="C3952" t="str">
            <v>M2</v>
          </cell>
          <cell r="D3952">
            <v>66.489999999999995</v>
          </cell>
        </row>
        <row r="3953">
          <cell r="A3953">
            <v>87470</v>
          </cell>
          <cell r="B3953" t="str">
            <v>ALVENARIA DE VEDAÇÃO DE BLOCOS VAZADOS DE CONCRETO DE 19X19X39CM (ESPE SSURA 19CM) DE PAREDES COM ÁREA LÍQUIDA MAIOR OU IGUAL A 6M² COM VÃOS E ARGAMASSA DE ASSENTAMENTO COM PREPARO MANUAL. AF_06/2014</v>
          </cell>
          <cell r="C3953" t="str">
            <v>M2</v>
          </cell>
          <cell r="D3953">
            <v>67.45</v>
          </cell>
        </row>
        <row r="3954">
          <cell r="A3954">
            <v>89044</v>
          </cell>
          <cell r="B3954" t="str">
            <v>(COMPOSIÇÃO REPRESENTATIVA) DO SERVIÇO DE ALVENARIA DE VEDAÇÃO DE BLOC OS VAZADOS DE CONCRETO DE 9X19X39CM (ESPESSURA 9CM), PARA EDIFICAÇÃO H ABITACIONAL MULTIFAMILIAR (PRÉDIO). AF_11/2014</v>
          </cell>
          <cell r="C3954" t="str">
            <v>M2</v>
          </cell>
          <cell r="D3954">
            <v>43.59</v>
          </cell>
        </row>
        <row r="3955">
          <cell r="A3955">
            <v>89169</v>
          </cell>
          <cell r="B3955" t="str">
            <v>(COMPOSIÇÃO REPRESENTATIVA) DO SERVIÇO DE ALVENARIA DE VEDAÇÃO DE BLOC OS VAZADOS DE CONCRETO DE 9X19X39CM (ESPESSURA 9CM), PARA EDIFICAÇÃO H ABITACIONAL UNIFAMILIAR (CASA) E EDIFICAÇÃO PÚBLICA PADRÃO. AF_11/2014</v>
          </cell>
          <cell r="C3955" t="str">
            <v>M2</v>
          </cell>
          <cell r="D3955">
            <v>44.21</v>
          </cell>
        </row>
        <row r="3956">
          <cell r="A3956">
            <v>89978</v>
          </cell>
          <cell r="B3956" t="str">
            <v>(COMPOSIÇÃO REPRESENTATIVA) DO SERVIÇO DE ALVENARIA DE VEDAÇÃO DE BLOC OS VAZADOS DE CONCRETO DE 14X19X39CM (ESPESSURA 14CM), PARA EDIFICAÇÃO HABITACIONAL UNIFAMILIAR (CASA) E EDIFICAÇÃO PÚBLICA PADRÃO. AF_12/20 14</v>
          </cell>
          <cell r="C3956" t="str">
            <v>M2</v>
          </cell>
          <cell r="D3956">
            <v>55.61</v>
          </cell>
        </row>
        <row r="3957">
          <cell r="A3957" t="str">
            <v>73937/001</v>
          </cell>
          <cell r="B3957" t="str">
            <v>COBOGO DE CONCRETO (ELEMENTO VAZADO), 7X50X50CM, ASSENTADO COM ARGAMAS SA TRACO 1:4 (CIMENTO E AREIA)</v>
          </cell>
          <cell r="C3957" t="str">
            <v>M2</v>
          </cell>
          <cell r="D3957">
            <v>104.35</v>
          </cell>
        </row>
        <row r="3958">
          <cell r="A3958" t="str">
            <v>73937/003</v>
          </cell>
          <cell r="B3958" t="str">
            <v>COBOGO DE CONCRETO (ELEMENTO VAZADO), 7X50X50CM, ASSENTADO COM ARGAMAS SA TRACO 1:3 (CIMENTO E AREIA)</v>
          </cell>
          <cell r="C3958" t="str">
            <v>M2</v>
          </cell>
          <cell r="D3958">
            <v>104.54</v>
          </cell>
        </row>
        <row r="3959">
          <cell r="A3959" t="str">
            <v>73937/004</v>
          </cell>
          <cell r="B3959" t="str">
            <v>COBOGO DE CONCRETO (ELEMENTO VAZADO), 6X29X29CM, ASSENTADO COM ARGAMAS SA TRACO 1:7 (CIMENTO E AREIA)</v>
          </cell>
          <cell r="C3959" t="str">
            <v>M2</v>
          </cell>
          <cell r="D3959">
            <v>98.34</v>
          </cell>
        </row>
        <row r="3960">
          <cell r="A3960" t="str">
            <v>73937/005</v>
          </cell>
          <cell r="B3960" t="str">
            <v>COBOGO DE CONCRETO (ELEMENTO VAZADO), 10X29X39CM ABERTURA COM VIDRO, A SSENTADO COM ARGAMASSA TRACO 1:4 (CIMENTO E AREIA MEDIA NAO PENEIRADA)</v>
          </cell>
          <cell r="C3960" t="str">
            <v>M2</v>
          </cell>
          <cell r="D3960">
            <v>185.76</v>
          </cell>
        </row>
        <row r="3961">
          <cell r="A3961" t="str">
            <v>74196/001</v>
          </cell>
          <cell r="B3961" t="str">
            <v>COBOGO DE CONCRETO (ELEMENTO VAZADO), 5X50X50CM, ASSENTADO COM ARGAMAS SA DE CIMENTO E AREIA COM ACO CA-25</v>
          </cell>
          <cell r="C3961" t="str">
            <v>M2</v>
          </cell>
          <cell r="D3961">
            <v>107.72</v>
          </cell>
        </row>
        <row r="3962">
          <cell r="A3962">
            <v>89453</v>
          </cell>
          <cell r="B3962" t="str">
            <v>ALVENARIA DE BLOCOS DE CONCRETO ESTRUTURAL 14X19X39 CM, (ESPESSURA 14 CM), FBK = 4,5 MPA, PARA PAREDES COM ÁREA LÍQUIDA MENOR QUE 6M², SEM V ÃOS, UTILIZANDO PALHETA. AF_12/2014</v>
          </cell>
          <cell r="C3962" t="str">
            <v>M2</v>
          </cell>
          <cell r="D3962">
            <v>51.03</v>
          </cell>
        </row>
        <row r="3963">
          <cell r="A3963">
            <v>89454</v>
          </cell>
          <cell r="B3963" t="str">
            <v>ALVENARIA DE BLOCOS DE CONCRETO ESTRUTURAL 14X19X39 CM, (ESPESSURA 14 CM), FBK = 4,5 MPA, PARA PAREDES COM ÁREA LÍQUIDA MAIOR OU IGUAL A 6M² , SEM VÃOS, UTILIZANDO PALHETA. AF_12/2014</v>
          </cell>
          <cell r="C3963" t="str">
            <v>M2</v>
          </cell>
          <cell r="D3963">
            <v>48.88</v>
          </cell>
        </row>
        <row r="3964">
          <cell r="A3964">
            <v>89455</v>
          </cell>
          <cell r="B3964" t="str">
            <v>ALVENARIA DE BLOCOS DE CONCRETO ESTRUTURAL 14X19X39 CM, (ESPESSURA 14 CM) FBK = 14,0 MPA, PARA PAREDES COM ÁREA LÍQUIDA MENOR QUE 6M², SEM V ÃOS, UTILIZANDO PALHETA. AF_12/2014</v>
          </cell>
          <cell r="C3964" t="str">
            <v>M2</v>
          </cell>
          <cell r="D3964">
            <v>63.22</v>
          </cell>
        </row>
        <row r="3965">
          <cell r="A3965">
            <v>89456</v>
          </cell>
          <cell r="B3965" t="str">
            <v>ALVENARIA DE BLOCOS DE CONCRETO ESTRUTURAL 14X19X39 CM, (ESPESSURA 14 CM) FBK = 14,0 MPA, PARA PAREDES COM ÁREA LÍQUIDA MAIOR OU IGUAL A 6M² , SEM VÃOS, UTILIZANDO PALHETA. AF_12/2014</v>
          </cell>
          <cell r="C3965" t="str">
            <v>M2</v>
          </cell>
          <cell r="D3965">
            <v>60.59</v>
          </cell>
        </row>
        <row r="3966">
          <cell r="A3966">
            <v>89457</v>
          </cell>
          <cell r="B3966" t="str">
            <v>ALVENARIA DE BLOCOS DE CONCRETO ESTRUTURAL 14X19X39 CM, (ESPESSURA 14 CM), FBK = 4,5 MPA, PARA PAREDES COM ÁREA LÍQUIDA MENOR QUE 6M², COM V ÃOS, UTILIZANDO PALHETA. AF_12/2014</v>
          </cell>
          <cell r="C3966" t="str">
            <v>M2</v>
          </cell>
          <cell r="D3966">
            <v>54.18</v>
          </cell>
        </row>
        <row r="3967">
          <cell r="A3967">
            <v>89458</v>
          </cell>
          <cell r="B3967" t="str">
            <v>ALVENARIA DE BLOCOS DE CONCRETO ESTRUTURAL 14X19X39 CM, (ESPESSURA 14 CM), FBK = 4,5 MPA, PARA PAREDES COM ÁREA LÍQUIDA MAIOR OU IGUAL A 6M² , COM VÃOS, UTILIZANDO PALHETA. AF_12/2014</v>
          </cell>
          <cell r="C3967" t="str">
            <v>M2</v>
          </cell>
          <cell r="D3967">
            <v>50.64</v>
          </cell>
        </row>
        <row r="3968">
          <cell r="A3968">
            <v>89459</v>
          </cell>
          <cell r="B3968" t="str">
            <v>ALVENARIA DE BLOCOS DE CONCRETO ESTRUTURAL 14X19X39 CM, (ESPESSURA 14 CM) FBK = 14,0 MPA, PARA PAREDES COM ÁREA LÍQUIDA MENOR QUE 6M², COM V ÃOS, UTILIZANDO PALHETA. AF_12/2014</v>
          </cell>
          <cell r="C3968" t="str">
            <v>M2</v>
          </cell>
          <cell r="D3968">
            <v>67.66</v>
          </cell>
        </row>
        <row r="3969">
          <cell r="A3969">
            <v>89460</v>
          </cell>
          <cell r="B3969" t="str">
            <v>ALVENARIA DE BLOCOS DE CONCRETO ESTRUTURAL 14X19X39 CM, (ESPESSURA 14 CM) FBK = 14,0 MPA, PARA PAREDES COM ÁREA LÍQUIDA MAIOR OU IGUAL A 6M² , COM VÃOS, UTILIZANDO PALHETA. AF_12/2014</v>
          </cell>
          <cell r="C3969" t="str">
            <v>M2</v>
          </cell>
          <cell r="D3969">
            <v>63.27</v>
          </cell>
        </row>
        <row r="3970">
          <cell r="A3970">
            <v>89462</v>
          </cell>
          <cell r="B3970" t="str">
            <v>ALVENARIA DE BLOCOS DE CONCRETO ESTRUTURAL 14X19X29 CM, (ESPESSURA 14 CM), FBK = 4,5 MPA, PARA PAREDES COM ÁREA LÍQUIDA MENOR QUE 6M², SEM V ÃOS, UTILIZANDO PALHETA. AF_12/2014</v>
          </cell>
          <cell r="C3970" t="str">
            <v>M2</v>
          </cell>
          <cell r="D3970">
            <v>58.79</v>
          </cell>
        </row>
        <row r="3971">
          <cell r="A3971">
            <v>89463</v>
          </cell>
          <cell r="B3971" t="str">
            <v>ALVENARIA DE BLOCOS DE CONCRETO ESTRUTURAL 14X19X29 CM, (ESPESSURA 14 CM), FBK = 4,5 MPA, PARA PAREDES COM ÁREA LÍQUIDA MAIOR OU IGUAL A 6M² , SEM VÃOS, UTILIZANDO PALHETA. AF_12/2014</v>
          </cell>
          <cell r="C3971" t="str">
            <v>M2</v>
          </cell>
          <cell r="D3971">
            <v>56.88</v>
          </cell>
        </row>
        <row r="3972">
          <cell r="A3972">
            <v>89464</v>
          </cell>
          <cell r="B3972" t="str">
            <v>ALVENARIA DE BLOCOS DE CONCRETO ESTRUTURAL 14X19X29 CM, (ESPESSURA 14 CM) FBK = 14,0 MPA, PARA PAREDES COM ÁREA LÍQUIDA MENOR QUE 6M², SEM V ÃOS, UTILIZANDO PALHETA. AF_12/2014</v>
          </cell>
          <cell r="C3972" t="str">
            <v>M2</v>
          </cell>
          <cell r="D3972">
            <v>78.88</v>
          </cell>
        </row>
        <row r="3973">
          <cell r="A3973">
            <v>89465</v>
          </cell>
          <cell r="B3973" t="str">
            <v>ALVENARIA DE BLOCOS DE CONCRETO ESTRUTURAL 14X19X29 CM, (ESPESSURA 14 CM) FBK = 14,0 MPA, PARA PAREDES COM ÁREA LÍQUIDA MAIOR OU IGUAL A 6M² , SEM VÃOS, UTILIZANDO PALHETA. AF_12/2014</v>
          </cell>
          <cell r="C3973" t="str">
            <v>M2</v>
          </cell>
          <cell r="D3973">
            <v>76.58</v>
          </cell>
        </row>
        <row r="3974">
          <cell r="A3974">
            <v>89466</v>
          </cell>
          <cell r="B3974" t="str">
            <v>ALVENARIA DE BLOCOS DE CONCRETO ESTRUTURAL 14X19X29 CM, (ESPESSURA 14 CM), FBK = 4,5 MPA, PARA PAREDES COM ÁREA LÍQUIDA MENOR QUE 6M², COM V ÃOS, UTILIZANDO PALHETA. AF_12/2014</v>
          </cell>
          <cell r="C3974" t="str">
            <v>M2</v>
          </cell>
          <cell r="D3974">
            <v>62.02</v>
          </cell>
        </row>
        <row r="3975">
          <cell r="A3975">
            <v>89467</v>
          </cell>
          <cell r="B3975" t="str">
            <v>ALVENARIA DE BLOCOS DE CONCRETO ESTRUTURAL 14X19X29 CM, (ESPESSURA 14 CM), FBK = 4,5 MPA, PARA PAREDES COM ÁREA LÍQUIDA MAIOR OU IGUAL A 6M² , COM VÃOS, UTILIZANDO PALHETA. AF_12/2014</v>
          </cell>
          <cell r="C3975" t="str">
            <v>M2</v>
          </cell>
          <cell r="D3975">
            <v>58.61</v>
          </cell>
        </row>
        <row r="3976">
          <cell r="A3976">
            <v>89468</v>
          </cell>
          <cell r="B3976" t="str">
            <v>ALVENARIA DE BLOCOS DE CONCRETO ESTRUTURAL 14X19X29 CM, (ESPESSURA 14 CM) FBK = 14,0 MPA, PARA PAREDES COM ÁREA LÍQUIDA MENOR QUE 6M², COM V ÃOS, UTILIZANDO PALHETA. AF_12/2014</v>
          </cell>
          <cell r="C3976" t="str">
            <v>M2</v>
          </cell>
          <cell r="D3976">
            <v>82.89</v>
          </cell>
        </row>
        <row r="3977">
          <cell r="A3977">
            <v>89469</v>
          </cell>
          <cell r="B3977" t="str">
            <v>ALVENARIA DE BLOCOS DE CONCRETO ESTRUTURAL 14X19X29 CM, (ESPESSURA 14 CM) FBK = 14,0 MPA, PARA PAREDES COM ÁREA LÍQUIDA MAIOR OU IGUAL A 6M² , COM VÃOS, UTILIZANDO PALHETA. AF_12/2014</v>
          </cell>
          <cell r="C3977" t="str">
            <v>M2</v>
          </cell>
          <cell r="D3977">
            <v>78.69</v>
          </cell>
        </row>
        <row r="3978">
          <cell r="A3978">
            <v>89470</v>
          </cell>
          <cell r="B3978" t="str">
            <v>ALVENARIA DE BLOCOS DE CONCRETO ESTRUTURAL 14X19X39 CM, (ESPESSURA 14 CM), FBK = 4,5 MPA, PARA PAREDES COM ÁREA LÍQUIDA MENOR QUE 6M², SEM V ÃOS, UTILIZANDO COLHER DE PEDREIRO. AF_12/2014</v>
          </cell>
          <cell r="C3978" t="str">
            <v>M2</v>
          </cell>
          <cell r="D3978">
            <v>60.42</v>
          </cell>
        </row>
        <row r="3979">
          <cell r="A3979">
            <v>89471</v>
          </cell>
          <cell r="B3979" t="str">
            <v>ALVENARIA DE BLOCOS DE CONCRETO ESTRUTURAL 14X19X39 CM, (ESPESSURA 14 CM), FBK = 4,5 MPA, PARA PAREDES COM ÁREA LÍQUIDA MAIOR OU IGUAL A 6M² , SEM VÃOS, UTILIZANDO COLHER DE PEDREIRO. AF_12/2014</v>
          </cell>
          <cell r="C3979" t="str">
            <v>M2</v>
          </cell>
          <cell r="D3979">
            <v>58.28</v>
          </cell>
        </row>
        <row r="3980">
          <cell r="A3980">
            <v>89472</v>
          </cell>
          <cell r="B3980" t="str">
            <v>ALVENARIA DE BLOCOS DE CONCRETO ESTRUTURAL 14X19X39 CM, (ESPESSURA 14 CM) FBK = 14,0 MPA, PARA PAREDES COM ÁREA LÍQUIDA MENOR QUE 6M², SEM V ÃOS, UTILIZANDO COLHER DE PEDREIRO. AF_12/2014</v>
          </cell>
          <cell r="C3980" t="str">
            <v>M2</v>
          </cell>
          <cell r="D3980">
            <v>72.430000000000007</v>
          </cell>
        </row>
        <row r="3981">
          <cell r="A3981">
            <v>89473</v>
          </cell>
          <cell r="B3981" t="str">
            <v>ALVENARIA DE BLOCOS DE CONCRETO ESTRUTURAL 14X19X39 CM, (ESPESSURA 14 CM) FBK = 14,0 MPA, PARA PAREDES COM ÁREA LÍQUIDA MAIOR OU IGUAL A 6M² , SEM VÃOS, UTILIZANDO COLHER DE PEDREIRO. AF_12/2014</v>
          </cell>
          <cell r="C3981" t="str">
            <v>M2</v>
          </cell>
          <cell r="D3981">
            <v>69.959999999999994</v>
          </cell>
        </row>
        <row r="3982">
          <cell r="A3982">
            <v>89474</v>
          </cell>
          <cell r="B3982" t="str">
            <v>ALVENARIA DE BLOCOS DE CONCRETO ESTRUTURAL 14X19X39 CM, (ESPESSURA 14 CM), FBK = 4,5 MPA, PARA PAREDES COM ÁREA LÍQUIDA MENOR QUE 6M², COM V ÃOS, UTILIZANDO COLHER DE PEDREIRO. AF_12/2014</v>
          </cell>
          <cell r="C3982" t="str">
            <v>M2</v>
          </cell>
          <cell r="D3982">
            <v>66.17</v>
          </cell>
        </row>
        <row r="3983">
          <cell r="A3983">
            <v>89475</v>
          </cell>
          <cell r="B3983" t="str">
            <v>ALVENARIA DE BLOCOS DE CONCRETO ESTRUTURAL 14X19X39 CM, (ESPESSURA 14 CM), FBK = 4,5 MPA, PARA PAREDES COM ÁREA LÍQUIDA MAIOR OU IGUAL A 6M² , COM VÃOS, UTILIZANDO COLHER DE PEDREIRO. AF_12/2014</v>
          </cell>
          <cell r="C3983" t="str">
            <v>M2</v>
          </cell>
          <cell r="D3983">
            <v>61.46</v>
          </cell>
        </row>
        <row r="3984">
          <cell r="A3984">
            <v>89476</v>
          </cell>
          <cell r="B3984" t="str">
            <v>ALVENARIA DE BLOCOS DE CONCRETO ESTRUTURAL 14X19X39 CM, (ESPESSURA 14 CM) FBK = 14,0 MPA, PARA PAREDES COM ÁREA LÍQUIDA MENOR QUE 6M², COM V ÃOS, UTILIZANDO COLHER DE PEDREIRO. AF_12/2014</v>
          </cell>
          <cell r="C3984" t="str">
            <v>M2</v>
          </cell>
          <cell r="D3984">
            <v>79.62</v>
          </cell>
        </row>
        <row r="3985">
          <cell r="A3985">
            <v>89477</v>
          </cell>
          <cell r="B3985" t="str">
            <v>ALVENARIA DE BLOCOS DE CONCRETO ESTRUTURAL 14X19X39 CM, (ESPESSURA 14 CM) FBK = 14,0 MPA, PARA PAREDES COM ÁREA LÍQUIDA MAIOR OU IGUAL A 6M² , COM VÃOS, UTILIZANDO COLHER DE PEDREIRO. AF_12/2014</v>
          </cell>
          <cell r="C3985" t="str">
            <v>M2</v>
          </cell>
          <cell r="D3985">
            <v>74.22</v>
          </cell>
        </row>
        <row r="3986">
          <cell r="A3986">
            <v>89478</v>
          </cell>
          <cell r="B3986" t="str">
            <v>ALVENARIA DE BLOCOS DE CONCRETO ESTRUTURAL 14X19X29 CM, (ESPESSURA 14 CM), FBK = 4,5 MPA, PARA PAREDES COM ÁREA LÍQUIDA MENOR QUE 6M², SEM V ÃOS, UTILIZANDO COLHER DE PEDREIRO. AF_12/2014</v>
          </cell>
          <cell r="C3986" t="str">
            <v>M2</v>
          </cell>
          <cell r="D3986">
            <v>68.37</v>
          </cell>
        </row>
        <row r="3987">
          <cell r="A3987">
            <v>89479</v>
          </cell>
          <cell r="B3987" t="str">
            <v>ALVENARIA DE BLOCOS DE CONCRETO ESTRUTURAL 14X19X29 CM, (ESPESSURA 14 CM), FBK = 4,5 MPA, PARA PAREDES COM ÁREA LÍQUIDA MAIOR OU IGUAL A 6M² , SEM VÃOS, UTILIZANDO COLHER DE PEDREIRO. AF_12/2014</v>
          </cell>
          <cell r="C3987" t="str">
            <v>M2</v>
          </cell>
          <cell r="D3987">
            <v>66.459999999999994</v>
          </cell>
        </row>
        <row r="3988">
          <cell r="A3988">
            <v>89480</v>
          </cell>
          <cell r="B3988" t="str">
            <v>ALVENARIA DE BLOCOS DE CONCRETO ESTRUTURAL 14X19X29 CM, (ESPESSURA 14 CM) FBK = 14,0 MPA, PARA PAREDES COM ÁREA LÍQUIDA MENOR QUE 6M², SEM V ÃOS, UTILIZANDO COLHER DE PEDREIRO. AF_12/2014</v>
          </cell>
          <cell r="C3988" t="str">
            <v>M2</v>
          </cell>
          <cell r="D3988">
            <v>88.28</v>
          </cell>
        </row>
        <row r="3989">
          <cell r="A3989">
            <v>89483</v>
          </cell>
          <cell r="B3989" t="str">
            <v>ALVENARIA DE BLOCOS DE CONCRETO ESTRUTURAL 14X19X29 CM, (ESPESSURA 14 CM) FBK = 14,0 MPA, PARA PAREDES COM ÁREA LÍQUIDA MAIOR OU IGUAL A 6M² , SEM VÃOS, UTILIZANDO COLHER DE PEDREIRO. AF_12/2014</v>
          </cell>
          <cell r="C3989" t="str">
            <v>M2</v>
          </cell>
          <cell r="D3989">
            <v>86.13</v>
          </cell>
        </row>
        <row r="3990">
          <cell r="A3990">
            <v>89484</v>
          </cell>
          <cell r="B3990" t="str">
            <v>ALVENARIA DE BLOCOS DE CONCRETO ESTRUTURAL 14X19X29 CM, (ESPESSURA 14 CM), FBK = 4,5 MPA, PARA PAREDES COM ÁREA LÍQUIDA MENOR QUE 6M², COM V ÃOS, UTILIZANDO COLHER DE PEDREIRO. AF_12/2014</v>
          </cell>
          <cell r="C3990" t="str">
            <v>M2</v>
          </cell>
          <cell r="D3990">
            <v>74.2</v>
          </cell>
        </row>
        <row r="3991">
          <cell r="A3991">
            <v>89486</v>
          </cell>
          <cell r="B3991" t="str">
            <v>ALVENARIA DE BLOCOS DE CONCRETO ESTRUTURAL 14X19X29 CM, (ESPESSURA 14 CM), FBK = 4,5 MPA, PARA PAREDES COM ÁREA LÍQUIDA MAIOR OU IGUAL A 6M² , COM VÃOS, UTILIZANDO COLHER DE PEDREIRO. AF_12/2014</v>
          </cell>
          <cell r="C3991" t="str">
            <v>M2</v>
          </cell>
          <cell r="D3991">
            <v>69.77</v>
          </cell>
        </row>
        <row r="3992">
          <cell r="A3992">
            <v>89487</v>
          </cell>
          <cell r="B3992" t="str">
            <v>ALVENARIA DE BLOCOS DE CONCRETO ESTRUTURAL 14X19X29 CM, (ESPESSURA 14 CM) FBK = 14,0 MPA, PARA PAREDES COM ÁREA LÍQUIDA MENOR QUE 6M², COM V ÃOS, UTILIZANDO COLHER DE PEDREIRO. AF_12/2014</v>
          </cell>
          <cell r="C3992" t="str">
            <v>M2</v>
          </cell>
          <cell r="D3992">
            <v>95.04</v>
          </cell>
        </row>
        <row r="3993">
          <cell r="A3993">
            <v>89488</v>
          </cell>
          <cell r="B3993" t="str">
            <v>ALVENARIA DE BLOCOS DE CONCRETO ESTRUTURAL 14X19X29 CM, (ESPESSURA 14 CM) FBK = 14,0 MPA, PARA PAREDES COM ÁREA LÍQUIDA MAIOR OU IGUAL A 6M² , COM VÃOS, UTILIZANDO COLHER DE PEDREIRO. AF_12/2014</v>
          </cell>
          <cell r="C3993" t="str">
            <v>M2</v>
          </cell>
          <cell r="D3993">
            <v>89.83</v>
          </cell>
        </row>
        <row r="3994">
          <cell r="A3994">
            <v>91815</v>
          </cell>
          <cell r="B3994" t="str">
            <v>(COMPOSIÇÃO REPRESENTATIVA) DE ALVENARIA DE BLOCOS DE CONCRETO ESTRUTU RAL 14X19X39 CM, (ESPESSURA 14 CM), FBK = 4,5 MPA, UTILIZANDO PALHETA, PARA EDIFICAÇÃO HABITACIONAL. AF_10/2015</v>
          </cell>
          <cell r="C3994" t="str">
            <v>M2</v>
          </cell>
          <cell r="D3994">
            <v>51.09</v>
          </cell>
        </row>
        <row r="3995">
          <cell r="A3995">
            <v>91816</v>
          </cell>
          <cell r="B3995" t="str">
            <v>COMPOSIÇÃO REPRESENTATIVA DE SERVIÇOS DE ALVENARIA DE BLOCOS DE CONCRE TO ESTRUTURAL 14X19X29 CM, (ESPESSURA 14 CM), FBK = 4,5 MPA, UTILIZAND O PALHETA, PARA EDIFICAÇÃO HABITACIONAL. AF_10/2015</v>
          </cell>
          <cell r="C3995" t="str">
            <v>M2</v>
          </cell>
          <cell r="D3995">
            <v>58.98</v>
          </cell>
        </row>
        <row r="3996">
          <cell r="A3996">
            <v>72139</v>
          </cell>
          <cell r="B3996" t="str">
            <v>BLOCOS DE VIDRO TIPO CANELADO 19X19X8CM, ASSENTADO COM ARGAMASSA TRACO 1:3 (CIMENTO E AREIA GROSSA) PREPARO MECANICO, COM REJUNTAMENTO EM CI MENTO BRANCO E BARRAS DE ACO</v>
          </cell>
          <cell r="C3996" t="str">
            <v>M2</v>
          </cell>
          <cell r="D3996">
            <v>533.52</v>
          </cell>
        </row>
        <row r="3997">
          <cell r="A3997">
            <v>72175</v>
          </cell>
          <cell r="B3997" t="str">
            <v>BLOCOS DE VIDRO TIPO XADREZ 20X20X10CM, ASSENTADO COM ARGAMASSA TRACO 1:3 (CIMENTO E AREIA GROSSA) PREPARO MECANICO, COM REJUNTAMENTO EM CIM ENTO BRANCO E BARRAS DE ACO</v>
          </cell>
          <cell r="C3997" t="str">
            <v>M2</v>
          </cell>
          <cell r="D3997">
            <v>538.11</v>
          </cell>
        </row>
        <row r="3998">
          <cell r="A3998">
            <v>72176</v>
          </cell>
          <cell r="B3998" t="str">
            <v>BLOCOS DE VIDRO TIPO XADREZ 20X10X8CM, ASSENTADO COM ARGAMASSA TRACO 1 :3 (CIMENTO E AREIA GROSSA) PREPARO MECANICO, COM REJUNTAMENTO EM CIME NTO BRANCO E BARRAS DE ACO</v>
          </cell>
          <cell r="C3998" t="str">
            <v>M2</v>
          </cell>
          <cell r="D3998">
            <v>542.49</v>
          </cell>
        </row>
        <row r="3999">
          <cell r="A3999" t="str">
            <v>74053/001</v>
          </cell>
          <cell r="B3999" t="str">
            <v>ALVENARIA EM PEDRA RACHAO OU PEDRA DE MAO, ASSENTADA COM ARGAMASSA TRA CO 1:6 (CIMENTO E AREIA)</v>
          </cell>
          <cell r="C3999" t="str">
            <v>M3</v>
          </cell>
          <cell r="D3999">
            <v>350.01</v>
          </cell>
        </row>
        <row r="4000">
          <cell r="A4000">
            <v>72178</v>
          </cell>
          <cell r="B4000" t="str">
            <v>RETIRADA DE DIVISORIAS EM CHAPAS DE MADEIRA, COM MONTANTES METALICOS</v>
          </cell>
          <cell r="C4000" t="str">
            <v>M2</v>
          </cell>
          <cell r="D4000">
            <v>18.649999999999999</v>
          </cell>
        </row>
        <row r="4001">
          <cell r="A4001">
            <v>72179</v>
          </cell>
          <cell r="B4001" t="str">
            <v>RECOLOCACAO DE PLACAS DIVISORIAS DE GRANILITE, CONSIDERANDO REAPROVEIT AMENTO DO MATERIAL</v>
          </cell>
          <cell r="C4001" t="str">
            <v>M2</v>
          </cell>
          <cell r="D4001">
            <v>39.29</v>
          </cell>
        </row>
        <row r="4002">
          <cell r="A4002">
            <v>72180</v>
          </cell>
          <cell r="B4002" t="str">
            <v>RECOLOCACAO DE DIVISORIAS TIPO CHAPAS OU TABUAS, EXCLUSIVE ENTARUGAMEN TO, CONSIDERANDO REAPROVEITAMENTO DO MATERIAL</v>
          </cell>
          <cell r="C4002" t="str">
            <v>M2</v>
          </cell>
          <cell r="D4002">
            <v>12.03</v>
          </cell>
        </row>
        <row r="4003">
          <cell r="A4003">
            <v>72181</v>
          </cell>
          <cell r="B4003" t="str">
            <v>RECOLOCACAO DE DIVISORIAS TIPO CHAPAS OU TABUAS, INCLUSIVE ENTARUGAMEN TO, CONSIDERANDO REAPROVEITAMENTO DO MATERIAL</v>
          </cell>
          <cell r="C4003" t="str">
            <v>M2</v>
          </cell>
          <cell r="D4003">
            <v>24.42</v>
          </cell>
        </row>
        <row r="4004">
          <cell r="A4004" t="str">
            <v>73774/001</v>
          </cell>
          <cell r="B4004" t="str">
            <v>DIVISORIA EM MARMORITE ESPESSURA 35MM, CHUMBAMENTO NO PISO E PAREDE CO M ARGAMASSA DE CIMENTO E AREIA, POLIMENTO MANUAL, EXCLUSIVE FERRAGENS</v>
          </cell>
          <cell r="C4004" t="str">
            <v>M2</v>
          </cell>
          <cell r="D4004">
            <v>235.82</v>
          </cell>
        </row>
        <row r="4005">
          <cell r="A4005" t="str">
            <v>73909/001</v>
          </cell>
          <cell r="B4005" t="str">
            <v>DIVISORIA EM MADEIRA COMPENSADA RESINADA ESPESSURA 6MM, ESTRUTURADA EM MADEIRA DE LEI 3"X3"</v>
          </cell>
          <cell r="C4005" t="str">
            <v>M2</v>
          </cell>
          <cell r="D4005">
            <v>169.67</v>
          </cell>
        </row>
        <row r="4006">
          <cell r="A4006" t="str">
            <v>74229/001</v>
          </cell>
          <cell r="B4006" t="str">
            <v>DIVISORIA EM MARMORE BRANCO POLIDO, ESPESSURA 3 CM, ASSENTADO COM ARGA MASSA TRACO 1:4 (CIMENTO E AREIA), ARREMATE COM CIMENTO BRANCO, EXCLUS IVE FERRAGENS</v>
          </cell>
          <cell r="C4006" t="str">
            <v>M2</v>
          </cell>
          <cell r="D4006">
            <v>554.37</v>
          </cell>
        </row>
        <row r="4007">
          <cell r="A4007">
            <v>79627</v>
          </cell>
          <cell r="B4007" t="str">
            <v>DIVISORIA EM GRANITO BRANCO POLIDO, ESP = 3CM, ASSENTADO COM ARGAMASSA TRACO 1:4, ARREMATE EM CIMENTO BRANCO, EXCLUSIVE FERRAGENS</v>
          </cell>
          <cell r="C4007" t="str">
            <v>M2</v>
          </cell>
          <cell r="D4007">
            <v>759.85</v>
          </cell>
        </row>
        <row r="4008">
          <cell r="A4008" t="str">
            <v>73863/001</v>
          </cell>
          <cell r="B4008" t="str">
            <v>ALVENARIA COM BLOCOS DE CONCRETO CELULAR 10X30X60CM, ESPESSURA 10CM, A SSENTADOS COM ARGAMASSA TRACO 1:2:9 (CIMENTO, CAL E AREIA) PREPARO MAN UAL</v>
          </cell>
          <cell r="C4008" t="str">
            <v>M2</v>
          </cell>
          <cell r="D4008">
            <v>54.52</v>
          </cell>
        </row>
        <row r="4009">
          <cell r="A4009" t="str">
            <v>73863/002</v>
          </cell>
          <cell r="B4009" t="str">
            <v>ALVENARIA COM BLOCOS DE CONCRETO CELULAR 20X30X60CM, ESPESSURA 20CM, A SSENTADOS COM ARGAMASSA TRACO 1:2:9 (CIMENTO, CAL E AREIA) PREPARO MAN UAL</v>
          </cell>
          <cell r="C4009" t="str">
            <v>M2</v>
          </cell>
          <cell r="D4009">
            <v>111.68</v>
          </cell>
        </row>
        <row r="4010">
          <cell r="A4010">
            <v>68079</v>
          </cell>
          <cell r="B4010" t="str">
            <v>PAREDE DE ADOBE PARA FORNOS</v>
          </cell>
          <cell r="C4010" t="str">
            <v>M3</v>
          </cell>
          <cell r="D4010">
            <v>556.95000000000005</v>
          </cell>
        </row>
        <row r="4011">
          <cell r="A4011">
            <v>72948</v>
          </cell>
          <cell r="B4011" t="str">
            <v>COLCHAO DE AREIA PARA PAVIMENTACAO EM PARALELEPIPEDO OU BLOCOS DE CONC RETO INTERTRAVADOS</v>
          </cell>
          <cell r="C4011" t="str">
            <v>M3</v>
          </cell>
          <cell r="D4011">
            <v>56.28</v>
          </cell>
        </row>
        <row r="4012">
          <cell r="A4012" t="str">
            <v>73790/001</v>
          </cell>
          <cell r="B4012" t="str">
            <v>RETIRADA, LIMPEZA E REASSENTAMENTO DE PARALELEPIPEDO SOBRE COLCHAO DE PO DE PEDRA ESPESSURA 10CM, REJUNTADO COM BETUME E PEDRISCO, CONSIDERA NDO APROVEITAMENTO DO PARALELEPIPEDO</v>
          </cell>
          <cell r="C4012" t="str">
            <v>M2</v>
          </cell>
          <cell r="D4012">
            <v>54.27</v>
          </cell>
        </row>
        <row r="4013">
          <cell r="A4013" t="str">
            <v>73790/002</v>
          </cell>
          <cell r="B4013" t="str">
            <v>REASSENTAMENTO DE PARALELEPIPEDO SOBRE COLCHAO DE PO DE PEDRA ESPESSUR A 10CM, REJUNTADO COM BETUME E PEDRISCO, CONSIDERANDO APROVEITAMENTO D O PARALELEPIPEDO</v>
          </cell>
          <cell r="C4013" t="str">
            <v>M2</v>
          </cell>
          <cell r="D4013">
            <v>37.65</v>
          </cell>
        </row>
        <row r="4014">
          <cell r="A4014" t="str">
            <v>73790/003</v>
          </cell>
          <cell r="B4014" t="str">
            <v>RETIRADA, LIMPEZA E REASSENTAMENTO DE PARALELEPIPEDO SOBRE COLCHAO DE PO DE PEDRA ESPESSURA 10CM, REJUNTADO COM ARGAMASSA TRACO 1:3 (CIMENTO E AREIA), CONSIDERANDO APROVEITAMENTO DO PARALELEPIPEDO</v>
          </cell>
          <cell r="C4014" t="str">
            <v>M2</v>
          </cell>
          <cell r="D4014">
            <v>50.6</v>
          </cell>
        </row>
        <row r="4015">
          <cell r="A4015" t="str">
            <v>73790/004</v>
          </cell>
          <cell r="B4015" t="str">
            <v>REASSENTAMENTO DE PARALELEPIPEDO SOBRE COLCHAO DE PO DE PEDRA ESPESSUR A 10CM, REJUNTADO COM ARGAMASSA TRACO 1:3 (CIMENTO E AREIA), CONSIDERA NDO APROVEITAMENTO DO PARALELEPIPEDO</v>
          </cell>
          <cell r="C4015" t="str">
            <v>M2</v>
          </cell>
          <cell r="D4015">
            <v>33.770000000000003</v>
          </cell>
        </row>
        <row r="4016">
          <cell r="A4016">
            <v>83694</v>
          </cell>
          <cell r="B4016" t="str">
            <v>RECOMPOSICAO DE PAVIMENTACAO TIPO BLOKRET SOBRE COLCHAO DE AREIA COM R EAPROVEITAMENTO DE MATERIAL</v>
          </cell>
          <cell r="C4016" t="str">
            <v>M2</v>
          </cell>
          <cell r="D4016">
            <v>11.33</v>
          </cell>
        </row>
        <row r="4017">
          <cell r="A4017" t="str">
            <v>83695/001</v>
          </cell>
          <cell r="B4017" t="str">
            <v>REJUNTAMENTO PAVIMENTACAO PARALELEPIPEDO BETUME CASCALH INCL MATERIAIS</v>
          </cell>
          <cell r="C4017" t="str">
            <v>M2</v>
          </cell>
          <cell r="D4017">
            <v>16.399999999999999</v>
          </cell>
        </row>
        <row r="4018">
          <cell r="A4018">
            <v>83771</v>
          </cell>
          <cell r="B4018" t="str">
            <v>RECOMPOSICAO DE REVESTIMENTO PRIMARIO MEDIDO P/ VOLUME COMPACTADO</v>
          </cell>
          <cell r="C4018" t="str">
            <v>M3</v>
          </cell>
          <cell r="D4018">
            <v>6.68</v>
          </cell>
        </row>
        <row r="4019">
          <cell r="A4019">
            <v>92970</v>
          </cell>
          <cell r="B4019" t="str">
            <v>DEMOLIÇÃO DE PAVIMENTAÇÃO ASFÁLTICA COM UTILIZAÇÃO DE MARTELO PERFURAD OR, ESPESSURA ATÉ 15 CM, EXCLUSIVE CARGA E TRANSPORTE</v>
          </cell>
          <cell r="C4019" t="str">
            <v>M2</v>
          </cell>
          <cell r="D4019">
            <v>9.43</v>
          </cell>
        </row>
        <row r="4020">
          <cell r="A4020">
            <v>41879</v>
          </cell>
          <cell r="B4020" t="str">
            <v>CONFORMACAO GEOMETRICA DE PLATAFORMA PARA EXECUCAO DE REVESTIMENTO PRI MARIO EM RODOVIAS VICINAIS</v>
          </cell>
          <cell r="C4020" t="str">
            <v>M2</v>
          </cell>
          <cell r="D4020">
            <v>0.13</v>
          </cell>
        </row>
        <row r="4021">
          <cell r="A4021">
            <v>72910</v>
          </cell>
          <cell r="B4021" t="str">
            <v>BASE DE SOLO ARENOSO FINO, COMPACTACAO 100% PROCTOR MODIFICADO</v>
          </cell>
          <cell r="C4021" t="str">
            <v>M3</v>
          </cell>
          <cell r="D4021">
            <v>11.56</v>
          </cell>
        </row>
        <row r="4022">
          <cell r="A4022">
            <v>72911</v>
          </cell>
          <cell r="B4022" t="str">
            <v>BASE DE SOLO ESTABILIZADO SEM MISTURA, COMPACTACAO 100% PROCTOR NORMAL , EXCLUSIVE ESCAVACAO, CARGA E TRANSPORTE DO SOLO</v>
          </cell>
          <cell r="C4022" t="str">
            <v>M3</v>
          </cell>
          <cell r="D4022">
            <v>9.5500000000000007</v>
          </cell>
        </row>
        <row r="4023">
          <cell r="A4023">
            <v>72912</v>
          </cell>
          <cell r="B4023" t="str">
            <v>BASE DE SOLO CIMENTO 2% MISTURA EM PISTA, COMPACTACAO 100% PROCTOR INT ERMEDIARIO, EXCLUSIVE ESCAVACAO, CARGA E TRANSPORTE DO SOLO</v>
          </cell>
          <cell r="C4023" t="str">
            <v>M3</v>
          </cell>
          <cell r="D4023">
            <v>29.55</v>
          </cell>
        </row>
        <row r="4024">
          <cell r="A4024">
            <v>72913</v>
          </cell>
          <cell r="B4024" t="str">
            <v>BASE DE SOLO CIMENTO 4% MISTURA EM PISTA, COMPACTACAO 100% PROCTOR NOR MAL, EXCLUSIVE TRANSPORTE DO SOLO</v>
          </cell>
          <cell r="C4024" t="str">
            <v>M3</v>
          </cell>
          <cell r="D4024">
            <v>45.36</v>
          </cell>
        </row>
        <row r="4025">
          <cell r="A4025">
            <v>72914</v>
          </cell>
          <cell r="B4025" t="str">
            <v>BASE DE SOLO CIMENTO 6% MISTURA EM PISTA, COMPACTACAO 100% PROCTOR NOR MAL, EXCLUSIVE ESCAVACAO, CARGA E TRANSPORTE DO SOLO</v>
          </cell>
          <cell r="C4025" t="str">
            <v>M3</v>
          </cell>
          <cell r="D4025">
            <v>64.14</v>
          </cell>
        </row>
        <row r="4026">
          <cell r="A4026">
            <v>72916</v>
          </cell>
          <cell r="B4026" t="str">
            <v>BASE DE SOLO CIMENTO 2% MISTURA EM USINA, COMPACTACAO 100% PROCTOR INT ERMEDIARIO, EXCLUSIVE ESCAVACAO, CARGA E TRANSPORTE DO SOLO</v>
          </cell>
          <cell r="C4026" t="str">
            <v>M3</v>
          </cell>
          <cell r="D4026">
            <v>31.86</v>
          </cell>
        </row>
        <row r="4027">
          <cell r="A4027">
            <v>72919</v>
          </cell>
          <cell r="B4027" t="str">
            <v>BASE DE SOLO CIMENTO 4% MISTURA EM USINA, COMPACTACAO 100% PROCTOR NOR MAL, EXCLUSIVE ESCAVACAO, CARGA E TRANSPORTE DO SOLO</v>
          </cell>
          <cell r="C4027" t="str">
            <v>M3</v>
          </cell>
          <cell r="D4027">
            <v>45.76</v>
          </cell>
        </row>
        <row r="4028">
          <cell r="A4028">
            <v>72922</v>
          </cell>
          <cell r="B4028" t="str">
            <v>BASE DE SOLO CIMENTO 6% COM MISTURA EM USINA, COMPACTACAO 100% PROCTOR NORMAL, EXCLUSIVE ESCAVACAO, CARGA E TRANSPORTE DO SOLO</v>
          </cell>
          <cell r="C4028" t="str">
            <v>M3</v>
          </cell>
          <cell r="D4028">
            <v>62.69</v>
          </cell>
        </row>
        <row r="4029">
          <cell r="A4029">
            <v>72923</v>
          </cell>
          <cell r="B4029" t="str">
            <v>BASE DE SOLO - BRITA (40/60), MISTURA EM USINA, COMPACTACAO 100% PROCT OR MODIFICADO, EXCLUSIVE ESCAVACAO, CARGA E TRANSPORTE</v>
          </cell>
          <cell r="C4029" t="str">
            <v>M3</v>
          </cell>
          <cell r="D4029">
            <v>57.37</v>
          </cell>
        </row>
        <row r="4030">
          <cell r="A4030">
            <v>72924</v>
          </cell>
          <cell r="B4030" t="str">
            <v>BASE DE SOLO - BRITA (50/50), MISTURA EM USINA, COMPACTACAO 100% PROCT OR MODIFICADO, EXCLUSIVE ESCAVACAO, CARGA E TRANSPORTE</v>
          </cell>
          <cell r="C4030" t="str">
            <v>M3</v>
          </cell>
          <cell r="D4030">
            <v>49.48</v>
          </cell>
        </row>
        <row r="4031">
          <cell r="A4031">
            <v>72961</v>
          </cell>
          <cell r="B4031" t="str">
            <v>REGULARIZACAO E COMPACTACAO DE SUBLEITO ATE 20 CM DE ESPESSURA</v>
          </cell>
          <cell r="C4031" t="str">
            <v>M2</v>
          </cell>
          <cell r="D4031">
            <v>1.23</v>
          </cell>
        </row>
        <row r="4032">
          <cell r="A4032">
            <v>73710</v>
          </cell>
          <cell r="B4032" t="str">
            <v>BASE PARA PAVIMENTACAO COM BRITA GRADUADA, INCLUSIVE COMPACTACAO</v>
          </cell>
          <cell r="C4032" t="str">
            <v>M3</v>
          </cell>
          <cell r="D4032">
            <v>93.53</v>
          </cell>
        </row>
        <row r="4033">
          <cell r="A4033">
            <v>73711</v>
          </cell>
          <cell r="B4033" t="str">
            <v>BASE PARA PAVIMENTACAO COM BRITA CORRIDA, INCLUSIVE COMPACTACAO</v>
          </cell>
          <cell r="C4033" t="str">
            <v>M3</v>
          </cell>
          <cell r="D4033">
            <v>82.58</v>
          </cell>
        </row>
        <row r="4034">
          <cell r="A4034" t="str">
            <v>73766/001</v>
          </cell>
          <cell r="B4034" t="str">
            <v>BASE PARA PAVIMENTACAO COM MACADAME HIDRAULICO, INCLUSIVE COMPACTACAO</v>
          </cell>
          <cell r="C4034" t="str">
            <v>M3</v>
          </cell>
          <cell r="D4034">
            <v>119.42</v>
          </cell>
        </row>
        <row r="4035">
          <cell r="A4035">
            <v>83772</v>
          </cell>
          <cell r="B4035" t="str">
            <v>BASE SOLO ESTABIL C/ MATERIAIS MISTURADOS NA USINA / TRANSP AGUA EXCL. ESCAV., CARGA E TRANSPORTE DOS SOLOS UTILIZADOS E BRITA</v>
          </cell>
          <cell r="C4035" t="str">
            <v>M3</v>
          </cell>
          <cell r="D4035">
            <v>12.95</v>
          </cell>
        </row>
        <row r="4036">
          <cell r="A4036">
            <v>72799</v>
          </cell>
          <cell r="B4036" t="str">
            <v>PAVIMENTO EM PARALELEPIPEDO SOBRE COLCHAO DE AREIA REJUNTADO COM ARGAM ASSA DE CIMENTO E AREIA NO TRAÇO 1:3 (PEDRAS PEQUENAS 30 A 35 PECAS PO R M2)</v>
          </cell>
          <cell r="C4036" t="str">
            <v>M2</v>
          </cell>
          <cell r="D4036">
            <v>77.78</v>
          </cell>
        </row>
        <row r="4037">
          <cell r="A4037">
            <v>72942</v>
          </cell>
          <cell r="B4037" t="str">
            <v>PINTURA DE LIGACAO COM EMULSAO RR-1C</v>
          </cell>
          <cell r="C4037" t="str">
            <v>M2</v>
          </cell>
          <cell r="D4037">
            <v>1.25</v>
          </cell>
        </row>
        <row r="4038">
          <cell r="A4038">
            <v>72943</v>
          </cell>
          <cell r="B4038" t="str">
            <v>PINTURA DE LIGACAO COM EMULSAO RR-2C</v>
          </cell>
          <cell r="C4038" t="str">
            <v>M2</v>
          </cell>
          <cell r="D4038">
            <v>1.33</v>
          </cell>
        </row>
        <row r="4039">
          <cell r="A4039">
            <v>72944</v>
          </cell>
          <cell r="B4039" t="str">
            <v>PAVIMENTACAO EM PARALELEPIPEDO SOBRE COLCHAO DE AREIA 10CM, REJUNTADO COM AREIA</v>
          </cell>
          <cell r="C4039" t="str">
            <v>M2</v>
          </cell>
          <cell r="D4039">
            <v>63.85</v>
          </cell>
        </row>
        <row r="4040">
          <cell r="A4040">
            <v>72945</v>
          </cell>
          <cell r="B4040" t="str">
            <v>IMPRIMACAO DE BASE DE PAVIMENTACAO COM EMULSAO CM-30</v>
          </cell>
          <cell r="C4040" t="str">
            <v>M2</v>
          </cell>
          <cell r="D4040">
            <v>4.51</v>
          </cell>
        </row>
        <row r="4041">
          <cell r="A4041">
            <v>72956</v>
          </cell>
          <cell r="B4041" t="str">
            <v>TRATAMENTO SUPERFICIAL SIMPLES - TSS, COM EMULSAO RR-2C</v>
          </cell>
          <cell r="C4041" t="str">
            <v>M2</v>
          </cell>
          <cell r="D4041">
            <v>5</v>
          </cell>
        </row>
        <row r="4042">
          <cell r="A4042">
            <v>72958</v>
          </cell>
          <cell r="B4042" t="str">
            <v>TRATAMENTO SUPERFICIAL DUPLO - TSD, COM EMULSAO RR-2C</v>
          </cell>
          <cell r="C4042" t="str">
            <v>M2</v>
          </cell>
          <cell r="D4042">
            <v>8.84</v>
          </cell>
        </row>
        <row r="4043">
          <cell r="A4043">
            <v>72960</v>
          </cell>
          <cell r="B4043" t="str">
            <v>TRATAMENTO SUPERFICIAL TRIPLO - TST, COM EMULSAO RR-2C</v>
          </cell>
          <cell r="C4043" t="str">
            <v>M2</v>
          </cell>
          <cell r="D4043">
            <v>11.58</v>
          </cell>
        </row>
        <row r="4044">
          <cell r="A4044">
            <v>72966</v>
          </cell>
          <cell r="B4044" t="str">
            <v>MEIO-FIO GRANITICO 100 X 50 X 15CM, SOBRE BASE DE CONCRETO SIMPLES E R EJUNTADO COM ARGAMASSA TRACO 1:3 (CIMENTO E AREIA)</v>
          </cell>
          <cell r="C4044" t="str">
            <v>M</v>
          </cell>
          <cell r="D4044">
            <v>63.71</v>
          </cell>
        </row>
        <row r="4045">
          <cell r="A4045">
            <v>72967</v>
          </cell>
          <cell r="B4045" t="str">
            <v>MEIO-FIO DE CONCRETO PRE-MOLDADO 12 X 30 CM, SOBRE BASE DE CONCRETO SI MPLES E REJUNTADO COM ARGAMASSA TRACO 1:3 (CIMENTO E AREIA)</v>
          </cell>
          <cell r="C4045" t="str">
            <v>M</v>
          </cell>
          <cell r="D4045">
            <v>39.85</v>
          </cell>
        </row>
        <row r="4046">
          <cell r="A4046">
            <v>72969</v>
          </cell>
          <cell r="B4046" t="str">
            <v>CARGA DE PEDRA PARA PAVIMENTO POLIEDRICO</v>
          </cell>
          <cell r="C4046" t="str">
            <v>M2</v>
          </cell>
          <cell r="D4046">
            <v>0.85</v>
          </cell>
        </row>
        <row r="4047">
          <cell r="A4047">
            <v>72971</v>
          </cell>
          <cell r="B4047" t="str">
            <v>COMPACTACAO DE PAVIMENTO POLIEDRICO</v>
          </cell>
          <cell r="C4047" t="str">
            <v>M2</v>
          </cell>
          <cell r="D4047">
            <v>0.34</v>
          </cell>
        </row>
        <row r="4048">
          <cell r="A4048">
            <v>72972</v>
          </cell>
          <cell r="B4048" t="str">
            <v>CONTENCAO LATERAL COM SOLO LOCAL PARA PAVIMENTO POLIEDRICO</v>
          </cell>
          <cell r="C4048" t="str">
            <v>M2</v>
          </cell>
          <cell r="D4048">
            <v>0.68</v>
          </cell>
        </row>
        <row r="4049">
          <cell r="A4049">
            <v>72973</v>
          </cell>
          <cell r="B4049" t="str">
            <v>CORTE E PREPARO DE CORDAO DE PEDRA PARA PAVIMENTO POLIEDRICO</v>
          </cell>
          <cell r="C4049" t="str">
            <v>M</v>
          </cell>
          <cell r="D4049">
            <v>1.27</v>
          </cell>
        </row>
        <row r="4050">
          <cell r="A4050">
            <v>72974</v>
          </cell>
          <cell r="B4050" t="str">
            <v>CORTE E PREPARO DE PEDRA PARA PAVIMENTO POLIEDRICO</v>
          </cell>
          <cell r="C4050" t="str">
            <v>M2</v>
          </cell>
          <cell r="D4050">
            <v>4.26</v>
          </cell>
        </row>
        <row r="4051">
          <cell r="A4051">
            <v>72975</v>
          </cell>
          <cell r="B4051" t="str">
            <v>DESMONTE MANUAL DE PEDRA PARA PAVIMENTO POLIEDRICO</v>
          </cell>
          <cell r="C4051" t="str">
            <v>M2</v>
          </cell>
          <cell r="D4051">
            <v>0.47</v>
          </cell>
        </row>
        <row r="4052">
          <cell r="A4052">
            <v>72976</v>
          </cell>
          <cell r="B4052" t="str">
            <v>CARGA DE CORDAO DE PEDRA PARA PAVIMENTO POLIEDRICO</v>
          </cell>
          <cell r="C4052" t="str">
            <v>M</v>
          </cell>
          <cell r="D4052">
            <v>0.42</v>
          </cell>
        </row>
        <row r="4053">
          <cell r="A4053">
            <v>72978</v>
          </cell>
          <cell r="B4053" t="str">
            <v>EXTRACAO, CARGA E ASSENTAMENTO DE CORDAO DE PEDRA PARA PAVIMENTO POLIE DRICO, EXCLUSIVE TRANSPORTE DE PEDRA E INDENIZACAO PEDREIRA</v>
          </cell>
          <cell r="C4053" t="str">
            <v>M</v>
          </cell>
          <cell r="D4053">
            <v>4.26</v>
          </cell>
        </row>
        <row r="4054">
          <cell r="A4054">
            <v>72979</v>
          </cell>
          <cell r="B4054" t="str">
            <v>EXTRACAO, CARGA, PREPARO E ASSENTAMENTO DE PEDRAS POLIEDRICAS, EXCLUSI VE TRANSPORTE DE PEDRA E INDENIZACAO PEDREIRA</v>
          </cell>
          <cell r="C4054" t="str">
            <v>M2</v>
          </cell>
          <cell r="D4054">
            <v>8.15</v>
          </cell>
        </row>
        <row r="4055">
          <cell r="A4055" t="str">
            <v>73760/001</v>
          </cell>
          <cell r="B4055" t="str">
            <v>CAPA SELANTE COMPREENDENDO APLICAÇÃO DE ASFALTO NA PROPORÇÃO DE 0,7 A 1,5L / M2, DISTRIBUIÇÃO DE AGREGADOS DE 5 A 15KG/M2 E COMPACTAÇÃO COM ROLO - COM USO DA EMULSAO RR-2C, INCLUSO APLICACAO E COMPACTACAO</v>
          </cell>
          <cell r="C4055" t="str">
            <v>M2</v>
          </cell>
          <cell r="D4055">
            <v>2.67</v>
          </cell>
        </row>
        <row r="4056">
          <cell r="A4056" t="str">
            <v>73765/001</v>
          </cell>
          <cell r="B4056" t="str">
            <v>PAVIMENTACAO EM PARALELEPIPEDO SOBRE COLCHAO DE PO DE PEDRA ESPESSURA 10CM, REJUNTADO COM ARGAMASSA DE CIMENTO E AREIA TRACO 1:3 (CIMENTO E AREIA)</v>
          </cell>
          <cell r="C4056" t="str">
            <v>M2</v>
          </cell>
          <cell r="D4056">
            <v>88.03</v>
          </cell>
        </row>
        <row r="4057">
          <cell r="A4057" t="str">
            <v>73765/002</v>
          </cell>
          <cell r="B4057" t="str">
            <v>PAVIMENTACAO EM PARALELEPIPEDO SOBRE COLCHAO DE PO DE PEDRA ESPESSURA 10CM, REJUNTADO COM BETUME E PEDRISCO</v>
          </cell>
          <cell r="C4057" t="str">
            <v>M2</v>
          </cell>
          <cell r="D4057">
            <v>90.68</v>
          </cell>
        </row>
        <row r="4058">
          <cell r="A4058" t="str">
            <v>73849/001</v>
          </cell>
          <cell r="B4058" t="str">
            <v>AREIA ASFALTO A QUENTE (AAUQ) COM CAP 50/70, INCLUSO USINAGEM E APLICA CAO, EXCLUSIVE TRANSPORTE</v>
          </cell>
          <cell r="C4058" t="str">
            <v>M3</v>
          </cell>
          <cell r="D4058">
            <v>531.62</v>
          </cell>
        </row>
        <row r="4059">
          <cell r="A4059" t="str">
            <v>73849/002</v>
          </cell>
          <cell r="B4059" t="str">
            <v>AREIA ASFALTO A FRIO (AAUF), COM EMULSAO RR-2C INCLUSO USINAGEM E APLI CACAO, EXCLUSIVE TRANSPORTE</v>
          </cell>
          <cell r="C4059" t="str">
            <v>M3</v>
          </cell>
          <cell r="D4059">
            <v>401.66</v>
          </cell>
        </row>
        <row r="4060">
          <cell r="A4060">
            <v>92391</v>
          </cell>
          <cell r="B4060" t="str">
            <v>EXECUÇÃO DE PAVIMENTO EM PISO INTERTRAVADO, COM BLOCO PISOGRAMA DE 35 X 25 CM, ESPESSURA 6 CM. AF_12/2015</v>
          </cell>
          <cell r="C4060" t="str">
            <v>M2</v>
          </cell>
          <cell r="D4060">
            <v>40.229999999999997</v>
          </cell>
        </row>
        <row r="4061">
          <cell r="A4061">
            <v>92392</v>
          </cell>
          <cell r="B4061" t="str">
            <v>EXECUÇÃO DE PAVIMENTO EM PISO INTERTRAVADO, COM BLOCO PISOGRAMA DE 35 X 25 CM, ESPESSURA 8 CM. AF_12/2015</v>
          </cell>
          <cell r="C4061" t="str">
            <v>M2</v>
          </cell>
          <cell r="D4061">
            <v>44.96</v>
          </cell>
        </row>
        <row r="4062">
          <cell r="A4062">
            <v>92393</v>
          </cell>
          <cell r="B4062" t="str">
            <v>EXECUÇÃO DE PAVIMENTO EM PISO INTERTRAVADO, COM BLOCO SEXTAVADO DE 25 X 25 CM, ESPESSURA 6 CM. AF_12/2015</v>
          </cell>
          <cell r="C4062" t="str">
            <v>M2</v>
          </cell>
          <cell r="D4062">
            <v>53.45</v>
          </cell>
        </row>
        <row r="4063">
          <cell r="A4063">
            <v>92394</v>
          </cell>
          <cell r="B4063" t="str">
            <v>EXECUÇÃO DE PAVIMENTO EM PISO INTERTRAVADO, COM BLOCO SEXTAVADO DE 25 X 25 CM, ESPESSURA 8 CM. AF_12/2015</v>
          </cell>
          <cell r="C4063" t="str">
            <v>M2</v>
          </cell>
          <cell r="D4063">
            <v>55.33</v>
          </cell>
        </row>
        <row r="4064">
          <cell r="A4064">
            <v>92395</v>
          </cell>
          <cell r="B4064" t="str">
            <v>EXECUÇÃO DE PAVIMENTO EM PISO INTERTRAVADO, COM BLOCO SEXTAVADO DE 25 X 25 CM, ESPESSURA 10 CM. AF_12/2015</v>
          </cell>
          <cell r="C4064" t="str">
            <v>M2</v>
          </cell>
          <cell r="D4064">
            <v>69.95</v>
          </cell>
        </row>
        <row r="4065">
          <cell r="A4065">
            <v>92396</v>
          </cell>
          <cell r="B4065" t="str">
            <v>EXECUÇÃO DE PASSEIO EM PISO INTERTRAVADO, COM BLOCO RETANGULAR DE 20 X 10 CM, ESPESSURA 6 CM. AF_12/2015</v>
          </cell>
          <cell r="C4065" t="str">
            <v>M2</v>
          </cell>
          <cell r="D4065">
            <v>53.68</v>
          </cell>
        </row>
        <row r="4066">
          <cell r="A4066">
            <v>92397</v>
          </cell>
          <cell r="B4066" t="str">
            <v>EXECUÇÃO DE PÁTIO/ESTACIONAMENTO EM PISO INTERTRAVADO, COM BLOCO RETAN GULAR DE 20 X 10 CM, ESPESSURA 6 CM. AF_12/2015</v>
          </cell>
          <cell r="C4066" t="str">
            <v>M2</v>
          </cell>
          <cell r="D4066">
            <v>44.78</v>
          </cell>
        </row>
        <row r="4067">
          <cell r="A4067">
            <v>92398</v>
          </cell>
          <cell r="B4067" t="str">
            <v>EXECUÇÃO DE PÁTIO/ESTACIONAMENTO EM PISO INTERTRAVADO, COM BLOCO RETAN GULAR DE 20 X 10 CM, ESPESSURA 8 CM. AF_12/2015</v>
          </cell>
          <cell r="C4067" t="str">
            <v>M2</v>
          </cell>
          <cell r="D4067">
            <v>54.54</v>
          </cell>
        </row>
        <row r="4068">
          <cell r="A4068">
            <v>92399</v>
          </cell>
          <cell r="B4068" t="str">
            <v>EXECUÇÃO DE VIA EM PISO INTERTRAVADO, COM BLOCO RETANGULAR DE 20 X 10 CM, ESPESSURA 8 CM. AF_12/2015</v>
          </cell>
          <cell r="C4068" t="str">
            <v>M2</v>
          </cell>
          <cell r="D4068">
            <v>55.58</v>
          </cell>
        </row>
        <row r="4069">
          <cell r="A4069">
            <v>92400</v>
          </cell>
          <cell r="B4069" t="str">
            <v>EXECUÇÃO DE PÁTIO/ESTACIONAMENTO EM PISO INTERTRAVADO, COM BLOCO RETAN GULAR DE 20 X 10 CM, ESPESSURA 10 CM. AF_12/2015</v>
          </cell>
          <cell r="C4069" t="str">
            <v>M2</v>
          </cell>
          <cell r="D4069">
            <v>60.64</v>
          </cell>
        </row>
        <row r="4070">
          <cell r="A4070">
            <v>92401</v>
          </cell>
          <cell r="B4070" t="str">
            <v>EXECUÇÃO DE VIA EM PISO INTERTRAVADO, COM BLOCO RETANGULAR DE 20 X 10 CM, ESPESSURA 10 CM. AF_12/2015</v>
          </cell>
          <cell r="C4070" t="str">
            <v>M2</v>
          </cell>
          <cell r="D4070">
            <v>61.71</v>
          </cell>
        </row>
        <row r="4071">
          <cell r="A4071">
            <v>92402</v>
          </cell>
          <cell r="B4071" t="str">
            <v>EXECUÇÃO DE PASSEIO EM PISO INTERTRAVADO, COM BLOCO 16 FACES DE 22 X 1 1 CM, ESPESSURA 6 CM. AF_12/2015</v>
          </cell>
          <cell r="C4071" t="str">
            <v>M2</v>
          </cell>
          <cell r="D4071">
            <v>54.91</v>
          </cell>
        </row>
        <row r="4072">
          <cell r="A4072">
            <v>92403</v>
          </cell>
          <cell r="B4072" t="str">
            <v>EXECUÇÃO DE PÁTIO/ESTACIONAMENTO EM PISO INTERTRAVADO, COM BLOCO 16 FA CES DE 22 X 11 CM, ESPESSURA 6 CM. AF_12/2015</v>
          </cell>
          <cell r="C4072" t="str">
            <v>M2</v>
          </cell>
          <cell r="D4072">
            <v>45.9</v>
          </cell>
        </row>
        <row r="4073">
          <cell r="A4073">
            <v>92404</v>
          </cell>
          <cell r="B4073" t="str">
            <v>EXECUÇÃO DE PÁTIO/ESTACIONAMENTO EM PISO INTERTRAVADO, COM BLOCO 16 FA CES DE 22 X 11 CM, ESPESSURA 8 CM. AF_12/2015</v>
          </cell>
          <cell r="C4073" t="str">
            <v>M2</v>
          </cell>
          <cell r="D4073">
            <v>56.85</v>
          </cell>
        </row>
        <row r="4074">
          <cell r="A4074">
            <v>92405</v>
          </cell>
          <cell r="B4074" t="str">
            <v>EXECUÇÃO DE VIA EM PISO INTERTRAVADO, COM BLOCO 16 FACES DE 22 X 11 CM , ESPESSURA 8 CM. AF_12/2015</v>
          </cell>
          <cell r="C4074" t="str">
            <v>M2</v>
          </cell>
          <cell r="D4074">
            <v>57.87</v>
          </cell>
        </row>
        <row r="4075">
          <cell r="A4075">
            <v>92406</v>
          </cell>
          <cell r="B4075" t="str">
            <v>EXECUÇÃO DE PÁTIO/ESTACIONAMENTO EM PISO INTERTRAVADO, COM BLOCO 16 FA CES DE 22 X 11 CM, ESPESSURA 10 CM. AF_12/2015</v>
          </cell>
          <cell r="C4075" t="str">
            <v>M2</v>
          </cell>
          <cell r="D4075">
            <v>63.68</v>
          </cell>
        </row>
        <row r="4076">
          <cell r="A4076">
            <v>92407</v>
          </cell>
          <cell r="B4076" t="str">
            <v>EXECUÇÃO DE VIA EM PISO INTERTRAVADO, COM BLOCO 16 FACES DE 22 X 11 CM , ESPESSURA 10 CM. AF_12/2015</v>
          </cell>
          <cell r="C4076" t="str">
            <v>M2</v>
          </cell>
          <cell r="D4076">
            <v>64.739999999999995</v>
          </cell>
        </row>
        <row r="4077">
          <cell r="A4077">
            <v>72947</v>
          </cell>
          <cell r="B4077" t="str">
            <v>SINALIZACAO HORIZONTAL COM TINTA RETRORREFLETIVA A BASE DE RESINA ACRI LICA COM MICROESFERAS DE VIDRO</v>
          </cell>
          <cell r="C4077" t="str">
            <v>M2</v>
          </cell>
          <cell r="D4077">
            <v>16.22</v>
          </cell>
        </row>
        <row r="4078">
          <cell r="A4078">
            <v>83693</v>
          </cell>
          <cell r="B4078" t="str">
            <v>CAIACAO EM MEIO FIO</v>
          </cell>
          <cell r="C4078" t="str">
            <v>M2</v>
          </cell>
          <cell r="D4078">
            <v>2.66</v>
          </cell>
        </row>
        <row r="4079">
          <cell r="A4079" t="str">
            <v>73770/001</v>
          </cell>
          <cell r="B4079" t="str">
            <v>BARREIRA PRE-MOLDADA EXTERNA CONCRETO ARMADO 0,25X0,40X1,14M FCK=25MPA ACO CA-50 INCL VIGOTA HORIZONTAL MONTANTE A CADA 1,00M  FERROS DE LIG ACAO E MATERIAIS.</v>
          </cell>
          <cell r="C4079" t="str">
            <v>M</v>
          </cell>
          <cell r="D4079">
            <v>460.16</v>
          </cell>
        </row>
        <row r="4080">
          <cell r="A4080" t="str">
            <v>73770/002</v>
          </cell>
          <cell r="B4080" t="str">
            <v>BARREIRA DUPLA PRE-MOL INTER CONCRETO ARMADO 0,15X0,65X0,77M FCK=25MPA ACO CA-50 INCL FERROS DE LIGACAO E MATERIAIS.</v>
          </cell>
          <cell r="C4080" t="str">
            <v>M</v>
          </cell>
          <cell r="D4080">
            <v>398.16</v>
          </cell>
        </row>
        <row r="4081">
          <cell r="A4081" t="str">
            <v>83696/001</v>
          </cell>
          <cell r="B4081" t="str">
            <v>PINTURA GUARDA-CORPO GUARDA-RODA E MURETA PROTECAO COM CAL EM PONTES E VIADUTOS MEDIDA PELO DOBRO DA AREA TOTAL (LARGURAXALTURA).</v>
          </cell>
          <cell r="C4081" t="str">
            <v>M2</v>
          </cell>
          <cell r="D4081">
            <v>4.2699999999999996</v>
          </cell>
        </row>
        <row r="4082">
          <cell r="A4082">
            <v>72962</v>
          </cell>
          <cell r="B4082" t="str">
            <v>USINAGEM DE CBUQ COM CAP 50/70, PARA CAPA DE ROLAMENTO</v>
          </cell>
          <cell r="C4082" t="str">
            <v>T</v>
          </cell>
          <cell r="D4082">
            <v>194.32</v>
          </cell>
        </row>
        <row r="4083">
          <cell r="A4083">
            <v>72963</v>
          </cell>
          <cell r="B4083" t="str">
            <v>USINAGEM DE CBUQ COM CAP 50/70, PARA BINDER</v>
          </cell>
          <cell r="C4083" t="str">
            <v>T</v>
          </cell>
          <cell r="D4083">
            <v>161.99</v>
          </cell>
        </row>
        <row r="4084">
          <cell r="A4084">
            <v>72964</v>
          </cell>
          <cell r="B4084" t="str">
            <v>CONCRETO BETUMINOSO USINADO A QUENTE COM CAP 50/70, BINDER, INCLUSO US INAGEM E APLICACAO, EXCLUSIVE TRANSPORTE</v>
          </cell>
          <cell r="C4084" t="str">
            <v>T</v>
          </cell>
          <cell r="D4084">
            <v>171.25</v>
          </cell>
        </row>
        <row r="4085">
          <cell r="A4085">
            <v>72965</v>
          </cell>
          <cell r="B4085" t="str">
            <v>FABRICAÇÃO E APLICAÇÃO DE CONCRETO BETUMINOSO USINADO A QUENTE(CBUQ),C AP 50/70,  EXCLUSIVE TRANSPORTE</v>
          </cell>
          <cell r="C4085" t="str">
            <v>T</v>
          </cell>
          <cell r="D4085">
            <v>205.9</v>
          </cell>
        </row>
        <row r="4086">
          <cell r="A4086" t="str">
            <v>73759/002</v>
          </cell>
          <cell r="B4086" t="str">
            <v>PRE-MISTURADO A FRIO COM EMULSAO RM-1C, INCLUSO USINAGEM E APLICACAO, EXCLUSIVE TRANSPORTE</v>
          </cell>
          <cell r="C4086" t="str">
            <v>M3</v>
          </cell>
          <cell r="D4086">
            <v>335.33</v>
          </cell>
        </row>
        <row r="4087">
          <cell r="A4087">
            <v>72125</v>
          </cell>
          <cell r="B4087" t="str">
            <v>REMOÇÃO DE PINTURA PVA/ACRILICA</v>
          </cell>
          <cell r="C4087" t="str">
            <v>M2</v>
          </cell>
          <cell r="D4087">
            <v>6.69</v>
          </cell>
        </row>
        <row r="4088">
          <cell r="A4088">
            <v>73446</v>
          </cell>
          <cell r="B4088" t="str">
            <v>PINTURA DE SUPERFICIE C/TINTA GRAFITE</v>
          </cell>
          <cell r="C4088" t="str">
            <v>M2</v>
          </cell>
          <cell r="D4088">
            <v>15.18</v>
          </cell>
        </row>
        <row r="4089">
          <cell r="A4089" t="str">
            <v>73791/001</v>
          </cell>
          <cell r="B4089" t="str">
            <v>PINTURA COM TINTA EM PO INDUSTRIALIZADA A BASE DE CAL, DUAS DEMAOS</v>
          </cell>
          <cell r="C4089" t="str">
            <v>M2</v>
          </cell>
          <cell r="D4089">
            <v>6.27</v>
          </cell>
        </row>
        <row r="4090">
          <cell r="A4090" t="str">
            <v>73999/001</v>
          </cell>
          <cell r="B4090" t="str">
            <v>PINTURA A BASE DE CAL E FIXADOR A BASE DE OLEO DE LINHACA, TRES DEMAOS</v>
          </cell>
          <cell r="C4090" t="str">
            <v>M2</v>
          </cell>
          <cell r="D4090">
            <v>5.8</v>
          </cell>
        </row>
        <row r="4091">
          <cell r="A4091" t="str">
            <v>74133/001</v>
          </cell>
          <cell r="B4091" t="str">
            <v>EMASSAMENTO COM MASA A OLEO, UMA DEMAO</v>
          </cell>
          <cell r="C4091" t="str">
            <v>M2</v>
          </cell>
          <cell r="D4091">
            <v>13.9</v>
          </cell>
        </row>
        <row r="4092">
          <cell r="A4092" t="str">
            <v>74133/002</v>
          </cell>
          <cell r="B4092" t="str">
            <v>EMASSAMENTO COM MASSA A OLEO, DUAS DEMAOS</v>
          </cell>
          <cell r="C4092" t="str">
            <v>M2</v>
          </cell>
          <cell r="D4092">
            <v>17.510000000000002</v>
          </cell>
        </row>
        <row r="4093">
          <cell r="A4093" t="str">
            <v>79334/001</v>
          </cell>
          <cell r="B4093" t="str">
            <v>PINTURA A BASE DE CAL E FIXADOR A BASE DE COLA, DUAS DEMAOS</v>
          </cell>
          <cell r="C4093" t="str">
            <v>M2</v>
          </cell>
          <cell r="D4093">
            <v>5.31</v>
          </cell>
        </row>
        <row r="4094">
          <cell r="A4094">
            <v>79461</v>
          </cell>
          <cell r="B4094" t="str">
            <v>PINTURA COM LIQUIDO PARA BRILHO, UMA DEMAO</v>
          </cell>
          <cell r="C4094" t="str">
            <v>M2</v>
          </cell>
          <cell r="D4094">
            <v>4.82</v>
          </cell>
        </row>
        <row r="4095">
          <cell r="A4095">
            <v>79462</v>
          </cell>
          <cell r="B4095" t="str">
            <v>EMASSAMENTO COM MASSA EPOXI, 2 DEMAOS</v>
          </cell>
          <cell r="C4095" t="str">
            <v>M2</v>
          </cell>
          <cell r="D4095">
            <v>47.33</v>
          </cell>
        </row>
        <row r="4096">
          <cell r="A4096" t="str">
            <v>79494/001</v>
          </cell>
          <cell r="B4096" t="str">
            <v>PINTURA DE QUADRO ESCOLAR COM TINTA ESMALTE ACABAMENTO FOSCO, DUAS DEM AOS SOBRE MASSA ACRILICA</v>
          </cell>
          <cell r="C4096" t="str">
            <v>M2</v>
          </cell>
          <cell r="D4096">
            <v>9.7799999999999994</v>
          </cell>
        </row>
        <row r="4097">
          <cell r="A4097" t="str">
            <v>79495/003</v>
          </cell>
          <cell r="B4097" t="str">
            <v>PINTURA C/REGULADOR DE BRILHO EM UMA DEMAO ADICIONADO AO PVA</v>
          </cell>
          <cell r="C4097" t="str">
            <v>M2</v>
          </cell>
          <cell r="D4097">
            <v>4.3899999999999997</v>
          </cell>
        </row>
        <row r="4098">
          <cell r="A4098">
            <v>84649</v>
          </cell>
          <cell r="B4098" t="str">
            <v>PINTURA COM TINTA EM PO INDUSTRIALIZADA A BASE DE CAL, TRES DEMAOS</v>
          </cell>
          <cell r="C4098" t="str">
            <v>M2</v>
          </cell>
          <cell r="D4098">
            <v>6.67</v>
          </cell>
        </row>
        <row r="4099">
          <cell r="A4099">
            <v>84651</v>
          </cell>
          <cell r="B4099" t="str">
            <v>PINTURA COM TINTA IMPERMEAVEL MINERAL EM PO, DUAS DEMAOS</v>
          </cell>
          <cell r="C4099" t="str">
            <v>M2</v>
          </cell>
          <cell r="D4099">
            <v>8.33</v>
          </cell>
        </row>
        <row r="4100">
          <cell r="A4100">
            <v>84652</v>
          </cell>
          <cell r="B4100" t="str">
            <v>PINTURA A BASE DE CAL COM PIGMENTO E FIXADOR A BASE DE OLEO DE LINHAÇA , TRES DEMAOS</v>
          </cell>
          <cell r="C4100" t="str">
            <v>M2</v>
          </cell>
          <cell r="D4100">
            <v>5.77</v>
          </cell>
        </row>
        <row r="4101">
          <cell r="A4101">
            <v>88411</v>
          </cell>
          <cell r="B4101" t="str">
            <v>APLICAÇÃO MANUAL DE FUNDO SELADOR ACRÍLICO EM PANOS COM PRESENÇA DE VÃ OS DE EDIFÍCIOS DE MÚLTIPLOS PAVIMENTOS. AF_06/2014</v>
          </cell>
          <cell r="C4101" t="str">
            <v>M2</v>
          </cell>
          <cell r="D4101">
            <v>2.1</v>
          </cell>
        </row>
        <row r="4102">
          <cell r="A4102">
            <v>88412</v>
          </cell>
          <cell r="B4102" t="str">
            <v>APLICAÇÃO MANUAL DE FUNDO SELADOR ACRÍLICO EM PANOS CEGOS DE FACHADA ( SEM PRESENÇA DE VÃOS) DE EDIFÍCIOS DE MÚLTIPLOS PAVIMENTOS. AF_06/2014</v>
          </cell>
          <cell r="C4102" t="str">
            <v>M2</v>
          </cell>
          <cell r="D4102">
            <v>1.68</v>
          </cell>
        </row>
        <row r="4103">
          <cell r="A4103">
            <v>88413</v>
          </cell>
          <cell r="B4103" t="str">
            <v>APLICAÇÃO MANUAL DE FUNDO SELADOR ACRÍLICO EM SUPERFÍCIES EXTERNAS DE SACADA DE EDIFÍCIOS DE MÚLTIPLOS PAVIMENTOS. AF_06/2014</v>
          </cell>
          <cell r="C4103" t="str">
            <v>M2</v>
          </cell>
          <cell r="D4103">
            <v>2.95</v>
          </cell>
        </row>
        <row r="4104">
          <cell r="A4104">
            <v>88414</v>
          </cell>
          <cell r="B4104" t="str">
            <v>APLICAÇÃO MANUAL DE FUNDO SELADOR ACRÍLICO EM SUPERFÍCIES INTERNAS DA SACADA DE EDIFÍCIOS DE MÚLTIPLOS PAVIMENTOS. AF_06/2014</v>
          </cell>
          <cell r="C4104" t="str">
            <v>M2</v>
          </cell>
          <cell r="D4104">
            <v>3.22</v>
          </cell>
        </row>
        <row r="4105">
          <cell r="A4105">
            <v>88415</v>
          </cell>
          <cell r="B4105" t="str">
            <v>APLICAÇÃO MANUAL DE FUNDO SELADOR ACRÍLICO EM PAREDES EXTERNAS DE CASA S. AF_06/2014</v>
          </cell>
          <cell r="C4105" t="str">
            <v>M2</v>
          </cell>
          <cell r="D4105">
            <v>2.2400000000000002</v>
          </cell>
        </row>
        <row r="4106">
          <cell r="A4106">
            <v>88416</v>
          </cell>
          <cell r="B4106" t="str">
            <v>APLICAÇÃO MANUAL DE PINTURA COM TINTA TEXTURIZADA ACRÍLICA EM PANOS CO M PRESENÇA DE VÃOS DE EDIFÍCIOS DE MÚLTIPLOS PAVIMENTOS, UMA COR. AF_0 6/2014</v>
          </cell>
          <cell r="C4106" t="str">
            <v>M2</v>
          </cell>
          <cell r="D4106">
            <v>12.81</v>
          </cell>
        </row>
        <row r="4107">
          <cell r="A4107">
            <v>88417</v>
          </cell>
          <cell r="B4107" t="str">
            <v>APLICAÇÃO MANUAL DE PINTURA COM TINTA TEXTURIZADA ACRÍLICA EM PANOS CE GOS DE FACHADA (SEM PRESENÇA DE VÃOS) DE EDIFÍCIOS DE MÚLTIPLOS PAVIME NTOS, UMA COR. AF_06/2014</v>
          </cell>
          <cell r="C4107" t="str">
            <v>M2</v>
          </cell>
          <cell r="D4107">
            <v>11.31</v>
          </cell>
        </row>
        <row r="4108">
          <cell r="A4108">
            <v>88420</v>
          </cell>
          <cell r="B4108" t="str">
            <v>APLICAÇÃO MANUAL DE PINTURA COM TINTA TEXTURIZADA ACRÍLICA EM SUPERFÍC IES EXTERNAS DE SACADA DE EDIFÍCIOS DE MÚLTIPLOS PAVIMENTOS, UMA COR. AF_06/2014</v>
          </cell>
          <cell r="C4108" t="str">
            <v>M2</v>
          </cell>
          <cell r="D4108">
            <v>15.84</v>
          </cell>
        </row>
        <row r="4109">
          <cell r="A4109">
            <v>88421</v>
          </cell>
          <cell r="B4109" t="str">
            <v>APLICAÇÃO MANUAL DE PINTURA COM TINTA TEXTURIZADA ACRÍLICA EM SUPERFÍC IES INTERNAS DA SACADA DE EDIFÍCIOS DE MÚLTIPLOS PAVIMENTOS, UMA COR. AF_06/2014</v>
          </cell>
          <cell r="C4109" t="str">
            <v>M2</v>
          </cell>
          <cell r="D4109">
            <v>16.79</v>
          </cell>
        </row>
        <row r="4110">
          <cell r="A4110">
            <v>88423</v>
          </cell>
          <cell r="B4110" t="str">
            <v>APLICAÇÃO MANUAL DE PINTURA COM TINTA TEXTURIZADA ACRÍLICA EM PAREDES EXTERNAS DE CASAS, UMA COR. AF_06/2014</v>
          </cell>
          <cell r="C4110" t="str">
            <v>M2</v>
          </cell>
          <cell r="D4110">
            <v>13.28</v>
          </cell>
        </row>
        <row r="4111">
          <cell r="A4111">
            <v>88424</v>
          </cell>
          <cell r="B4111" t="str">
            <v>APLICAÇÃO MANUAL DE PINTURA COM TINTA TEXTURIZADA ACRÍLICA EM PANOS CO M PRESENÇA DE VÃOS DE EDIFÍCIOS DE MÚLTIPLOS PAVIMENTOS, DUAS CORES. A F_06/2014</v>
          </cell>
          <cell r="C4111" t="str">
            <v>M2</v>
          </cell>
          <cell r="D4111">
            <v>14.87</v>
          </cell>
        </row>
        <row r="4112">
          <cell r="A4112">
            <v>88426</v>
          </cell>
          <cell r="B4112" t="str">
            <v>APLICAÇÃO MANUAL DE PINTURA COM TINTA TEXTURIZADA ACRÍLICA EM PANOS CE GOS DE FACHADA (SEM PRESENÇA DE VÃOS) DE EDIFÍCIOS DE MÚLTIPLOS PAVIME NTOS, DUAS CORES. AF_06/2014</v>
          </cell>
          <cell r="C4112" t="str">
            <v>M2</v>
          </cell>
          <cell r="D4112">
            <v>12.28</v>
          </cell>
        </row>
        <row r="4113">
          <cell r="A4113">
            <v>88428</v>
          </cell>
          <cell r="B4113" t="str">
            <v>APLICAÇÃO MANUAL DE PINTURA COM TINTA TEXTURIZADA ACRÍLICA EM SUPERFÍC IES EXTERNAS DE SACADA DE EDIFÍCIOS DE MÚLTIPLOS PAVIMENTOS, DUAS CORE S. AF_06/2014</v>
          </cell>
          <cell r="C4113" t="str">
            <v>M2</v>
          </cell>
          <cell r="D4113">
            <v>20.07</v>
          </cell>
        </row>
        <row r="4114">
          <cell r="A4114">
            <v>88429</v>
          </cell>
          <cell r="B4114" t="str">
            <v>APLICAÇÃO MANUAL DE PINTURA COM TINTA TEXTURIZADA ACRÍLICA EM SUPERFÍC IES INTERNAS DA SACADA DE EDIFÍCIOS DE MÚLTIPLOS PAVIMENTOS, DUAS CORE S. AF_06/2014</v>
          </cell>
          <cell r="C4114" t="str">
            <v>M2</v>
          </cell>
          <cell r="D4114">
            <v>21.74</v>
          </cell>
        </row>
        <row r="4115">
          <cell r="A4115">
            <v>88431</v>
          </cell>
          <cell r="B4115" t="str">
            <v>APLICAÇÃO MANUAL DE PINTURA COM TINTA TEXTURIZADA ACRÍLICA EM PAREDES EXTERNAS DE CASAS, DUAS CORES. AF_06/2014</v>
          </cell>
          <cell r="C4115" t="str">
            <v>M2</v>
          </cell>
          <cell r="D4115">
            <v>15.69</v>
          </cell>
        </row>
        <row r="4116">
          <cell r="A4116">
            <v>88432</v>
          </cell>
          <cell r="B4116" t="str">
            <v>APLICAÇÃO MANUAL DE PINTURA COM TINTA TEXTURIZADA ACRÍLICA EM MOLDURAS DE EPS, PRÉ-FABRICADOS, OU OUTROS. AF_06/2014</v>
          </cell>
          <cell r="C4116" t="str">
            <v>M2</v>
          </cell>
          <cell r="D4116">
            <v>11.08</v>
          </cell>
        </row>
        <row r="4117">
          <cell r="A4117">
            <v>88482</v>
          </cell>
          <cell r="B4117" t="str">
            <v>APLICAÇÃO DE FUNDO SELADOR LÁTEX PVA EM TETO, UMA DEMÃO. AF_06/2014</v>
          </cell>
          <cell r="C4117" t="str">
            <v>M2</v>
          </cell>
          <cell r="D4117">
            <v>2.14</v>
          </cell>
        </row>
        <row r="4118">
          <cell r="A4118">
            <v>88483</v>
          </cell>
          <cell r="B4118" t="str">
            <v>APLICAÇÃO DE FUNDO SELADOR LÁTEX PVA EM PAREDES, UMA DEMÃO. AF_06/2014</v>
          </cell>
          <cell r="C4118" t="str">
            <v>M2</v>
          </cell>
          <cell r="D4118">
            <v>1.96</v>
          </cell>
        </row>
        <row r="4119">
          <cell r="A4119">
            <v>88484</v>
          </cell>
          <cell r="B4119" t="str">
            <v>APLICAÇÃO DE FUNDO SELADOR ACRÍLICO EM TETO, UMA DEMÃO. AF_06/2014</v>
          </cell>
          <cell r="C4119" t="str">
            <v>M2</v>
          </cell>
          <cell r="D4119">
            <v>2.25</v>
          </cell>
        </row>
        <row r="4120">
          <cell r="A4120">
            <v>88485</v>
          </cell>
          <cell r="B4120" t="str">
            <v>APLICAÇÃO DE FUNDO SELADOR ACRÍLICO EM PAREDES, UMA DEMÃO. AF_06/2014</v>
          </cell>
          <cell r="C4120" t="str">
            <v>M2</v>
          </cell>
          <cell r="D4120">
            <v>2</v>
          </cell>
        </row>
        <row r="4121">
          <cell r="A4121">
            <v>88486</v>
          </cell>
          <cell r="B4121" t="str">
            <v>APLICAÇÃO MANUAL DE PINTURA COM TINTA LÁTEX PVA EM TETO, DUAS DEMÃOS. AF_06/2014</v>
          </cell>
          <cell r="C4121" t="str">
            <v>M2</v>
          </cell>
          <cell r="D4121">
            <v>8.2200000000000006</v>
          </cell>
        </row>
        <row r="4122">
          <cell r="A4122">
            <v>88487</v>
          </cell>
          <cell r="B4122" t="str">
            <v>APLICAÇÃO MANUAL DE PINTURA COM TINTA LÁTEX PVA EM PAREDES, DUAS DEMÃO S. AF_06/2014</v>
          </cell>
          <cell r="C4122" t="str">
            <v>M2</v>
          </cell>
          <cell r="D4122">
            <v>7.41</v>
          </cell>
        </row>
        <row r="4123">
          <cell r="A4123">
            <v>88488</v>
          </cell>
          <cell r="B4123" t="str">
            <v>APLICAÇÃO MANUAL DE PINTURA COM TINTA LÁTEX ACRÍLICA EM TETO, DUAS DEM ÃOS. AF_06/2014</v>
          </cell>
          <cell r="C4123" t="str">
            <v>M2</v>
          </cell>
          <cell r="D4123">
            <v>10.47</v>
          </cell>
        </row>
        <row r="4124">
          <cell r="A4124">
            <v>88489</v>
          </cell>
          <cell r="B4124" t="str">
            <v>APLICAÇÃO MANUAL DE PINTURA COM TINTA LÁTEX ACRÍLICA EM PAREDES, DUAS DEMÃOS. AF_06/2014</v>
          </cell>
          <cell r="C4124" t="str">
            <v>M2</v>
          </cell>
          <cell r="D4124">
            <v>9.32</v>
          </cell>
        </row>
        <row r="4125">
          <cell r="A4125">
            <v>88494</v>
          </cell>
          <cell r="B4125" t="str">
            <v>APLICAÇÃO E LIXAMENTO DE MASSA LÁTEX EM TETO, UMA DEMÃO. AF_06/2014</v>
          </cell>
          <cell r="C4125" t="str">
            <v>M2</v>
          </cell>
          <cell r="D4125">
            <v>12.61</v>
          </cell>
        </row>
        <row r="4126">
          <cell r="A4126">
            <v>88495</v>
          </cell>
          <cell r="B4126" t="str">
            <v>APLICAÇÃO E LIXAMENTO DE MASSA LÁTEX EM PAREDES, UMA DEMÃO. AF_06/2014</v>
          </cell>
          <cell r="C4126" t="str">
            <v>M2</v>
          </cell>
          <cell r="D4126">
            <v>7.1</v>
          </cell>
        </row>
        <row r="4127">
          <cell r="A4127">
            <v>88496</v>
          </cell>
          <cell r="B4127" t="str">
            <v>APLICAÇÃO E LIXAMENTO DE MASSA LÁTEX EM TETO, DUAS DEMÃOS. AF_06/2014</v>
          </cell>
          <cell r="C4127" t="str">
            <v>M2</v>
          </cell>
          <cell r="D4127">
            <v>17.170000000000002</v>
          </cell>
        </row>
        <row r="4128">
          <cell r="A4128">
            <v>88497</v>
          </cell>
          <cell r="B4128" t="str">
            <v>APLICAÇÃO E LIXAMENTO DE MASSA LÁTEX EM PAREDES, DUAS DEMÃOS. AF_06/20 14</v>
          </cell>
          <cell r="C4128" t="str">
            <v>M2</v>
          </cell>
          <cell r="D4128">
            <v>9.81</v>
          </cell>
        </row>
        <row r="4129">
          <cell r="A4129">
            <v>92236</v>
          </cell>
          <cell r="B4129" t="str">
            <v>APLICAÇÃO MANUAL DE PINTURA COM TINTA LÁTEX ACRÍLICA EM PAREDES, DUAS DEMÃOS</v>
          </cell>
          <cell r="C4129" t="str">
            <v>M2</v>
          </cell>
          <cell r="D4129">
            <v>6.34</v>
          </cell>
        </row>
        <row r="4130">
          <cell r="A4130">
            <v>79460</v>
          </cell>
          <cell r="B4130" t="str">
            <v>PINTURA EPOXI, DUAS DEMAOS</v>
          </cell>
          <cell r="C4130" t="str">
            <v>M2</v>
          </cell>
          <cell r="D4130">
            <v>36.770000000000003</v>
          </cell>
        </row>
        <row r="4131">
          <cell r="A4131">
            <v>79465</v>
          </cell>
          <cell r="B4131" t="str">
            <v>PINTURA COM TINTA A BASE DE BORRACHA CLORADA, 2 DEMAOS</v>
          </cell>
          <cell r="C4131" t="str">
            <v>M2</v>
          </cell>
          <cell r="D4131">
            <v>24.1</v>
          </cell>
        </row>
        <row r="4132">
          <cell r="A4132" t="str">
            <v>79514/001</v>
          </cell>
          <cell r="B4132" t="str">
            <v>PINTURA EPOXI, TRES DEMAOS</v>
          </cell>
          <cell r="C4132" t="str">
            <v>M2</v>
          </cell>
          <cell r="D4132">
            <v>51.85</v>
          </cell>
        </row>
        <row r="4133">
          <cell r="A4133">
            <v>84647</v>
          </cell>
          <cell r="B4133" t="str">
            <v>PINTURA EPOXI INCLUSO EMASSAMENTO E FUNDO PREPARADOR</v>
          </cell>
          <cell r="C4133" t="str">
            <v>M2</v>
          </cell>
          <cell r="D4133">
            <v>109.98</v>
          </cell>
        </row>
        <row r="4134">
          <cell r="A4134">
            <v>84656</v>
          </cell>
          <cell r="B4134" t="str">
            <v>TRATAMENTO EM  CONCRETO COM ESTUQUE E LIXAMENTO</v>
          </cell>
          <cell r="C4134" t="str">
            <v>M2</v>
          </cell>
          <cell r="D4134">
            <v>24.68</v>
          </cell>
        </row>
        <row r="4135">
          <cell r="A4135">
            <v>84671</v>
          </cell>
          <cell r="B4135" t="str">
            <v>PINTURA DE NATA DE CIMENTO, 3 DEMAOS</v>
          </cell>
          <cell r="C4135" t="str">
            <v>M2</v>
          </cell>
          <cell r="D4135">
            <v>7.77</v>
          </cell>
        </row>
        <row r="4136">
          <cell r="A4136">
            <v>84677</v>
          </cell>
          <cell r="B4136" t="str">
            <v>VERNIZ SINTETICO BRILHANTE EM CONCRETO OU TIJOLO, DUAS DEMAOS</v>
          </cell>
          <cell r="C4136" t="str">
            <v>M2</v>
          </cell>
          <cell r="D4136">
            <v>8.3699999999999992</v>
          </cell>
        </row>
        <row r="4137">
          <cell r="A4137">
            <v>84678</v>
          </cell>
          <cell r="B4137" t="str">
            <v>VERNIZ POLIURETANO BRILHANTE EM CONCRETO OU TIJOLO, TRES DEMAOS</v>
          </cell>
          <cell r="C4137" t="str">
            <v>M2</v>
          </cell>
          <cell r="D4137">
            <v>14.23</v>
          </cell>
        </row>
        <row r="4138">
          <cell r="A4138">
            <v>6081</v>
          </cell>
          <cell r="B4138" t="str">
            <v>PINTURA VERNIZ POLIURETANO BRILHANTE EM MADEIRA, TRES DEMAOS</v>
          </cell>
          <cell r="C4138" t="str">
            <v>M2</v>
          </cell>
          <cell r="D4138">
            <v>16.100000000000001</v>
          </cell>
        </row>
        <row r="4139">
          <cell r="A4139">
            <v>6082</v>
          </cell>
          <cell r="B4139" t="str">
            <v>PINTURA EM VERNIZ SINTETICO BRILHANTE EM MADEIRA, TRES DEMAOS</v>
          </cell>
          <cell r="C4139" t="str">
            <v>M2</v>
          </cell>
          <cell r="D4139">
            <v>12.74</v>
          </cell>
        </row>
        <row r="4140">
          <cell r="A4140">
            <v>40905</v>
          </cell>
          <cell r="B4140" t="str">
            <v>VERNIZ SINTETICO EM MADEIRA, DUAS DEMAOS</v>
          </cell>
          <cell r="C4140" t="str">
            <v>M2</v>
          </cell>
          <cell r="D4140">
            <v>15.89</v>
          </cell>
        </row>
        <row r="4141">
          <cell r="A4141" t="str">
            <v>73739/001</v>
          </cell>
          <cell r="B4141" t="str">
            <v>PINTURA ESMALTE ACETINADO EM MADEIRA, DUAS DEMAOS</v>
          </cell>
          <cell r="C4141" t="str">
            <v>M2</v>
          </cell>
          <cell r="D4141">
            <v>13.09</v>
          </cell>
        </row>
        <row r="4142">
          <cell r="A4142" t="str">
            <v>74065/001</v>
          </cell>
          <cell r="B4142" t="str">
            <v>PINTURA ESMALTE FOSCO PARA MADEIRA, DUAS DEMAOS, SOBRE FUNDO NIVELADOR BRANCO</v>
          </cell>
          <cell r="C4142" t="str">
            <v>M2</v>
          </cell>
          <cell r="D4142">
            <v>18.95</v>
          </cell>
        </row>
        <row r="4143">
          <cell r="A4143" t="str">
            <v>74065/002</v>
          </cell>
          <cell r="B4143" t="str">
            <v>PINTURA ESMALTE ACETINADO PARA MADEIRA, DUAS DEMAOS, SOBRE FUNDO NIVEL ADOR BRANCO</v>
          </cell>
          <cell r="C4143" t="str">
            <v>M2</v>
          </cell>
          <cell r="D4143">
            <v>18.87</v>
          </cell>
        </row>
        <row r="4144">
          <cell r="A4144" t="str">
            <v>74065/003</v>
          </cell>
          <cell r="B4144" t="str">
            <v>PINTURA ESMALTE BRILHANTE PARA MADEIRA, DUAS DEMAOS, SOBRE FUNDO NIVEL ADOR BRANCO</v>
          </cell>
          <cell r="C4144" t="str">
            <v>M2</v>
          </cell>
          <cell r="D4144">
            <v>18.66</v>
          </cell>
        </row>
        <row r="4145">
          <cell r="A4145">
            <v>79463</v>
          </cell>
          <cell r="B4145" t="str">
            <v>PINTURA A OLEO, 1 DEMAO</v>
          </cell>
          <cell r="C4145" t="str">
            <v>M2</v>
          </cell>
          <cell r="D4145">
            <v>10.48</v>
          </cell>
        </row>
        <row r="4146">
          <cell r="A4146">
            <v>79464</v>
          </cell>
          <cell r="B4146" t="str">
            <v>PINTURA A OLEO, 2 DEMAOS</v>
          </cell>
          <cell r="C4146" t="str">
            <v>M2</v>
          </cell>
          <cell r="D4146">
            <v>13.96</v>
          </cell>
        </row>
        <row r="4147">
          <cell r="A4147">
            <v>79466</v>
          </cell>
          <cell r="B4147" t="str">
            <v>PINTURA COM VERNIZ POLIURETANO, 2 DEMAOS</v>
          </cell>
          <cell r="C4147" t="str">
            <v>M2</v>
          </cell>
          <cell r="D4147">
            <v>14.68</v>
          </cell>
        </row>
        <row r="4148">
          <cell r="A4148" t="str">
            <v>79497/001</v>
          </cell>
          <cell r="B4148" t="str">
            <v>PINTURA A OLEO, 3 DEMAOS</v>
          </cell>
          <cell r="C4148" t="str">
            <v>M2</v>
          </cell>
          <cell r="D4148">
            <v>17.25</v>
          </cell>
        </row>
        <row r="4149">
          <cell r="A4149">
            <v>84645</v>
          </cell>
          <cell r="B4149" t="str">
            <v>VERNIZ SINTETICO BRILHANTE, 2 DEMAOS</v>
          </cell>
          <cell r="C4149" t="str">
            <v>M2</v>
          </cell>
          <cell r="D4149">
            <v>13.83</v>
          </cell>
        </row>
        <row r="4150">
          <cell r="A4150">
            <v>84657</v>
          </cell>
          <cell r="B4150" t="str">
            <v>FUNDO SINTETICO NIVELADOR BRANCO</v>
          </cell>
          <cell r="C4150" t="str">
            <v>M2</v>
          </cell>
          <cell r="D4150">
            <v>8.0299999999999994</v>
          </cell>
        </row>
        <row r="4151">
          <cell r="A4151">
            <v>84658</v>
          </cell>
          <cell r="B4151" t="str">
            <v>REMOÇÃO DE VERNIZ SOBRE MADEIRA</v>
          </cell>
          <cell r="C4151" t="str">
            <v>M2</v>
          </cell>
          <cell r="D4151">
            <v>4.1399999999999997</v>
          </cell>
        </row>
        <row r="4152">
          <cell r="A4152">
            <v>84659</v>
          </cell>
          <cell r="B4152" t="str">
            <v>PINTURA ESMALTE FOSCO EM MADEIRA, DUAS DEMAOS</v>
          </cell>
          <cell r="C4152" t="str">
            <v>M2</v>
          </cell>
          <cell r="D4152">
            <v>11.99</v>
          </cell>
        </row>
        <row r="4153">
          <cell r="A4153">
            <v>84664</v>
          </cell>
          <cell r="B4153" t="str">
            <v>PINTURA IMUNIZANTE FUNGICIDA A BASE DE CARBOLINEUM, DUAS DEMAOS</v>
          </cell>
          <cell r="C4153" t="str">
            <v>M2</v>
          </cell>
          <cell r="D4153">
            <v>3.31</v>
          </cell>
        </row>
        <row r="4154">
          <cell r="A4154">
            <v>84679</v>
          </cell>
          <cell r="B4154" t="str">
            <v>PINTURA IMUNIZANTE PARA MADEIRA, DUAS DEMAOS</v>
          </cell>
          <cell r="C4154" t="str">
            <v>M2</v>
          </cell>
          <cell r="D4154">
            <v>16.37</v>
          </cell>
        </row>
        <row r="4155">
          <cell r="A4155">
            <v>6067</v>
          </cell>
          <cell r="B4155" t="str">
            <v>PINTURA ESMALTE BRILHANTE (2 DEMAOS) SOBRE SUPERFICIE METALICA, INCLUS IVE PROTECAO COM ZARCAO (1 DEMAO)</v>
          </cell>
          <cell r="C4155" t="str">
            <v>M2</v>
          </cell>
          <cell r="D4155">
            <v>29.34</v>
          </cell>
        </row>
        <row r="4156">
          <cell r="A4156">
            <v>73656</v>
          </cell>
          <cell r="B4156" t="str">
            <v>JATEAMENTO COM AREIA EM ESTRUTURA METALICA</v>
          </cell>
          <cell r="C4156" t="str">
            <v>M2</v>
          </cell>
          <cell r="D4156">
            <v>9.66</v>
          </cell>
        </row>
        <row r="4157">
          <cell r="A4157" t="str">
            <v>73794/001</v>
          </cell>
          <cell r="B4157" t="str">
            <v>PINTURA COM TINTA PROTETORA ACABAMENTO GRAFITE ESMALTE SOBRE SUPERFICI E METALICA, 2 DEMAOS</v>
          </cell>
          <cell r="C4157" t="str">
            <v>M2</v>
          </cell>
          <cell r="D4157">
            <v>26.67</v>
          </cell>
        </row>
        <row r="4158">
          <cell r="A4158" t="str">
            <v>73865/001</v>
          </cell>
          <cell r="B4158" t="str">
            <v>FUNDO PREPARADOR PRIMER A BASE DE EPOXI, PARA ESTRUTURA METALICA, UMA DEMAO, ESPESSURA DE 25 MICRA.</v>
          </cell>
          <cell r="C4158" t="str">
            <v>M2</v>
          </cell>
          <cell r="D4158">
            <v>6.73</v>
          </cell>
        </row>
        <row r="4159">
          <cell r="A4159" t="str">
            <v>73924/001</v>
          </cell>
          <cell r="B4159" t="str">
            <v>PINTURA ESMALTE ALTO BRILHO, DUAS DEMAOS, SOBRE SUPERFICIE METALICA</v>
          </cell>
          <cell r="C4159" t="str">
            <v>M2</v>
          </cell>
          <cell r="D4159">
            <v>19.84</v>
          </cell>
        </row>
        <row r="4160">
          <cell r="A4160" t="str">
            <v>73924/002</v>
          </cell>
          <cell r="B4160" t="str">
            <v>PINTURA ESMALTE ACETINADO, DUAS DEMAOS, SOBRE SUPERFICIE METALICA</v>
          </cell>
          <cell r="C4160" t="str">
            <v>M2</v>
          </cell>
          <cell r="D4160">
            <v>20.05</v>
          </cell>
        </row>
        <row r="4161">
          <cell r="A4161" t="str">
            <v>73924/003</v>
          </cell>
          <cell r="B4161" t="str">
            <v>PINTURA ESMALTE FOSCO, DUAS DEMAOS, SOBRE SUPERFICIE METALICA</v>
          </cell>
          <cell r="C4161" t="str">
            <v>M2</v>
          </cell>
          <cell r="D4161">
            <v>20.13</v>
          </cell>
        </row>
        <row r="4162">
          <cell r="A4162" t="str">
            <v>74064/001</v>
          </cell>
          <cell r="B4162" t="str">
            <v>FUNDO ANTICORROSIVO A BASE DE OXIDO DE FERRO (ZARCAO), DUAS DEMAOS</v>
          </cell>
          <cell r="C4162" t="str">
            <v>M2</v>
          </cell>
          <cell r="D4162">
            <v>14.94</v>
          </cell>
        </row>
        <row r="4163">
          <cell r="A4163" t="str">
            <v>74064/002</v>
          </cell>
          <cell r="B4163" t="str">
            <v>FUNDO ANTICORROSIVO A BASE DE OXIDO DE FERRO (ZARCAO), UMA DEMAO</v>
          </cell>
          <cell r="C4163" t="str">
            <v>M2</v>
          </cell>
          <cell r="D4163">
            <v>9.68</v>
          </cell>
        </row>
        <row r="4164">
          <cell r="A4164" t="str">
            <v>74145/001</v>
          </cell>
          <cell r="B4164" t="str">
            <v>PINTURA ESMALTE FOSCO, DUAS DEMAOS, SOBRE SUPERFICIE METALICA, INCLUSO UMA DEMAO DE FUNDO ANTICORROSIVO. UTILIZACAO DE REVOLVER ( AR-COMPRIM IDO).</v>
          </cell>
          <cell r="C4164" t="str">
            <v>M2</v>
          </cell>
          <cell r="D4164">
            <v>13.91</v>
          </cell>
        </row>
        <row r="4165">
          <cell r="A4165" t="str">
            <v>79498/001</v>
          </cell>
          <cell r="B4165" t="str">
            <v>PINTURA A OLEO BRILHANTE SOBRE SUPERFICIE METALICA, UMA DEMAO INCLUSO UMA DEMAO DE FUNDO ANTICORROSIVO</v>
          </cell>
          <cell r="C4165" t="str">
            <v>M2</v>
          </cell>
          <cell r="D4165">
            <v>12.29</v>
          </cell>
        </row>
        <row r="4166">
          <cell r="A4166" t="str">
            <v>79499/001</v>
          </cell>
          <cell r="B4166" t="str">
            <v>PINTURA POSTE RETO DE ACO 3,5 A 6M C/1 DEMAO D/TINTA GRAFITE C/PROPRIE DADES DE PRIMER E ACABAMENTO - OBS: C/ALTO TEOR DE ZARCAO</v>
          </cell>
          <cell r="C4166" t="str">
            <v>UN</v>
          </cell>
          <cell r="D4166">
            <v>16.71</v>
          </cell>
        </row>
        <row r="4167">
          <cell r="A4167" t="str">
            <v>79515/001</v>
          </cell>
          <cell r="B4167" t="str">
            <v>PINTURA COM TINTA PROTETORA ACABAMENTO ALUMINIO, TRES DEMAOS</v>
          </cell>
          <cell r="C4167" t="str">
            <v>M2</v>
          </cell>
          <cell r="D4167">
            <v>25.73</v>
          </cell>
        </row>
        <row r="4168">
          <cell r="A4168" t="str">
            <v>79516/001</v>
          </cell>
          <cell r="B4168" t="str">
            <v>REMOCAO DE PINTURA A OLEO/ESMALTE SOBRE SUPERFICIE METALICA</v>
          </cell>
          <cell r="C4168" t="str">
            <v>M2</v>
          </cell>
          <cell r="D4168">
            <v>10.01</v>
          </cell>
        </row>
        <row r="4169">
          <cell r="A4169">
            <v>84660</v>
          </cell>
          <cell r="B4169" t="str">
            <v>FUNDO PREPARADOR PRIMER SINTETICO, PARA ESTRUTURA METALICA, UMA DEMÃO, ESPESSURA DE 25 MICRA</v>
          </cell>
          <cell r="C4169" t="str">
            <v>M2</v>
          </cell>
          <cell r="D4169">
            <v>4.83</v>
          </cell>
        </row>
        <row r="4170">
          <cell r="A4170">
            <v>84661</v>
          </cell>
          <cell r="B4170" t="str">
            <v>PINTURA COM TINTA PROTETORA ACABAMENTO ALUMINIO, UMA DEMAO SOBRE SUPER FCIE METALICA</v>
          </cell>
          <cell r="C4170" t="str">
            <v>M2</v>
          </cell>
          <cell r="D4170">
            <v>12.93</v>
          </cell>
        </row>
        <row r="4171">
          <cell r="A4171">
            <v>84662</v>
          </cell>
          <cell r="B4171" t="str">
            <v>PINTURA COM TINTA PROTETORA ACABAMENTO ALUMINIO, DUAS DEMAOS SOBRE SUP ERFICIE METALICA</v>
          </cell>
          <cell r="C4171" t="str">
            <v>M2</v>
          </cell>
          <cell r="D4171">
            <v>20.36</v>
          </cell>
        </row>
        <row r="4172">
          <cell r="A4172">
            <v>73715</v>
          </cell>
          <cell r="B4172" t="str">
            <v>PINTURA VERNIZ TIPO GOMA LACA DISSOLVIDO EM ALCOOL</v>
          </cell>
          <cell r="C4172" t="str">
            <v>M2</v>
          </cell>
          <cell r="D4172">
            <v>51.83</v>
          </cell>
        </row>
        <row r="4173">
          <cell r="A4173">
            <v>41595</v>
          </cell>
          <cell r="B4173" t="str">
            <v>PINTURA ACRILICA DE FAIXAS DE DEMARCACAO EM QUADRA POLIESPORTIVA, 5 CM DE LARGURA</v>
          </cell>
          <cell r="C4173" t="str">
            <v>M</v>
          </cell>
          <cell r="D4173">
            <v>8.39</v>
          </cell>
        </row>
        <row r="4174">
          <cell r="A4174" t="str">
            <v>73978/001</v>
          </cell>
          <cell r="B4174" t="str">
            <v>PINTURA HIDROFUGANTE COM SILICONE SOBRE PISO CIMENTADO, UMA DEMAO</v>
          </cell>
          <cell r="C4174" t="str">
            <v>M2</v>
          </cell>
          <cell r="D4174">
            <v>15.02</v>
          </cell>
        </row>
        <row r="4175">
          <cell r="A4175" t="str">
            <v>74245/001</v>
          </cell>
          <cell r="B4175" t="str">
            <v>PINTURA ACRILICA EM PISO CIMENTADO DUAS DEMAOS</v>
          </cell>
          <cell r="C4175" t="str">
            <v>M2</v>
          </cell>
          <cell r="D4175">
            <v>10.58</v>
          </cell>
        </row>
        <row r="4176">
          <cell r="A4176">
            <v>79467</v>
          </cell>
          <cell r="B4176" t="str">
            <v>PINTURA COM TINTA A BASE DE BORRACHA CLORADA , DE FAIXAS DE DEMARCACAO , EM QUADRA POLIESPORTIVA, 5 CM DE LARGURA.</v>
          </cell>
          <cell r="C4176" t="str">
            <v>ML</v>
          </cell>
          <cell r="D4176">
            <v>9.41</v>
          </cell>
        </row>
        <row r="4177">
          <cell r="A4177" t="str">
            <v>79500/002</v>
          </cell>
          <cell r="B4177" t="str">
            <v>PINTURA ACRILICA EM PISO CIMENTADO, TRES DEMAOS</v>
          </cell>
          <cell r="C4177" t="str">
            <v>M2</v>
          </cell>
          <cell r="D4177">
            <v>14.79</v>
          </cell>
        </row>
        <row r="4178">
          <cell r="A4178">
            <v>84663</v>
          </cell>
          <cell r="B4178" t="str">
            <v>APLICACAO DE VERNIZ POLIURETANO FOSCO SOBRE PISO DE PEDRAS DECORATIVAS , 3 DEMAOS</v>
          </cell>
          <cell r="C4178" t="str">
            <v>M2</v>
          </cell>
          <cell r="D4178">
            <v>17.21</v>
          </cell>
        </row>
        <row r="4179">
          <cell r="A4179">
            <v>84665</v>
          </cell>
          <cell r="B4179" t="str">
            <v>PINTURA ACRILICA PARA SINALIZAÇÃO HORIZONTAL EM PISO CIMENTADO</v>
          </cell>
          <cell r="C4179" t="str">
            <v>M2</v>
          </cell>
          <cell r="D4179">
            <v>22.35</v>
          </cell>
        </row>
        <row r="4180">
          <cell r="A4180">
            <v>84666</v>
          </cell>
          <cell r="B4180" t="str">
            <v>POLIMENTO E ENCERAMENTO DE PISO EM MADEIRA</v>
          </cell>
          <cell r="C4180" t="str">
            <v>M2</v>
          </cell>
          <cell r="D4180">
            <v>16.61</v>
          </cell>
        </row>
        <row r="4181">
          <cell r="A4181">
            <v>75889</v>
          </cell>
          <cell r="B4181" t="str">
            <v>PINTURA PARA TELHAS DE ALUMINIO COM TINTA ESMALTE AUTOMOTIVA</v>
          </cell>
          <cell r="C4181" t="str">
            <v>M2</v>
          </cell>
          <cell r="D4181">
            <v>14.38</v>
          </cell>
        </row>
        <row r="4182">
          <cell r="A4182">
            <v>73465</v>
          </cell>
          <cell r="B4182" t="str">
            <v>PISO CIMENTADO E=1,5CM C/ARGAMASSA 1:3 CIMENTO AREIA ALISADO COLHER SOBRE BASE EXISTENTE E ARGAMASSA EM PREPARO MECANIZADO</v>
          </cell>
          <cell r="C4182" t="str">
            <v>M2</v>
          </cell>
          <cell r="D4182">
            <v>27.59</v>
          </cell>
        </row>
        <row r="4183">
          <cell r="A4183">
            <v>73675</v>
          </cell>
          <cell r="B4183" t="str">
            <v>PISO DE CONCRETO ACABAMENTO RÚSTICO ESPESSURA 7CM COM JUNTAS EM MADEIR A</v>
          </cell>
          <cell r="C4183" t="str">
            <v>M2</v>
          </cell>
          <cell r="D4183">
            <v>57.45</v>
          </cell>
        </row>
        <row r="4184">
          <cell r="A4184">
            <v>73676</v>
          </cell>
          <cell r="B4184" t="str">
            <v>PISO CIMENTADO TRAÇO 1:3 (CIMENTO E AREIA) ACABAMENTO LISO PIGMENTADO ESPESSURA 1,5CM COM JUNTAS PLASTICAS DE DILATACAO E ARGAMASSA EM PREPA RO MANUAL</v>
          </cell>
          <cell r="C4184" t="str">
            <v>M2</v>
          </cell>
          <cell r="D4184">
            <v>45.2</v>
          </cell>
        </row>
        <row r="4185">
          <cell r="A4185" t="str">
            <v>73922/001</v>
          </cell>
          <cell r="B4185" t="str">
            <v>PISO CIMENTADO TRACO 1:3 (CIMENTO E AREIA) ACABAMENTO LISO ESPESSURA 3 ,5CM, PREPARO MANUAL DA ARGAMASSA</v>
          </cell>
          <cell r="C4185" t="str">
            <v>M2</v>
          </cell>
          <cell r="D4185">
            <v>41.78</v>
          </cell>
        </row>
        <row r="4186">
          <cell r="A4186" t="str">
            <v>73922/002</v>
          </cell>
          <cell r="B4186" t="str">
            <v>PISO CIMENTADO TRACO 1:4 (CIMENTO E AREIA) ACABAMENTO LISO ESPESSURA 2 ,5CM PREPARO MANUAL DA ARGAMASSA</v>
          </cell>
          <cell r="C4186" t="str">
            <v>M2</v>
          </cell>
          <cell r="D4186">
            <v>37.03</v>
          </cell>
        </row>
        <row r="4187">
          <cell r="A4187" t="str">
            <v>73922/003</v>
          </cell>
          <cell r="B4187" t="str">
            <v>PISO CIMENTADO TRACO 1:3 (CIMENTO E AREIA) ACABAMENTO LISO ESPESSURA 2 ,0CM, PREPARO MANUAL DA ARGAMASSA</v>
          </cell>
          <cell r="C4187" t="str">
            <v>M2</v>
          </cell>
          <cell r="D4187">
            <v>36.090000000000003</v>
          </cell>
        </row>
        <row r="4188">
          <cell r="A4188" t="str">
            <v>73922/004</v>
          </cell>
          <cell r="B4188" t="str">
            <v>PISO CIMENTADO TRACO 1:4 (CIMENTO E AREIA) ACABAMENTO LISO ESPESSURA 2 ,0CM, PREPARO MANUAL DA ARGAMASSA</v>
          </cell>
          <cell r="C4188" t="str">
            <v>M2</v>
          </cell>
          <cell r="D4188">
            <v>35.33</v>
          </cell>
        </row>
        <row r="4189">
          <cell r="A4189" t="str">
            <v>73922/005</v>
          </cell>
          <cell r="B4189" t="str">
            <v>PISO CIMENTADO TRACO 1:3 (CIMENTO E AREIA) ACABAMENTO LISO ESPESSURA 3 ,0CM, PREPARO MANUAL DA ARGAMASSA</v>
          </cell>
          <cell r="C4189" t="str">
            <v>M2</v>
          </cell>
          <cell r="D4189">
            <v>39.880000000000003</v>
          </cell>
        </row>
        <row r="4190">
          <cell r="A4190" t="str">
            <v>73923/001</v>
          </cell>
          <cell r="B4190" t="str">
            <v>PISO CIMENTADO TRACO 1:4 (CIMENTO E AREIA) ACABAMENTO RUSTICO ESPESSUR A 2CM, ARGAMASSA COM PREPARO MANUAL</v>
          </cell>
          <cell r="C4190" t="str">
            <v>M2</v>
          </cell>
          <cell r="D4190">
            <v>31.05</v>
          </cell>
        </row>
        <row r="4191">
          <cell r="A4191" t="str">
            <v>73923/002</v>
          </cell>
          <cell r="B4191" t="str">
            <v>PISO CIMENTADO TRACO 1:4 (CIMENTO E AREIA), COM ACABAMENTO RUSTICO ESP ESSURA 3CM, PREPARO MANUAL</v>
          </cell>
          <cell r="C4191" t="str">
            <v>M2</v>
          </cell>
          <cell r="D4191">
            <v>47.39</v>
          </cell>
        </row>
        <row r="4192">
          <cell r="A4192" t="str">
            <v>73923/003</v>
          </cell>
          <cell r="B4192" t="str">
            <v>PISO CIMENTADO TRACO 1:3 (CIMENTO E AREIA), COM ACABAMENTO RUSTICO E F RISADO ESPESSURA 2CM, PREPARO MANUAL</v>
          </cell>
          <cell r="C4192" t="str">
            <v>M2</v>
          </cell>
          <cell r="D4192">
            <v>36.090000000000003</v>
          </cell>
        </row>
        <row r="4193">
          <cell r="A4193" t="str">
            <v>73974/001</v>
          </cell>
          <cell r="B4193" t="str">
            <v>PISO CIMENTADO TRACO 1:3 (CIMENTO E AREIA) ACABAMENTO RUSTICO ESPESSUR A 2CM, PREPARO MECANICO DA ARGAMASSA</v>
          </cell>
          <cell r="C4193" t="str">
            <v>M2</v>
          </cell>
          <cell r="D4193">
            <v>30.57</v>
          </cell>
        </row>
        <row r="4194">
          <cell r="A4194" t="str">
            <v>73991/001</v>
          </cell>
          <cell r="B4194" t="str">
            <v>PISO CIMENTADO TRACO 1:4 (CIMENTO E AREIA) COM ACABAMENTO LISO ESPESSU RA 1,5CM, PREPARO MANUAL DA ARGAMASSA  INCLUSO ADITIVO IMPERMEABILIZAN TE</v>
          </cell>
          <cell r="C4194" t="str">
            <v>M2</v>
          </cell>
          <cell r="D4194">
            <v>35.03</v>
          </cell>
        </row>
        <row r="4195">
          <cell r="A4195" t="str">
            <v>73991/002</v>
          </cell>
          <cell r="B4195" t="str">
            <v>PISO CIMENTADO TRACO 1:3 (CIMENTO E AREIA) COM ACABAMENTO LISO ESPESSU RA 1,5CM PREPARO MANUAL DA ARGAMASSA</v>
          </cell>
          <cell r="C4195" t="str">
            <v>M2</v>
          </cell>
          <cell r="D4195">
            <v>34.19</v>
          </cell>
        </row>
        <row r="4196">
          <cell r="A4196" t="str">
            <v>73991/003</v>
          </cell>
          <cell r="B4196" t="str">
            <v>PISO CIMENTADO TRACO 1:3 (CIMENTO E AREIA) COM ACABAMENTO LISO ESPESSU RA 3CM PREPARO MECANICO ARGAMASSA  INCLUSO ADITIVO IMPERMEABILIZANTE</v>
          </cell>
          <cell r="C4196" t="str">
            <v>M2</v>
          </cell>
          <cell r="D4196">
            <v>40.69</v>
          </cell>
        </row>
        <row r="4197">
          <cell r="A4197" t="str">
            <v>73991/004</v>
          </cell>
          <cell r="B4197" t="str">
            <v>PISO CIMENTADO TRACO 1:3 (CIMENTO E AREIA) COM ACABAMENTO LISO ESPESSU RA 1,5CM, PREPARO MANUAL DA ARGAMASSA INCLUSO ADITIVO IMPERMEABILIZANT E</v>
          </cell>
          <cell r="C4197" t="str">
            <v>M2</v>
          </cell>
          <cell r="D4197">
            <v>35.53</v>
          </cell>
        </row>
        <row r="4198">
          <cell r="A4198" t="str">
            <v>74079/001</v>
          </cell>
          <cell r="B4198" t="str">
            <v>PISO CIMENTADO TRACO 1:4 (CIMENTO E AREIA) COM ACABAMENTO LISO  ESPESS URA 2,0CM COM JUNTAS PLASTICAS DE DILATACAO E PREPARO MANUAL DA ARGAMA SSA</v>
          </cell>
          <cell r="C4198" t="str">
            <v>M2</v>
          </cell>
          <cell r="D4198">
            <v>48.01</v>
          </cell>
        </row>
        <row r="4199">
          <cell r="A4199" t="str">
            <v>74079/002</v>
          </cell>
          <cell r="B4199" t="str">
            <v>PISO CIMENTADO TRAÇO 1:3 (CIMENTO E AREIA) ACABAMENTO LISO ESPESSURA 2 CM COM JUNTA BATIDA E PREPARO MANUAL DA ARGAMASSA</v>
          </cell>
          <cell r="C4199" t="str">
            <v>M2</v>
          </cell>
          <cell r="D4199">
            <v>46.06</v>
          </cell>
        </row>
        <row r="4200">
          <cell r="A4200" t="str">
            <v>76447/001</v>
          </cell>
          <cell r="B4200" t="str">
            <v>PISO CIMENTADO TRACO 1:3 (CIMENTO E AREIA) ACABAMENTO LISO ESPESSURA 2 ,5 CM PREPARO MECANICO DA ARGAMASSA</v>
          </cell>
          <cell r="C4200" t="str">
            <v>M2</v>
          </cell>
          <cell r="D4200">
            <v>36.43</v>
          </cell>
        </row>
        <row r="4201">
          <cell r="A4201" t="str">
            <v>76448/001</v>
          </cell>
          <cell r="B4201" t="str">
            <v>PISO CIMENTADO TRACO 1:4 (CIMENTO E AREIA) ACABAMENTO RUSTICO ESPESSUR A 1,5 CM PREPARO MANUAL DA ARGAMASSA</v>
          </cell>
          <cell r="C4201" t="str">
            <v>M2</v>
          </cell>
          <cell r="D4201">
            <v>29.34</v>
          </cell>
        </row>
        <row r="4202">
          <cell r="A4202" t="str">
            <v>76448/002</v>
          </cell>
          <cell r="B4202" t="str">
            <v>PISO CIMENTADO TRAÇO 1:4 (CIMENTO E AREIA) ACABAMENTO RUSTICO ESPESSUR A 3,5 CM PREPARO MANUAL DA ARGAMASSA</v>
          </cell>
          <cell r="C4202" t="str">
            <v>M2</v>
          </cell>
          <cell r="D4202">
            <v>36.17</v>
          </cell>
        </row>
        <row r="4203">
          <cell r="A4203" t="str">
            <v>76448/003</v>
          </cell>
          <cell r="B4203" t="str">
            <v>PISO CIMENTADO TRAÇO 1:4 (CIMENTO E AREIA) ACABAMENTO RUSTICO ESPESSUR A 2,5 CM PREPARO MANUAL DA ARGAMASSA</v>
          </cell>
          <cell r="C4203" t="str">
            <v>M2</v>
          </cell>
          <cell r="D4203">
            <v>32.76</v>
          </cell>
        </row>
        <row r="4204">
          <cell r="A4204">
            <v>84172</v>
          </cell>
          <cell r="B4204" t="str">
            <v>PISO CIMENTADO TRACO 1:3 (CIMENTO E AREIA) ACABAMENTO RUSTICO ESPESSUR A 2 CM COM JUNTAS PLASTICAS DE DILATACAO, PREPARO MANUAL DA ARGAMASSA</v>
          </cell>
          <cell r="C4204" t="str">
            <v>M2</v>
          </cell>
          <cell r="D4204">
            <v>44.98</v>
          </cell>
        </row>
        <row r="4205">
          <cell r="A4205">
            <v>84173</v>
          </cell>
          <cell r="B4205" t="str">
            <v>PISO CIMENTADO TRACO 1:3 (CIMENTO/AREIA) ACABAMENTO LISO ESPESSURA 2,0 CM PREPARO MANUAL DA ARGAMASSA INCLUSO ADITIVO IMPERMEABILIZANTE</v>
          </cell>
          <cell r="C4205" t="str">
            <v>M2</v>
          </cell>
          <cell r="D4205">
            <v>37.97</v>
          </cell>
        </row>
        <row r="4206">
          <cell r="A4206">
            <v>84174</v>
          </cell>
          <cell r="B4206" t="str">
            <v>PISO CIMENTADO TRACO 1:3 (CIMENTO E AREIA) COM ACABAMENTO LISO ESPESSU RA 3CM COM JUNTAS DE MADEIRA, PREPARO MANUAL DA ARGAMASSA INCLUSO ADIT IVO IMPERMEABILIZANTE</v>
          </cell>
          <cell r="C4206" t="str">
            <v>M2</v>
          </cell>
          <cell r="D4206">
            <v>54.07</v>
          </cell>
        </row>
        <row r="4207">
          <cell r="A4207">
            <v>72191</v>
          </cell>
          <cell r="B4207" t="str">
            <v>RECOLOCACAO DE TACOS DE MADEIRA COM REAPROVEITAMENTO DE MATERIAL E ASS ENTAMENTO COM ARGAMASSA 1:4 (CIMENTO E AREIA)</v>
          </cell>
          <cell r="C4207" t="str">
            <v>M2</v>
          </cell>
          <cell r="D4207">
            <v>62.39</v>
          </cell>
        </row>
        <row r="4208">
          <cell r="A4208">
            <v>72192</v>
          </cell>
          <cell r="B4208" t="str">
            <v>RECOLOCACAO DE PISO DE TABUAS DE MADEIRA, CONSIDERANDO REAPROVEITAMENT O DO MATERIAL</v>
          </cell>
          <cell r="C4208" t="str">
            <v>M2</v>
          </cell>
          <cell r="D4208">
            <v>16.45</v>
          </cell>
        </row>
        <row r="4209">
          <cell r="A4209">
            <v>72193</v>
          </cell>
          <cell r="B4209" t="str">
            <v>RECOLOCACAO DE PISO DE TABUAS DE MADEIRA, CONSIDERANDO REAPROVEITAMENT O DO MATERIAL</v>
          </cell>
          <cell r="C4209" t="str">
            <v>M2</v>
          </cell>
          <cell r="D4209">
            <v>44.78</v>
          </cell>
        </row>
        <row r="4210">
          <cell r="A4210">
            <v>73655</v>
          </cell>
          <cell r="B4210" t="str">
            <v>PISO EM TABUA CORRIDA DE MADEIRA ESPESSURA 2,5CM FIXADO EM PECAS DE MA DEIRA E ASSENTADO EM ARGAMASSA TRACO 1:4 (CIMENTO/AREIA)</v>
          </cell>
          <cell r="C4210" t="str">
            <v>M2</v>
          </cell>
          <cell r="D4210">
            <v>126.64</v>
          </cell>
        </row>
        <row r="4211">
          <cell r="A4211" t="str">
            <v>73734/001</v>
          </cell>
          <cell r="B4211" t="str">
            <v>PISO EM TACO DE MADEIRA 7X21CM, ASSENTADO COM ARGAMASSA TRACO 1:4 (CIM ENTO E AREIA MEDIA)</v>
          </cell>
          <cell r="C4211" t="str">
            <v>M2</v>
          </cell>
          <cell r="D4211">
            <v>114.99</v>
          </cell>
        </row>
        <row r="4212">
          <cell r="A4212">
            <v>84181</v>
          </cell>
          <cell r="B4212" t="str">
            <v>PISO EM TACO DE MADEIRA 7X21CM, FIXADO COM COLA BASE DE PVA</v>
          </cell>
          <cell r="C4212" t="str">
            <v>M2</v>
          </cell>
          <cell r="D4212">
            <v>89.24</v>
          </cell>
        </row>
        <row r="4213">
          <cell r="A4213">
            <v>84182</v>
          </cell>
          <cell r="B4213" t="str">
            <v>PISO PARQUET DE MADEIRA DE LEI FIXADO COM COLA BASE DE PVA</v>
          </cell>
          <cell r="C4213" t="str">
            <v>M2</v>
          </cell>
          <cell r="D4213">
            <v>121.07</v>
          </cell>
        </row>
        <row r="4214">
          <cell r="A4214">
            <v>87246</v>
          </cell>
          <cell r="B4214" t="str">
            <v>REVESTIMENTO CERÂMICO PARA PISO COM PLACAS TIPO GRÊS DE DIMENSÕES 35X3 5 CM APLICADA EM AMBIENTES DE ÁREA MENOR QUE 5 M2. AF_06/2014</v>
          </cell>
          <cell r="C4214" t="str">
            <v>M2</v>
          </cell>
          <cell r="D4214">
            <v>38.85</v>
          </cell>
        </row>
        <row r="4215">
          <cell r="A4215">
            <v>87247</v>
          </cell>
          <cell r="B4215" t="str">
            <v>REVESTIMENTO CERÂMICO PARA PISO COM PLACAS TIPO GRÊS DE DIMENSÕES 35X3 5 CM APLICADA EM AMBIENTES DE ÁREA ENTRE 5 M2 E 10 M2. AF_06/2014</v>
          </cell>
          <cell r="C4215" t="str">
            <v>M2</v>
          </cell>
          <cell r="D4215">
            <v>34.6</v>
          </cell>
        </row>
        <row r="4216">
          <cell r="A4216">
            <v>87248</v>
          </cell>
          <cell r="B4216" t="str">
            <v>REVESTIMENTO CERÂMICO PARA PISO COM PLACAS TIPO GRÊS DE DIMENSÕES 35X3 5 CM APLICADA EM AMBIENTES DE ÁREA MAIOR QUE 10 M2. AF_06/2014</v>
          </cell>
          <cell r="C4216" t="str">
            <v>M2</v>
          </cell>
          <cell r="D4216">
            <v>31.18</v>
          </cell>
        </row>
        <row r="4217">
          <cell r="A4217">
            <v>87249</v>
          </cell>
          <cell r="B4217" t="str">
            <v>REVESTIMENTO CERÂMICO PARA PISO COM PLACAS TIPO GRÊS DE DIMENSÕES 45X4 5 CM APLICADA EM AMBIENTES DE ÁREA MENOR QUE 5 M2. AF_06/2014</v>
          </cell>
          <cell r="C4217" t="str">
            <v>M2</v>
          </cell>
          <cell r="D4217">
            <v>43.13</v>
          </cell>
        </row>
        <row r="4218">
          <cell r="A4218">
            <v>87250</v>
          </cell>
          <cell r="B4218" t="str">
            <v>REVESTIMENTO CERÂMICO PARA PISO COM PLACAS TIPO GRÊS DE DIMENSÕES 45X4 5 CM APLICADA EM AMBIENTES DE ÁREA ENTRE 5 M2 E 10 M2. AF_06/2014</v>
          </cell>
          <cell r="C4218" t="str">
            <v>M2</v>
          </cell>
          <cell r="D4218">
            <v>36.4</v>
          </cell>
        </row>
        <row r="4219">
          <cell r="A4219">
            <v>87251</v>
          </cell>
          <cell r="B4219" t="str">
            <v>REVESTIMENTO CERÂMICO PARA PISO COM PLACAS TIPO GRÊS DE DIMENSÕES 45X4 5 CM APLICADA EM AMBIENTES DE ÁREA MAIOR QUE 10 M2. AF_06/2014</v>
          </cell>
          <cell r="C4219" t="str">
            <v>M2</v>
          </cell>
          <cell r="D4219">
            <v>32.06</v>
          </cell>
        </row>
        <row r="4220">
          <cell r="A4220">
            <v>87255</v>
          </cell>
          <cell r="B4220" t="str">
            <v>REVESTIMENTO CERÂMICO PARA PISO COM PLACAS TIPO GRÊS DE DIMENSÕES 60X6 0 CM APLICADA EM AMBIENTES DE ÁREA MENOR QUE 5 M2. AF_06/2014</v>
          </cell>
          <cell r="C4220" t="str">
            <v>M2</v>
          </cell>
          <cell r="D4220">
            <v>70.83</v>
          </cell>
        </row>
        <row r="4221">
          <cell r="A4221">
            <v>87256</v>
          </cell>
          <cell r="B4221" t="str">
            <v>REVESTIMENTO CERÂMICO PARA PISO COM PLACAS TIPO GRÊS DE DIMENSÕES 60X6 0 CM APLICADA EM AMBIENTES DE ÁREA ENTRE 5 M2 E 10 M2. AF_06/2014</v>
          </cell>
          <cell r="C4221" t="str">
            <v>M2</v>
          </cell>
          <cell r="D4221">
            <v>62.6</v>
          </cell>
        </row>
        <row r="4222">
          <cell r="A4222">
            <v>87257</v>
          </cell>
          <cell r="B4222" t="str">
            <v>REVESTIMENTO CERÂMICO PARA PISO COM PLACAS TIPO GRÊS DE DIMENSÕES 60X6 0 CM APLICADA EM AMBIENTES DE ÁREA MAIOR QUE 10 M2. AF_06/2014</v>
          </cell>
          <cell r="C4222" t="str">
            <v>M2</v>
          </cell>
          <cell r="D4222">
            <v>57.48</v>
          </cell>
        </row>
        <row r="4223">
          <cell r="A4223">
            <v>87258</v>
          </cell>
          <cell r="B4223" t="str">
            <v>REVESTIMENTO CERÂMICO PARA PISO COM PLACAS TIPO PORCELANATO DE DIMENSÕ ES 45X45 CM APLICADA EM AMBIENTES DE ÁREA MENOR QUE 5 M². AF_06/2014</v>
          </cell>
          <cell r="C4223" t="str">
            <v>M2</v>
          </cell>
          <cell r="D4223">
            <v>96.73</v>
          </cell>
        </row>
        <row r="4224">
          <cell r="A4224">
            <v>87259</v>
          </cell>
          <cell r="B4224" t="str">
            <v>REVESTIMENTO CERÂMICO PARA PISO COM PLACAS TIPO PORCELANATO DE DIMENSÕ ES 45X45 CM APLICADA EM AMBIENTES DE ÁREA ENTRE 5 M² E 10 M². AF_06/20 14</v>
          </cell>
          <cell r="C4224" t="str">
            <v>M2</v>
          </cell>
          <cell r="D4224">
            <v>88.92</v>
          </cell>
        </row>
        <row r="4225">
          <cell r="A4225">
            <v>87260</v>
          </cell>
          <cell r="B4225" t="str">
            <v>REVESTIMENTO CERÂMICO PARA PISO COM PLACAS TIPO PORCELANATO DE DIMENSÕ ES 45X45 CM APLICADA EM AMBIENTES DE ÁREA MAIOR QUE 10 M². AF_06/2014</v>
          </cell>
          <cell r="C4225" t="str">
            <v>M2</v>
          </cell>
          <cell r="D4225">
            <v>84.38</v>
          </cell>
        </row>
        <row r="4226">
          <cell r="A4226">
            <v>87261</v>
          </cell>
          <cell r="B4226" t="str">
            <v>REVESTIMENTO CERÂMICO PARA PISO COM PLACAS TIPO PORCELANATO DE DIMENSÕ ES 60X60 CM APLICADA EM AMBIENTES DE ÁREA MENOR QUE 5 M². AF_06/2014</v>
          </cell>
          <cell r="C4226" t="str">
            <v>M2</v>
          </cell>
          <cell r="D4226">
            <v>110.81</v>
          </cell>
        </row>
        <row r="4227">
          <cell r="A4227">
            <v>87262</v>
          </cell>
          <cell r="B4227" t="str">
            <v>REVESTIMENTO CERÂMICO PARA PISO COM PLACAS TIPO PORCELANATO DE DIMENSÕ ES 60X60 CM APLICADA EM AMBIENTES DE ÁREA ENTRE 5 M² E 10 M². AF_06/20 14</v>
          </cell>
          <cell r="C4227" t="str">
            <v>M2</v>
          </cell>
          <cell r="D4227">
            <v>101.62</v>
          </cell>
        </row>
        <row r="4228">
          <cell r="A4228">
            <v>87263</v>
          </cell>
          <cell r="B4228" t="str">
            <v>REVESTIMENTO CERÂMICO PARA PISO COM PLACAS TIPO PORCELANATO DE DIMENSÕ ES 60X60 CM APLICADA EM AMBIENTES DE ÁREA MAIOR QUE 10 M². AF_06/2014</v>
          </cell>
          <cell r="C4228" t="str">
            <v>M2</v>
          </cell>
          <cell r="D4228">
            <v>96.26</v>
          </cell>
        </row>
        <row r="4229">
          <cell r="A4229">
            <v>89046</v>
          </cell>
          <cell r="B4229" t="str">
            <v>(COMPOSIÇÃO REPRESENTATIVA) DO SERVIÇO DE REVESTIMENTO CERÂMICO PARA P ISO COM PLACAS TIPO GRÉS DE DIMENSÕES 35X35 CM, PARA EDIFICAÇÃO HABITA CIONAL MULTIFAMILIAR (PRÉDIO). AF_11/2014</v>
          </cell>
          <cell r="C4229" t="str">
            <v>M2</v>
          </cell>
          <cell r="D4229">
            <v>34.43</v>
          </cell>
        </row>
        <row r="4230">
          <cell r="A4230">
            <v>89171</v>
          </cell>
          <cell r="B4230" t="str">
            <v>(COMPOSIÇÃO REPRESENTATIVA) DO SERVIÇO DE REVESTIMENTO CERÂMICO PARA P ISO COM PLACAS TIPO GRÉS DE DIMENSÕES 35X35 CM, PARA EDIFICAÇÃO HABITA CIONAL UNIFAMILIAR (CASA) E EDIFICAÇÃO PÚBLICA PADRÃO. AF_11/2014</v>
          </cell>
          <cell r="C4230" t="str">
            <v>M2</v>
          </cell>
          <cell r="D4230">
            <v>32.75</v>
          </cell>
        </row>
        <row r="4231">
          <cell r="A4231" t="str">
            <v>73743/001</v>
          </cell>
          <cell r="B4231" t="str">
            <v>PISO EM PEDRA SÃO TOME ASSENTADO SOBRE ARGAMASSA 1:3 (CIMENTO E AREIA) REJUNTADO COM CIMENTO BRANCO</v>
          </cell>
          <cell r="C4231" t="str">
            <v>M2</v>
          </cell>
          <cell r="D4231">
            <v>242.28</v>
          </cell>
        </row>
        <row r="4232">
          <cell r="A4232" t="str">
            <v>73818/001</v>
          </cell>
          <cell r="B4232" t="str">
            <v>PAVIMENTACAO EM PEDRISCO, ESPESSURA 5CM</v>
          </cell>
          <cell r="C4232" t="str">
            <v>M2</v>
          </cell>
          <cell r="D4232">
            <v>5.97</v>
          </cell>
        </row>
        <row r="4233">
          <cell r="A4233" t="str">
            <v>73921/001</v>
          </cell>
          <cell r="B4233" t="str">
            <v>PISO EM PEDRA PORTUGUESA ASSENTADO SOBRE BASE DE SAIBRO, REJUNTADO COM CIMENTO BRANCO</v>
          </cell>
          <cell r="C4233" t="str">
            <v>M2</v>
          </cell>
          <cell r="D4233">
            <v>176.02</v>
          </cell>
        </row>
        <row r="4234">
          <cell r="A4234" t="str">
            <v>73921/002</v>
          </cell>
          <cell r="B4234" t="str">
            <v>PISO EM PEDRA ARDOSIA ASSENTADO SOBRE ARGAMASSA COLANTE REJUNTADO COM CIMENTO COMUM</v>
          </cell>
          <cell r="C4234" t="str">
            <v>M2</v>
          </cell>
          <cell r="D4234">
            <v>49.42</v>
          </cell>
        </row>
        <row r="4235">
          <cell r="A4235" t="str">
            <v>73957/001</v>
          </cell>
          <cell r="B4235" t="str">
            <v>RECOMPOSICAO DE PISO EM PEDRA PORTUGUESA, ASSENTADA SOBRE ARGAMASSA TR ACO 1:5 (CIMENTO E SAIBRO), REJUNTADO COM CIMENTO COMUM, COM APROVEITA MENTO DA PEDRA</v>
          </cell>
          <cell r="C4235" t="str">
            <v>M2</v>
          </cell>
          <cell r="D4235">
            <v>46.28</v>
          </cell>
        </row>
        <row r="4236">
          <cell r="A4236" t="str">
            <v>74160/001</v>
          </cell>
          <cell r="B4236" t="str">
            <v>PISO EM PEDRA ARDOSIA IRREGULAR ASSENTADO SOBRE ARGAMASSA TRACO 1:0,5: 5 (CIMENTO, CAL E AREIA), REJUNTADO COM CIMENTO BRANCO</v>
          </cell>
          <cell r="C4236" t="str">
            <v>M2</v>
          </cell>
          <cell r="D4236">
            <v>47.52</v>
          </cell>
        </row>
        <row r="4237">
          <cell r="A4237" t="str">
            <v>74235/001</v>
          </cell>
          <cell r="B4237" t="str">
            <v>PISO EM PEDRA PORTUGUESA ASSENTADO SOBRE ARGAMASSA TRACO 1:5 (CIMENTO E SAIBRO), REJUNTADO COM CIMENTO COMUM</v>
          </cell>
          <cell r="C4237" t="str">
            <v>M2</v>
          </cell>
          <cell r="D4237">
            <v>179.54</v>
          </cell>
        </row>
        <row r="4238">
          <cell r="A4238">
            <v>84183</v>
          </cell>
          <cell r="B4238" t="str">
            <v>PISO EM PEDRA PORTUGUESA ASSENTADO SOBRE BASE DE AREIA, REJUNTADO COM CIMENTO COMUM</v>
          </cell>
          <cell r="C4238" t="str">
            <v>M2</v>
          </cell>
          <cell r="D4238">
            <v>164.43</v>
          </cell>
        </row>
        <row r="4239">
          <cell r="A4239">
            <v>72185</v>
          </cell>
          <cell r="B4239" t="str">
            <v>PISO VINILICO SEMIFLEXIVEL PADRAO LISO, ESPESSURA 2MM, FIXADO COM COLA</v>
          </cell>
          <cell r="C4239" t="str">
            <v>M2</v>
          </cell>
          <cell r="D4239">
            <v>67.86</v>
          </cell>
        </row>
        <row r="4240">
          <cell r="A4240">
            <v>72186</v>
          </cell>
          <cell r="B4240" t="str">
            <v>PISO VINILICO SEMIFLEXIVEL PADRAO LISO, ESPESSURA 3,2MM, FIXADO COM CO LA</v>
          </cell>
          <cell r="C4240" t="str">
            <v>M2</v>
          </cell>
          <cell r="D4240">
            <v>109.18</v>
          </cell>
        </row>
        <row r="4241">
          <cell r="A4241">
            <v>72187</v>
          </cell>
          <cell r="B4241" t="str">
            <v>PISO DE BORRACHA FRISADO, ESPESSURA 7MM, ASSENTADO COM ARGAMASSA TRACO 1:3 (CIMENTO E AREIA)</v>
          </cell>
          <cell r="C4241" t="str">
            <v>M2</v>
          </cell>
          <cell r="D4241">
            <v>191.95</v>
          </cell>
        </row>
        <row r="4242">
          <cell r="A4242">
            <v>72188</v>
          </cell>
          <cell r="B4242" t="str">
            <v>PISO DE BORRACHA PASTILHADO, ESPESSURA 7MM, ASSENTADO COM ARGAMASSA TR ACO 1:3 (CIMENTO E AREIA)</v>
          </cell>
          <cell r="C4242" t="str">
            <v>M2</v>
          </cell>
          <cell r="D4242">
            <v>191.24</v>
          </cell>
        </row>
        <row r="4243">
          <cell r="A4243" t="str">
            <v>73876/001</v>
          </cell>
          <cell r="B4243" t="str">
            <v>PISO DE BORRACHA PASTILHADO, ESPESSURA 7MM, FIXADO COM COLA</v>
          </cell>
          <cell r="C4243" t="str">
            <v>M2</v>
          </cell>
          <cell r="D4243">
            <v>181.36</v>
          </cell>
        </row>
        <row r="4244">
          <cell r="A4244">
            <v>84186</v>
          </cell>
          <cell r="B4244" t="str">
            <v>PISO DE BORRACHA CANELADA, ESPESSURA 3,5MM, FIXADO COM COLA</v>
          </cell>
          <cell r="C4244" t="str">
            <v>M2</v>
          </cell>
          <cell r="D4244">
            <v>94.67</v>
          </cell>
        </row>
        <row r="4245">
          <cell r="A4245">
            <v>84187</v>
          </cell>
          <cell r="B4245" t="str">
            <v>ASSENTAMENTO DE PISO DE BORRACHA PASTILHADA FIXADO COM COLA</v>
          </cell>
          <cell r="C4245" t="str">
            <v>M2</v>
          </cell>
          <cell r="D4245">
            <v>17.149999999999999</v>
          </cell>
        </row>
        <row r="4246">
          <cell r="A4246">
            <v>84188</v>
          </cell>
          <cell r="B4246" t="str">
            <v>TESTEIRA OU RODAPE VINILICO 6CM FIXADO COM COLA</v>
          </cell>
          <cell r="C4246" t="str">
            <v>M</v>
          </cell>
          <cell r="D4246">
            <v>25.27</v>
          </cell>
        </row>
        <row r="4247">
          <cell r="A4247">
            <v>72136</v>
          </cell>
          <cell r="B4247" t="str">
            <v>PISO INDUSTRIAL DE ALTA RESISTENCIA, ESPESSURA 8MM, INCLUSO JUNTAS DE DILATACAO PLASTICAS E POLIMENTO MECANIZADO</v>
          </cell>
          <cell r="C4247" t="str">
            <v>M2</v>
          </cell>
          <cell r="D4247">
            <v>79.72</v>
          </cell>
        </row>
        <row r="4248">
          <cell r="A4248">
            <v>72137</v>
          </cell>
          <cell r="B4248" t="str">
            <v>PISO INDUSTRIAL ALTA RESISTENCIA, ESPESSURA 12MM, INCLUSO JUNTAS DE DI LATACAO PLASTICAS E POLIMENTO MECANIZADO</v>
          </cell>
          <cell r="C4248" t="str">
            <v>M2</v>
          </cell>
          <cell r="D4248">
            <v>98.05</v>
          </cell>
        </row>
        <row r="4249">
          <cell r="A4249">
            <v>72815</v>
          </cell>
          <cell r="B4249" t="str">
            <v>APLICACAO DE TINTA A BASE DE EPOXI SOBRE PISO</v>
          </cell>
          <cell r="C4249" t="str">
            <v>M2</v>
          </cell>
          <cell r="D4249">
            <v>35.32</v>
          </cell>
        </row>
        <row r="4250">
          <cell r="A4250">
            <v>84191</v>
          </cell>
          <cell r="B4250" t="str">
            <v>PISO EM GRANILITE, MARMORITE OU GRANITINA ESPESSURA 8 MM, INCLUSO JUNT AS DE DILATACAO PLASTICAS</v>
          </cell>
          <cell r="C4250" t="str">
            <v>M2</v>
          </cell>
          <cell r="D4250">
            <v>99.87</v>
          </cell>
        </row>
        <row r="4251">
          <cell r="A4251">
            <v>72138</v>
          </cell>
          <cell r="B4251" t="str">
            <v>PISO EM GRANITO BRANCO 50X50CM LEVIGADO ESPESSURA 2CM, ASSENTADO COM A RGAMASSA COLANTE DUPLA COLAGEM, COM REJUNTAMENTO EM CIMENTO BRANCO</v>
          </cell>
          <cell r="C4251" t="str">
            <v>M2</v>
          </cell>
          <cell r="D4251">
            <v>432.15</v>
          </cell>
        </row>
        <row r="4252">
          <cell r="A4252">
            <v>84190</v>
          </cell>
          <cell r="B4252" t="str">
            <v>PISO GRANITO ASSENTADO SOBRE ARGAMASSA CIMENTO / CAL / AREIA TRACO 1:0 ,25:3 INCLUSIVE REJUNTE EM CIMENTO</v>
          </cell>
          <cell r="C4252" t="str">
            <v>M2</v>
          </cell>
          <cell r="D4252">
            <v>310.14</v>
          </cell>
        </row>
        <row r="4253">
          <cell r="A4253">
            <v>84193</v>
          </cell>
          <cell r="B4253" t="str">
            <v>ASSENTAMENTO DE PISO GRANITO/MARMORE SOBRE ARGAMASSA TRACO 1:2:2 (CIME NTO/AREIA/SAIBRO)</v>
          </cell>
          <cell r="C4253" t="str">
            <v>M2</v>
          </cell>
          <cell r="D4253">
            <v>20.34</v>
          </cell>
        </row>
        <row r="4254">
          <cell r="A4254">
            <v>84195</v>
          </cell>
          <cell r="B4254" t="str">
            <v>PISO MARMORE BRANCO ASSENTADO SOBRE ARGAMASSA TRACO 1:4 (CIMENTO/AREIA )</v>
          </cell>
          <cell r="C4254" t="str">
            <v>M2</v>
          </cell>
          <cell r="D4254">
            <v>359.38</v>
          </cell>
        </row>
        <row r="4255">
          <cell r="A4255">
            <v>84192</v>
          </cell>
          <cell r="B4255" t="str">
            <v>SOLEIRA CERAMICA PEI-4 LARGURA 15CM ASSENTADA SOBRE ARGAMASSA CIMENTO E AREIA TRACO 1:4</v>
          </cell>
          <cell r="C4255" t="str">
            <v>M</v>
          </cell>
          <cell r="D4255">
            <v>12.37</v>
          </cell>
        </row>
        <row r="4256">
          <cell r="A4256" t="str">
            <v>74159/001</v>
          </cell>
          <cell r="B4256" t="str">
            <v>SOLEIRA EM ARDOSIA LARGURA 15CM ASSENTADA COM ARGAMASSA DE CIMENTO E A REIA TRACO 1:4 REJUNTE EM CIMENTO BRANCO</v>
          </cell>
          <cell r="C4256" t="str">
            <v>M</v>
          </cell>
          <cell r="D4256">
            <v>13.87</v>
          </cell>
        </row>
        <row r="4257">
          <cell r="A4257" t="str">
            <v>74192/001</v>
          </cell>
          <cell r="B4257" t="str">
            <v>SOLEIRA EM MARMORITE LARGURA 15CM SOBRE ARGAMASSA TRACO 1:4 (CIMENTO E AREIA)</v>
          </cell>
          <cell r="C4257" t="str">
            <v>M</v>
          </cell>
          <cell r="D4257">
            <v>82.83</v>
          </cell>
        </row>
        <row r="4258">
          <cell r="A4258">
            <v>84194</v>
          </cell>
          <cell r="B4258" t="str">
            <v>SOLEIRA DE CIMENTADO LISO LARGURA 15CM  EXECUTADA COM ARGAMASSA TRACO 1:3 (CIMENTO E AREIA)</v>
          </cell>
          <cell r="C4258" t="str">
            <v>M</v>
          </cell>
          <cell r="D4258">
            <v>10.28</v>
          </cell>
        </row>
        <row r="4259">
          <cell r="A4259" t="str">
            <v>74111/001</v>
          </cell>
          <cell r="B4259" t="str">
            <v>SOLEIRA DE MARMORE BRANCO, LARGURA 5CM, ESPESSURA 3CM, ASSENTADA COM A RGAMASSA COLANTE</v>
          </cell>
          <cell r="C4259" t="str">
            <v>M</v>
          </cell>
          <cell r="D4259">
            <v>82</v>
          </cell>
        </row>
        <row r="4260">
          <cell r="A4260">
            <v>84161</v>
          </cell>
          <cell r="B4260" t="str">
            <v>SOLEIRA DE MARMORE BRANCO, LARGURA 15CM, ESPESSURA 3CM, ASSENTADA SOBR E ARGAMASSA TRACO 1:4 (CIMENTO E AREIA)</v>
          </cell>
          <cell r="C4260" t="str">
            <v>M</v>
          </cell>
          <cell r="D4260">
            <v>62.28</v>
          </cell>
        </row>
        <row r="4261">
          <cell r="A4261">
            <v>72194</v>
          </cell>
          <cell r="B4261" t="str">
            <v>RECOLOCACAO DE RODAPE DE MADEIRA E CORDAO, CONSIDERANDO REAPROVEITAMEN TO DO MATERIAL</v>
          </cell>
          <cell r="C4261" t="str">
            <v>M</v>
          </cell>
          <cell r="D4261">
            <v>4.34</v>
          </cell>
        </row>
        <row r="4262">
          <cell r="A4262" t="str">
            <v>73886/001</v>
          </cell>
          <cell r="B4262" t="str">
            <v>RODAPE EM MADEIRA, ALTURA 7CM, FIXADO EM PECAS DE MADEIRA</v>
          </cell>
          <cell r="C4262" t="str">
            <v>M</v>
          </cell>
          <cell r="D4262">
            <v>11.87</v>
          </cell>
        </row>
        <row r="4263">
          <cell r="A4263">
            <v>84162</v>
          </cell>
          <cell r="B4263" t="str">
            <v>RODAPE EM MADEIRA, ALTURA 7CM, FIXADO COM COLA</v>
          </cell>
          <cell r="C4263" t="str">
            <v>M</v>
          </cell>
          <cell r="D4263">
            <v>11.84</v>
          </cell>
        </row>
        <row r="4264">
          <cell r="A4264">
            <v>88648</v>
          </cell>
          <cell r="B4264" t="str">
            <v>RODAPÉ CERÂMICO DE 7CM DE ALTURA COM PLACAS TIPO GRÊS DE DIMENSÕES 35X 35CM. AF_06/2014</v>
          </cell>
          <cell r="C4264" t="str">
            <v>M</v>
          </cell>
          <cell r="D4264">
            <v>7.28</v>
          </cell>
        </row>
        <row r="4265">
          <cell r="A4265">
            <v>88649</v>
          </cell>
          <cell r="B4265" t="str">
            <v>RODAPÉ CERÂMICO DE 7CM DE ALTURA COM PLACAS TIPO GRÊS DE DIMENSÕES 45X 45CM. AF_06/2014</v>
          </cell>
          <cell r="C4265" t="str">
            <v>M</v>
          </cell>
          <cell r="D4265">
            <v>8.4700000000000006</v>
          </cell>
        </row>
        <row r="4266">
          <cell r="A4266">
            <v>88650</v>
          </cell>
          <cell r="B4266" t="str">
            <v>RODAPÉ CERÂMICO DE 7CM DE ALTURA COM PLACAS TIPO GRÊS DE DIMENSÕES 60X 60CM. AF_06/2014</v>
          </cell>
          <cell r="C4266" t="str">
            <v>M</v>
          </cell>
          <cell r="D4266">
            <v>10.23</v>
          </cell>
        </row>
        <row r="4267">
          <cell r="A4267">
            <v>6123</v>
          </cell>
          <cell r="B4267" t="str">
            <v>RODAPE EM ARGAMASSA TRACO 1:2:8 (CIMENTO, CAL E AREIA) ALTURA 8CM</v>
          </cell>
          <cell r="C4267" t="str">
            <v>M</v>
          </cell>
          <cell r="D4267">
            <v>8.94</v>
          </cell>
        </row>
        <row r="4268">
          <cell r="A4268">
            <v>40904</v>
          </cell>
          <cell r="B4268" t="str">
            <v>RODAPE EM ARDOSIA ALTURA 8CM ASSENTADO COM ARGAMASSA TRACO 1:2:8 (CIME NTO, CAL E AREIA) REJUNTE EM CIMENTO BRANCO</v>
          </cell>
          <cell r="C4268" t="str">
            <v>ML</v>
          </cell>
          <cell r="D4268">
            <v>8.3000000000000007</v>
          </cell>
        </row>
        <row r="4269">
          <cell r="A4269">
            <v>73630</v>
          </cell>
          <cell r="B4269" t="str">
            <v>RODAPE EM CONCRETO (CIMENTO, AREIA GROSSA E PEDRISCO), ALTURA 8CM</v>
          </cell>
          <cell r="C4269" t="str">
            <v>M</v>
          </cell>
          <cell r="D4269">
            <v>9.23</v>
          </cell>
        </row>
        <row r="4270">
          <cell r="A4270" t="str">
            <v>73742/001</v>
          </cell>
          <cell r="B4270" t="str">
            <v>RODAPE EM MARMORE BRANCO ASSENTADO COM ARGAMASSA TRACO 1:2:8 (CIMENTO, CAL E AREIA) ALTURA 7CM</v>
          </cell>
          <cell r="C4270" t="str">
            <v>M</v>
          </cell>
          <cell r="D4270">
            <v>40.92</v>
          </cell>
        </row>
        <row r="4271">
          <cell r="A4271" t="str">
            <v>73850/001</v>
          </cell>
          <cell r="B4271" t="str">
            <v>RODAPE EM MARMORITE, ALTURA 10CM</v>
          </cell>
          <cell r="C4271" t="str">
            <v>M</v>
          </cell>
          <cell r="D4271">
            <v>21.96</v>
          </cell>
        </row>
        <row r="4272">
          <cell r="A4272">
            <v>84165</v>
          </cell>
          <cell r="B4272" t="str">
            <v>RODAPE EM ARGAMASSA TRACO 1:3 (CIMENTO E AREIA) ALTURA 8CM</v>
          </cell>
          <cell r="C4272" t="str">
            <v>M</v>
          </cell>
          <cell r="D4272">
            <v>9.31</v>
          </cell>
        </row>
        <row r="4273">
          <cell r="A4273">
            <v>84167</v>
          </cell>
          <cell r="B4273" t="str">
            <v>RODAPE EM MARMORE BRANCO ASSENTADO COM ARGAMASSA TRACO 1:4 (CIMENTO E AREIA) ALTURA 7CM</v>
          </cell>
          <cell r="C4273" t="str">
            <v>M</v>
          </cell>
          <cell r="D4273">
            <v>44.66</v>
          </cell>
        </row>
        <row r="4274">
          <cell r="A4274">
            <v>84168</v>
          </cell>
          <cell r="B4274" t="str">
            <v>RODAPE EM ARDOSIA ASSENTADO COM ARGAMASSA TRACO 1:4 (CIMENTO E AREIA) ALTURA 10CM</v>
          </cell>
          <cell r="C4274" t="str">
            <v>M</v>
          </cell>
          <cell r="D4274">
            <v>21.05</v>
          </cell>
        </row>
        <row r="4275">
          <cell r="A4275">
            <v>68325</v>
          </cell>
          <cell r="B4275" t="str">
            <v>PISO EM CONCRETO 20 MPA PREPARO MECANICO, ESPESSURA 7CM, INCLUSO SELAN TE ELASTICO A BASE DE POLIURETANO</v>
          </cell>
          <cell r="C4275" t="str">
            <v>M2</v>
          </cell>
          <cell r="D4275">
            <v>40.96</v>
          </cell>
        </row>
        <row r="4276">
          <cell r="A4276">
            <v>68333</v>
          </cell>
          <cell r="B4276" t="str">
            <v>PISO EM CONCRETO 20 MPA PREPARO MECANICO, ESPESSURA 7CM, INCLUSO JUNTA S DE DILATACAO EM MADEIRA</v>
          </cell>
          <cell r="C4276" t="str">
            <v>M2</v>
          </cell>
          <cell r="D4276">
            <v>41.35</v>
          </cell>
        </row>
        <row r="4277">
          <cell r="A4277">
            <v>72182</v>
          </cell>
          <cell r="B4277" t="str">
            <v>PISO EM CONCRETO 20 MPA PREPARO MECANICO, ESPESSURA 7CM, INCLUSO JUNTA S DE DILATACAO EM POLIURETANO 2X2M</v>
          </cell>
          <cell r="C4277" t="str">
            <v>M2</v>
          </cell>
          <cell r="D4277">
            <v>42.39</v>
          </cell>
        </row>
        <row r="4278">
          <cell r="A4278">
            <v>72183</v>
          </cell>
          <cell r="B4278" t="str">
            <v>PISO EM CONCRETO 20MPA PREPARO MECANICO, ESPESSURA 7 CM, COM ARMACAO E M TELA SOLDADA</v>
          </cell>
          <cell r="C4278" t="str">
            <v>M2</v>
          </cell>
          <cell r="D4278">
            <v>67.47</v>
          </cell>
        </row>
        <row r="4279">
          <cell r="A4279">
            <v>72195</v>
          </cell>
          <cell r="B4279" t="str">
            <v>PISO EM CONCRETO ESPESSURA 7CM, COM JUNTA EM GRAMA</v>
          </cell>
          <cell r="C4279" t="str">
            <v>M2</v>
          </cell>
          <cell r="D4279">
            <v>46.57</v>
          </cell>
        </row>
        <row r="4280">
          <cell r="A4280" t="str">
            <v>73892/001</v>
          </cell>
          <cell r="B4280" t="str">
            <v>EXECUÇÃO DE PASSEIO (CALÇADA) EM CONCRETO (CIMENTO/AREIA/SEIXO ROLADO) , PREPARO MECÂNICO, ESPESSURA 7CM, COM JUNTA DE DILATAÇÃO EM MADEIRA, INCLUSO LANÇAMENTO E ADENSAMENTO</v>
          </cell>
          <cell r="C4280" t="str">
            <v>M2</v>
          </cell>
          <cell r="D4280">
            <v>31.29</v>
          </cell>
        </row>
        <row r="4281">
          <cell r="A4281" t="str">
            <v>73892/002</v>
          </cell>
          <cell r="B4281" t="str">
            <v>EXECUÇÃO DE PASSEIO (CALÇADA) EM CONCRETO 12 MPA, TRAÇO 1:3:5 (CIMENTO /AREIA/BRITA), PREPARO MECÂNICO, ESPESSURA 7CM, COM JUNTA DE DILATAÇÃO EM MADEIRA, INCLUSO LANÇAMENTO E ADENSAMENTO</v>
          </cell>
          <cell r="C4281" t="str">
            <v>M2</v>
          </cell>
          <cell r="D4281">
            <v>30.46</v>
          </cell>
        </row>
        <row r="4282">
          <cell r="A4282" t="str">
            <v>74147/001</v>
          </cell>
          <cell r="B4282" t="str">
            <v>PISO EM BLOCO SEXTAVADO 30X30CM, ESPESSURA 8CM, ASSENTADO SOBRE COLCHA O DE AREIA ESPESSURA 6CM</v>
          </cell>
          <cell r="C4282" t="str">
            <v>M2</v>
          </cell>
          <cell r="D4282">
            <v>46.23</v>
          </cell>
        </row>
        <row r="4283">
          <cell r="A4283">
            <v>84175</v>
          </cell>
          <cell r="B4283" t="str">
            <v>JUNTA 5X5CM COM ARGAMASSA TRACO 1:3 (CIMENTO E AREIA) PARA PISO EM PLA CAS</v>
          </cell>
          <cell r="C4283" t="str">
            <v>M</v>
          </cell>
          <cell r="D4283">
            <v>9.56</v>
          </cell>
        </row>
        <row r="4284">
          <cell r="A4284">
            <v>84176</v>
          </cell>
          <cell r="B4284" t="str">
            <v>JUNTA 2,5X2,5CM COM ARGAMASSA 1:1:3 IMPERMEABILIZANTE DE HIDRO-ASFALTO CIMENTO E AREIA PARA PISO EM PLACAS</v>
          </cell>
          <cell r="C4284" t="str">
            <v>M</v>
          </cell>
          <cell r="D4284">
            <v>16.39</v>
          </cell>
        </row>
        <row r="4285">
          <cell r="A4285">
            <v>84177</v>
          </cell>
          <cell r="B4285" t="str">
            <v>JUNTA GRAMADA 5CM DE LARGURA</v>
          </cell>
          <cell r="C4285" t="str">
            <v>M</v>
          </cell>
          <cell r="D4285">
            <v>10.61</v>
          </cell>
        </row>
        <row r="4286">
          <cell r="A4286">
            <v>84184</v>
          </cell>
          <cell r="B4286" t="str">
            <v>REPOSICAO DE BLOCOS DE CONCRETO HEXAGONAL, TIPO BLOKRET, SOBRE COXIM A REIA</v>
          </cell>
          <cell r="C4286" t="str">
            <v>M2</v>
          </cell>
          <cell r="D4286">
            <v>13.59</v>
          </cell>
        </row>
        <row r="4287">
          <cell r="A4287">
            <v>84212</v>
          </cell>
          <cell r="B4287" t="str">
            <v>PISO EM CONCRETO 20 MPA USINADO, ESPESSURA 7CM E JUNTAS SERRADAS 2X2M, INCLUSO POLIMENTO COM DESEMPENADEIRA ELETRICA</v>
          </cell>
          <cell r="C4287" t="str">
            <v>M2</v>
          </cell>
          <cell r="D4287">
            <v>42.16</v>
          </cell>
        </row>
        <row r="4288">
          <cell r="A4288">
            <v>84179</v>
          </cell>
          <cell r="B4288" t="str">
            <v>CARPETE NYLON ESPESSURA 6MM, COLOCADO SOBRE ARGAMASSA TRACO 1:4 (CIMEN TO E AREIA)</v>
          </cell>
          <cell r="C4288" t="str">
            <v>M2</v>
          </cell>
          <cell r="D4288">
            <v>93.29</v>
          </cell>
        </row>
        <row r="4289">
          <cell r="A4289">
            <v>87620</v>
          </cell>
          <cell r="B4289" t="str">
            <v>CONTRAPISO EM ARGAMASSA TRAÇO 1:4 (CIMENTO E AREIA), PREPARO MECÂNICO COM BETONEIRA 400 L, APLICADO EM ÁREAS SECAS SOBRE LAJE, ADERIDO, ESPE SSURA 2CM. AF_06/2014</v>
          </cell>
          <cell r="C4289" t="str">
            <v>M2</v>
          </cell>
          <cell r="D4289">
            <v>21.14</v>
          </cell>
        </row>
        <row r="4290">
          <cell r="A4290">
            <v>87622</v>
          </cell>
          <cell r="B4290" t="str">
            <v>CONTRAPISO EM ARGAMASSA TRAÇO 1:4 (CIMENTO E AREIA), PREPARO MANUAL, A PLICADO EM ÁREAS SECAS SOBRE LAJE, ADERIDO, ESPESSURA 2CM. AF_06/2014</v>
          </cell>
          <cell r="C4290" t="str">
            <v>M2</v>
          </cell>
          <cell r="D4290">
            <v>23.43</v>
          </cell>
        </row>
        <row r="4291">
          <cell r="A4291">
            <v>87623</v>
          </cell>
          <cell r="B4291" t="str">
            <v>CONTRAPISO EM ARGAMASSA PRONTA, PREPARO MECÂNICO COM MISTURADOR 300 KG , APLICADO EM ÁREAS SECAS SOBRE LAJE, ADERIDO, ESPESSURA 2CM. AF_06/20 14</v>
          </cell>
          <cell r="C4291" t="str">
            <v>M2</v>
          </cell>
          <cell r="D4291">
            <v>53.66</v>
          </cell>
        </row>
        <row r="4292">
          <cell r="A4292">
            <v>87624</v>
          </cell>
          <cell r="B4292" t="str">
            <v>CONTRAPISO EM ARGAMASSA PRONTA, PREPARO MANUAL, APLICADO EM ÁREAS SECA S SOBRE LAJE, ADERIDO, ESPESSURA 2CM. AF_06/2014</v>
          </cell>
          <cell r="C4292" t="str">
            <v>M2</v>
          </cell>
          <cell r="D4292">
            <v>58.14</v>
          </cell>
        </row>
        <row r="4293">
          <cell r="A4293">
            <v>87630</v>
          </cell>
          <cell r="B4293" t="str">
            <v>CONTRAPISO EM ARGAMASSA TRAÇO 1:4 (CIMENTO E AREIA), PREPARO MECÂNICO COM BETONEIRA 400 L, APLICADO EM ÁREAS SECAS SOBRE LAJE, ADERIDO, ESPE SSURA 3CM. AF_06/2014</v>
          </cell>
          <cell r="C4293" t="str">
            <v>M2</v>
          </cell>
          <cell r="D4293">
            <v>26.34</v>
          </cell>
        </row>
        <row r="4294">
          <cell r="A4294">
            <v>87632</v>
          </cell>
          <cell r="B4294" t="str">
            <v>CONTRAPISO EM ARGAMASSA TRAÇO 1:4 (CIMENTO E AREIA), PREPARO MANUAL, A PLICADO EM ÁREAS SECAS SOBRE LAJE, ADERIDO, ESPESSURA 3CM. AF_06/2014</v>
          </cell>
          <cell r="C4294" t="str">
            <v>M2</v>
          </cell>
          <cell r="D4294">
            <v>29.52</v>
          </cell>
        </row>
        <row r="4295">
          <cell r="A4295">
            <v>87633</v>
          </cell>
          <cell r="B4295" t="str">
            <v>CONTRAPISO EM ARGAMASSA PRONTA, PREPARO MECÂNICO COM MISTURADOR 300 KG , APLICADO EM ÁREAS SECAS SOBRE LAJE, ADERIDO, ESPESSURA 3CM. AF_06/20 14</v>
          </cell>
          <cell r="C4295" t="str">
            <v>M2</v>
          </cell>
          <cell r="D4295">
            <v>71.56</v>
          </cell>
        </row>
        <row r="4296">
          <cell r="A4296">
            <v>87634</v>
          </cell>
          <cell r="B4296" t="str">
            <v>CONTRAPISO EM ARGAMASSA PRONTA, PREPARO MANUAL, APLICADO EM ÁREAS SECA S SOBRE LAJE, ADERIDO, ESPESSURA 3CM. AF_06/2014</v>
          </cell>
          <cell r="C4296" t="str">
            <v>M2</v>
          </cell>
          <cell r="D4296">
            <v>77.78</v>
          </cell>
        </row>
        <row r="4297">
          <cell r="A4297">
            <v>87640</v>
          </cell>
          <cell r="B4297" t="str">
            <v>CONTRAPISO EM ARGAMASSA TRAÇO 1:4 (CIMENTO E AREIA), PREPARO MECÂNICO COM BETONEIRA 400 L, APLICADO EM ÁREAS SECAS SOBRE LAJE, ADERIDO, ESPE SSURA 4CM. AF_06/2014</v>
          </cell>
          <cell r="C4297" t="str">
            <v>M2</v>
          </cell>
          <cell r="D4297">
            <v>30.53</v>
          </cell>
        </row>
        <row r="4298">
          <cell r="A4298">
            <v>87642</v>
          </cell>
          <cell r="B4298" t="str">
            <v>CONTRAPISO EM ARGAMASSA TRAÇO 1:4 (CIMENTO E AREIA), PREPARO MANUAL, A PLICADO EM ÁREAS SECAS SOBRE LAJE, ADERIDO, ESPESSURA 4CM. AF_06/2014</v>
          </cell>
          <cell r="C4298" t="str">
            <v>M2</v>
          </cell>
          <cell r="D4298">
            <v>34.450000000000003</v>
          </cell>
        </row>
        <row r="4299">
          <cell r="A4299">
            <v>87643</v>
          </cell>
          <cell r="B4299" t="str">
            <v>CONTRAPISO EM ARGAMASSA PRONTA, PREPARO MECÂNICO COM MISTURADOR 300 KG , APLICADO EM ÁREAS SECAS SOBRE LAJE, ADERIDO, ESPESSURA 4CM. AF_06/20 14</v>
          </cell>
          <cell r="C4299" t="str">
            <v>M2</v>
          </cell>
          <cell r="D4299">
            <v>86.15</v>
          </cell>
        </row>
        <row r="4300">
          <cell r="A4300">
            <v>87644</v>
          </cell>
          <cell r="B4300" t="str">
            <v>CONTRAPISO EM ARGAMASSA PRONTA, PREPARO MANUAL, APLICADO EM ÁREAS SECA S SOBRE LAJE, ADERIDO, ESPESSURA 4CM. AF_06/2014</v>
          </cell>
          <cell r="C4300" t="str">
            <v>M2</v>
          </cell>
          <cell r="D4300">
            <v>93.8</v>
          </cell>
        </row>
        <row r="4301">
          <cell r="A4301">
            <v>87680</v>
          </cell>
          <cell r="B4301" t="str">
            <v>CONTRAPISO EM ARGAMASSA TRAÇO 1:4 (CIMENTO E AREIA), PREPARO MECÂNICO COM BETONEIRA 400 L, APLICADO EM ÁREAS SECAS SOBRE LAJE, NÃO ADERIDO, ESPESSURA 4CM. AF_06/2014</v>
          </cell>
          <cell r="C4301" t="str">
            <v>M2</v>
          </cell>
          <cell r="D4301">
            <v>25.32</v>
          </cell>
        </row>
        <row r="4302">
          <cell r="A4302">
            <v>87682</v>
          </cell>
          <cell r="B4302" t="str">
            <v>CONTRAPISO EM ARGAMASSA TRAÇO 1:4 (CIMENTO E AREIA), PREPARO MANUAL, A PLICADO EM ÁREAS SECAS SOBRE LAJE, NÃO ADERIDO, ESPESSURA 4CM. AF_06/2 014</v>
          </cell>
          <cell r="C4302" t="str">
            <v>M2</v>
          </cell>
          <cell r="D4302">
            <v>29.24</v>
          </cell>
        </row>
        <row r="4303">
          <cell r="A4303">
            <v>87683</v>
          </cell>
          <cell r="B4303" t="str">
            <v>CONTRAPISO EM ARGAMASSA PRONTA, PREPARO MECÂNICO COM MISTURADOR 300 KG , APLICADO EM ÁREAS SECAS SOBRE LAJE, NÃO ADERIDO, ESPESSURA 4CM. AF_0 6/2014</v>
          </cell>
          <cell r="C4303" t="str">
            <v>M2</v>
          </cell>
          <cell r="D4303">
            <v>80.930000000000007</v>
          </cell>
        </row>
        <row r="4304">
          <cell r="A4304">
            <v>87684</v>
          </cell>
          <cell r="B4304" t="str">
            <v>CONTRAPISO EM ARGAMASSA PRONTA, PREPARO MANUAL, APLICADO EM ÁREAS SECA S SOBRE LAJE, NÃO ADERIDO, ESPESSURA 4CM. AF_06/2014</v>
          </cell>
          <cell r="C4304" t="str">
            <v>M2</v>
          </cell>
          <cell r="D4304">
            <v>88.58</v>
          </cell>
        </row>
        <row r="4305">
          <cell r="A4305">
            <v>87690</v>
          </cell>
          <cell r="B4305" t="str">
            <v>CONTRAPISO EM ARGAMASSA TRAÇO 1:4 (CIMENTO E AREIA), PREPARO MECÂNICO COM BETONEIRA 400 L, APLICADO EM ÁREAS SECAS SOBRE LAJE, NÃO ADERIDO, ESPESSURA 5CM. AF_06/2014</v>
          </cell>
          <cell r="C4305" t="str">
            <v>M2</v>
          </cell>
          <cell r="D4305">
            <v>29.39</v>
          </cell>
        </row>
        <row r="4306">
          <cell r="A4306">
            <v>87692</v>
          </cell>
          <cell r="B4306" t="str">
            <v>CONTRAPISO EM ARGAMASSA TRAÇO 1:4 (CIMENTO E AREIA), PREPARO MANUAL, A PLICADO EM ÁREAS SECAS SOBRE LAJE, NÃO ADERIDO, ESPESSURA 5CM. AF_06/2 014</v>
          </cell>
          <cell r="C4306" t="str">
            <v>M2</v>
          </cell>
          <cell r="D4306">
            <v>33.880000000000003</v>
          </cell>
        </row>
        <row r="4307">
          <cell r="A4307">
            <v>87693</v>
          </cell>
          <cell r="B4307" t="str">
            <v>CONTRAPISO EM ARGAMASSA PRONTA, PREPARO MECÂNICO COM MISTURADOR 300 KG , APLICADO EM ÁREAS SECAS SOBRE LAJE, NÃO ADERIDO, ESPESSURA 5CM. AF_0 6/2014</v>
          </cell>
          <cell r="C4307" t="str">
            <v>M2</v>
          </cell>
          <cell r="D4307">
            <v>93.08</v>
          </cell>
        </row>
        <row r="4308">
          <cell r="A4308">
            <v>87694</v>
          </cell>
          <cell r="B4308" t="str">
            <v>CONTRAPISO EM ARGAMASSA PRONTA, PREPARO MANUAL, APLICADO EM ÁREAS SECA S SOBRE LAJE, NÃO ADERIDO, ESPESSURA 5CM. AF_06/2014</v>
          </cell>
          <cell r="C4308" t="str">
            <v>M2</v>
          </cell>
          <cell r="D4308">
            <v>101.85</v>
          </cell>
        </row>
        <row r="4309">
          <cell r="A4309">
            <v>87700</v>
          </cell>
          <cell r="B4309" t="str">
            <v>CONTRAPISO EM ARGAMASSA TRAÇO 1:4 (CIMENTO E AREIA), PREPARO MECÂNICO COM BETONEIRA 400 L, APLICADO EM ÁREAS SECAS SOBRE LAJE, NÃO ADERIDO, ESPESSURA 6CM. AF_06/2014</v>
          </cell>
          <cell r="C4309" t="str">
            <v>M2</v>
          </cell>
          <cell r="D4309">
            <v>31.76</v>
          </cell>
        </row>
        <row r="4310">
          <cell r="A4310">
            <v>87702</v>
          </cell>
          <cell r="B4310" t="str">
            <v>CONTRAPISO EM ARGAMASSA TRAÇO 1:4 (CIMENTO E AREIA), PREPARO MANUAL, A PLICADO EM ÁREAS SECAS SOBRE LAJE, NÃO ADERIDO, ESPESSURA 6CM. AF_06/2 014</v>
          </cell>
          <cell r="C4310" t="str">
            <v>M2</v>
          </cell>
          <cell r="D4310">
            <v>36.65</v>
          </cell>
        </row>
        <row r="4311">
          <cell r="A4311">
            <v>87703</v>
          </cell>
          <cell r="B4311" t="str">
            <v>CONTRAPISO EM ARGAMASSA PRONTA, PREPARO MECÂNICO COM MISTURADOR 300 KG , APLICADO EM ÁREAS SECAS SOBRE LAJE, NÃO ADERIDO, ESPESSURA 6CM. AF_0 6/2014</v>
          </cell>
          <cell r="C4311" t="str">
            <v>M2</v>
          </cell>
          <cell r="D4311">
            <v>101.12</v>
          </cell>
        </row>
        <row r="4312">
          <cell r="A4312">
            <v>87704</v>
          </cell>
          <cell r="B4312" t="str">
            <v>CONTRAPISO EM ARGAMASSA PRONTA, PREPARO MANUAL, APLICADO EM ÁREAS SECA S SOBRE LAJE, NÃO ADERIDO, ESPESSURA 6CM. AF_06/2014</v>
          </cell>
          <cell r="C4312" t="str">
            <v>M2</v>
          </cell>
          <cell r="D4312">
            <v>110.66</v>
          </cell>
        </row>
        <row r="4313">
          <cell r="A4313">
            <v>87735</v>
          </cell>
          <cell r="B4313" t="str">
            <v>CONTRAPISO EM ARGAMASSA TRAÇO 1:4 (CIMENTO E AREIA), PREPARO MECÂNICO COM BETONEIRA 400 L, APLICADO EM ÁREAS MOLHADAS SOBRE LAJE, ADERIDO, E SPESSURA 2CM. AF_06/2014</v>
          </cell>
          <cell r="C4313" t="str">
            <v>M2</v>
          </cell>
          <cell r="D4313">
            <v>27.77</v>
          </cell>
        </row>
        <row r="4314">
          <cell r="A4314">
            <v>87737</v>
          </cell>
          <cell r="B4314" t="str">
            <v>CONTRAPISO EM ARGAMASSA TRAÇO 1:4 (CIMENTO E AREIA), PREPARO MANUAL, A PLICADO EM ÁREAS MOLHADAS SOBRE LAJE, ADERIDO, ESPESSURA 2CM. AF_06/20 14</v>
          </cell>
          <cell r="C4314" t="str">
            <v>M2</v>
          </cell>
          <cell r="D4314">
            <v>30.06</v>
          </cell>
        </row>
        <row r="4315">
          <cell r="A4315">
            <v>87738</v>
          </cell>
          <cell r="B4315" t="str">
            <v>CONTRAPISO EM ARGAMASSA PRONTA, PREPARO MECÂNICO COM MISTURADOR 300 KG , APLICADO EM ÁREAS MOLHADAS SOBRE LAJE, ADERIDO, ESPESSURA 2CM. AF_06 /2014</v>
          </cell>
          <cell r="C4315" t="str">
            <v>M2</v>
          </cell>
          <cell r="D4315">
            <v>60.3</v>
          </cell>
        </row>
        <row r="4316">
          <cell r="A4316">
            <v>87739</v>
          </cell>
          <cell r="B4316" t="str">
            <v>CONTRAPISO EM ARGAMASSA PRONTA, PREPARO MANUAL, APLICADO EM ÁREAS MOLH ADAS SOBRE LAJE, ADERIDO, ESPESSURA 2CM. AF_06/2014</v>
          </cell>
          <cell r="C4316" t="str">
            <v>M2</v>
          </cell>
          <cell r="D4316">
            <v>64.77</v>
          </cell>
        </row>
        <row r="4317">
          <cell r="A4317">
            <v>87745</v>
          </cell>
          <cell r="B4317" t="str">
            <v>CONTRAPISO EM ARGAMASSA TRAÇO 1:4 (CIMENTO E AREIA), PREPARO MECÂNICO COM BETONEIRA 400 L, APLICADO EM ÁREAS MOLHADAS SOBRE LAJE, ADERIDO, E SPESSURA 3CM. AF_06/2014</v>
          </cell>
          <cell r="C4317" t="str">
            <v>M2</v>
          </cell>
          <cell r="D4317">
            <v>32.97</v>
          </cell>
        </row>
        <row r="4318">
          <cell r="A4318">
            <v>87747</v>
          </cell>
          <cell r="B4318" t="str">
            <v>CONTRAPISO EM ARGAMASSA TRAÇO 1:4 (CIMENTO E AREIA), PREPARO MANUAL, A PLICADO EM ÁREAS MOLHADAS SOBRE LAJE, ADERIDO, ESPESSURA 3CM. AF_06/20 14</v>
          </cell>
          <cell r="C4318" t="str">
            <v>M2</v>
          </cell>
          <cell r="D4318">
            <v>36.159999999999997</v>
          </cell>
        </row>
        <row r="4319">
          <cell r="A4319">
            <v>87748</v>
          </cell>
          <cell r="B4319" t="str">
            <v>CONTRAPISO EM ARGAMASSA PRONTA, PREPARO MECÂNICO COM MISTURADOR 300 KG , APLICADO EM ÁREAS MOLHADAS SOBRE LAJE, ADERIDO, ESPESSURA 3CM. AF_06 /2014</v>
          </cell>
          <cell r="C4319" t="str">
            <v>M2</v>
          </cell>
          <cell r="D4319">
            <v>78.2</v>
          </cell>
        </row>
        <row r="4320">
          <cell r="A4320">
            <v>87749</v>
          </cell>
          <cell r="B4320" t="str">
            <v>CONTRAPISO EM ARGAMASSA PRONTA, PREPARO MANUAL, APLICADO EM ÁREAS MOLH ADAS SOBRE LAJE, ADERIDO, ESPESSURA 3CM. AF_06/2014</v>
          </cell>
          <cell r="C4320" t="str">
            <v>M2</v>
          </cell>
          <cell r="D4320">
            <v>84.42</v>
          </cell>
        </row>
        <row r="4321">
          <cell r="A4321">
            <v>87755</v>
          </cell>
          <cell r="B4321" t="str">
            <v>CONTRAPISO EM ARGAMASSA TRAÇO 1:4 (CIMENTO E AREIA), PREPARO MECÂNICO COM BETONEIRA 400 L, APLICADO EM ÁREAS MOLHADAS SOBRE IMPERMEABILIZAÇÃ O, ESPESSURA 3CM. AF_06/2014</v>
          </cell>
          <cell r="C4321" t="str">
            <v>M2</v>
          </cell>
          <cell r="D4321">
            <v>30.22</v>
          </cell>
        </row>
        <row r="4322">
          <cell r="A4322">
            <v>87757</v>
          </cell>
          <cell r="B4322" t="str">
            <v>CONTRAPISO EM ARGAMASSA TRAÇO 1:4 (CIMENTO E AREIA), PREPARO MANUAL, A PLICADO EM ÁREAS MOLHADAS SOBRE IMPERMEABILIZAÇÃO, ESPESSURA 3CM. AF_0 6/2014</v>
          </cell>
          <cell r="C4322" t="str">
            <v>M2</v>
          </cell>
          <cell r="D4322">
            <v>33.4</v>
          </cell>
        </row>
        <row r="4323">
          <cell r="A4323">
            <v>87758</v>
          </cell>
          <cell r="B4323" t="str">
            <v>CONTRAPISO EM ARGAMASSA PRONTA, PREPARO MECÂNICO COM MISTURADOR 300 KG , APLICADO EM ÁREAS MOLHADAS SOBRE IMPERMEABILIZAÇÃO, ESPESSURA 3CM. A F_06/2014</v>
          </cell>
          <cell r="C4323" t="str">
            <v>M2</v>
          </cell>
          <cell r="D4323">
            <v>75.44</v>
          </cell>
        </row>
        <row r="4324">
          <cell r="A4324">
            <v>87759</v>
          </cell>
          <cell r="B4324" t="str">
            <v>CONTRAPISO EM ARGAMASSA PRONTA, PREPARO MANUAL, APLICADO EM ÁREAS MOLH ADAS SOBRE IMPERMEABILIZAÇÃO, ESPESSURA 3CM. AF_06/2014</v>
          </cell>
          <cell r="C4324" t="str">
            <v>M2</v>
          </cell>
          <cell r="D4324">
            <v>81.66</v>
          </cell>
        </row>
        <row r="4325">
          <cell r="A4325">
            <v>87765</v>
          </cell>
          <cell r="B4325" t="str">
            <v>CONTRAPISO EM ARGAMASSA TRAÇO 1:4 (CIMENTO E AREIA), PREPARO MECÂNICO COM BETONEIRA 400 L, APLICADO EM ÁREAS MOLHADAS SOBRE IMPERMEABILIZAÇÃ O, ESPESSURA 4CM. AF_06/2014</v>
          </cell>
          <cell r="C4325" t="str">
            <v>M2</v>
          </cell>
          <cell r="D4325">
            <v>34.409999999999997</v>
          </cell>
        </row>
        <row r="4326">
          <cell r="A4326">
            <v>87767</v>
          </cell>
          <cell r="B4326" t="str">
            <v>CONTRAPISO EM ARGAMASSA TRAÇO 1:4 (CIMENTO E AREIA), PREPARO MANUAL, A PLICADO EM ÁREAS MOLHADAS SOBRE IMPERMEABILIZAÇÃO, ESPESSURA 4CM. AF_0 6/2014</v>
          </cell>
          <cell r="C4326" t="str">
            <v>M2</v>
          </cell>
          <cell r="D4326">
            <v>38.33</v>
          </cell>
        </row>
        <row r="4327">
          <cell r="A4327">
            <v>87768</v>
          </cell>
          <cell r="B4327" t="str">
            <v>CONTRAPISO EM ARGAMASSA PRONTA, PREPARO MECÂNICO COM MISTURADOR 300 KG , APLICADO EM ÁREAS MOLHADAS SOBRE IMPERMEABILIZAÇÃO, ESPESSURA 4CM. A F_06/2014</v>
          </cell>
          <cell r="C4327" t="str">
            <v>M2</v>
          </cell>
          <cell r="D4327">
            <v>90.02</v>
          </cell>
        </row>
        <row r="4328">
          <cell r="A4328">
            <v>87769</v>
          </cell>
          <cell r="B4328" t="str">
            <v>CONTRAPISO EM ARGAMASSA PRONTA, PREPARO MANUAL, APLICADO EM ÁREAS MOLH ADAS SOBRE IMPERMEABILIZAÇÃO, ESPESSURA 4CM. AF_06/2014</v>
          </cell>
          <cell r="C4328" t="str">
            <v>M2</v>
          </cell>
          <cell r="D4328">
            <v>97.67</v>
          </cell>
        </row>
        <row r="4329">
          <cell r="A4329">
            <v>88470</v>
          </cell>
          <cell r="B4329" t="str">
            <v>CONTRAPISO AUTONIVELANTE, APLICADO SOBRE LAJE, NÃO ADERIDO, ESPESSURA 3CM. AF_06/2014</v>
          </cell>
          <cell r="C4329" t="str">
            <v>M2</v>
          </cell>
          <cell r="D4329">
            <v>18.420000000000002</v>
          </cell>
        </row>
        <row r="4330">
          <cell r="A4330">
            <v>88471</v>
          </cell>
          <cell r="B4330" t="str">
            <v>CONTRAPISO AUTONIVELANTE, APLICADO SOBRE LAJE, NÃO ADERIDO, ESPESSURA 4CM. AF_06/2014</v>
          </cell>
          <cell r="C4330" t="str">
            <v>M2</v>
          </cell>
          <cell r="D4330">
            <v>22.76</v>
          </cell>
        </row>
        <row r="4331">
          <cell r="A4331">
            <v>88472</v>
          </cell>
          <cell r="B4331" t="str">
            <v>CONTRAPISO AUTONIVELANTE, APLICADO SOBRE LAJE, NÃO ADERIDO, ESPESSURA 5CM. AF_06/2014</v>
          </cell>
          <cell r="C4331" t="str">
            <v>M2</v>
          </cell>
          <cell r="D4331">
            <v>26.16</v>
          </cell>
        </row>
        <row r="4332">
          <cell r="A4332">
            <v>88476</v>
          </cell>
          <cell r="B4332" t="str">
            <v>CONTRAPISO AUTONIVELANTE, APLICADO SOBRE LAJE, ADERIDO, ESPESSURA 2CM. AF_06/2014</v>
          </cell>
          <cell r="C4332" t="str">
            <v>M2</v>
          </cell>
          <cell r="D4332">
            <v>14.87</v>
          </cell>
        </row>
        <row r="4333">
          <cell r="A4333">
            <v>88477</v>
          </cell>
          <cell r="B4333" t="str">
            <v>CONTRAPISO AUTONIVELANTE, APLICADO SOBRE LAJE, ADERIDO, ESPESSURA 3CM. AF_06/2014</v>
          </cell>
          <cell r="C4333" t="str">
            <v>M2</v>
          </cell>
          <cell r="D4333">
            <v>20.420000000000002</v>
          </cell>
        </row>
        <row r="4334">
          <cell r="A4334">
            <v>88478</v>
          </cell>
          <cell r="B4334" t="str">
            <v>CONTRAPISO AUTONIVELANTE, APLICADO SOBRE LAJE, ADERIDO, ESPESSURA 4CM. AF_06/2014</v>
          </cell>
          <cell r="C4334" t="str">
            <v>M2</v>
          </cell>
          <cell r="D4334">
            <v>24.92</v>
          </cell>
        </row>
        <row r="4335">
          <cell r="A4335">
            <v>89047</v>
          </cell>
          <cell r="B4335" t="str">
            <v>(COMPOSIÇÃO REPRESENTATIVA) DO SERVIÇO DE CONTRAPISO EM ARGAMASSA TRAÇ O 1:4 (CIMENTO E AREIA), PREPARO COM BETONEIRA 400 L, ESPESSURA 4 CM P ARA ÁREAS SECAS E 3 CM PARA ÁREAS MOLHADAS, PARA EDIFICAÇÃO HABITACION AL MULTIFAMILIAR (PRÉDIO). AF_11/2014</v>
          </cell>
          <cell r="C4335" t="str">
            <v>M2</v>
          </cell>
          <cell r="D4335">
            <v>30.48</v>
          </cell>
        </row>
        <row r="4336">
          <cell r="A4336">
            <v>89172</v>
          </cell>
          <cell r="B4336" t="str">
            <v>(COMPOSIÇÃO REPRESENTATIVA) DO SERVIÇO DE CONTRAPISO EM ARGAMASSA TRAÇ O 1:4 (CIM E AREIA), EM BETONEIRA 400 L, ESPESSURA 4 CM ÁREAS SECAS E 3 CM ÁREAS MOLHADAS, PARA EDIFICAÇÃO HABITACIONAL UNIFAMILIAR (CASA) E EDIFICAÇÃO PÚBLICA PADRÃO. AF_11/2014</v>
          </cell>
          <cell r="C4336" t="str">
            <v>M2</v>
          </cell>
          <cell r="D4336">
            <v>30.48</v>
          </cell>
        </row>
        <row r="4337">
          <cell r="A4337">
            <v>90900</v>
          </cell>
          <cell r="B4337" t="str">
            <v>CONTRAPISO ACÚSTICO EM ARGAMASSA TRAÇO 1:4 (CIMENTO E AREIA), PREPARO MECÂNICO COM BETONEIRA 400L, APLICADO EM ÁREAS SECAS MENORES QUE 15M2, ESPESSURA 5CM. AF_10/2014</v>
          </cell>
          <cell r="C4337" t="str">
            <v>M2</v>
          </cell>
          <cell r="D4337">
            <v>50.27</v>
          </cell>
        </row>
        <row r="4338">
          <cell r="A4338">
            <v>90902</v>
          </cell>
          <cell r="B4338" t="str">
            <v>CONTRAPISO ACÚSTICO EM ARGAMASSA TRAÇO 1:4 (CIMENTO E AREIA), PREPARO MANUAL, APLICADO EM ÁREAS SECAS MENORES QUE 15M2, ESPESSURA 5CM. AF_10 /2014</v>
          </cell>
          <cell r="C4338" t="str">
            <v>M2</v>
          </cell>
          <cell r="D4338">
            <v>54.76</v>
          </cell>
        </row>
        <row r="4339">
          <cell r="A4339">
            <v>90903</v>
          </cell>
          <cell r="B4339" t="str">
            <v>CONTRAPISO ACÚSTICO EM ARGAMASSA PRONTA, PREPARO MECÂNICO COM MISTURAD OR 300 KG, APLICADO EM ÁREAS SECAS MENORES QUE 15M2, ESPESSURA 5CM. AF _10/2014</v>
          </cell>
          <cell r="C4339" t="str">
            <v>M2</v>
          </cell>
          <cell r="D4339">
            <v>113.96</v>
          </cell>
        </row>
        <row r="4340">
          <cell r="A4340">
            <v>90904</v>
          </cell>
          <cell r="B4340" t="str">
            <v>CONTRAPISO ACÚSTICO EM ARGAMASSA PRONTA, PREPARO MANUAL, APLICADO EM Á REAS SECAS MENORES QUE 15M2, ESPESSURA 5CM. AF_10/2014</v>
          </cell>
          <cell r="C4340" t="str">
            <v>M2</v>
          </cell>
          <cell r="D4340">
            <v>122.72</v>
          </cell>
        </row>
        <row r="4341">
          <cell r="A4341">
            <v>90910</v>
          </cell>
          <cell r="B4341" t="str">
            <v>CONTRAPISO ACÚSTICO EM ARGAMASSA TRAÇO 1:4 (CIMENTO E AREIA), PREPARO MECÂNICO COM BETONEIRA 400L, APLICADO EM ÁREAS SECAS MENORES QUE 15M2, ESPESSURA 6CM. AF_10/2014</v>
          </cell>
          <cell r="C4341" t="str">
            <v>M2</v>
          </cell>
          <cell r="D4341">
            <v>53.24</v>
          </cell>
        </row>
        <row r="4342">
          <cell r="A4342">
            <v>90912</v>
          </cell>
          <cell r="B4342" t="str">
            <v>CONTRAPISO ACÚSTICO EM ARGAMASSA TRAÇO 1:4 (CIMENTO E AREIA), PREPARO MANUAL, APLICADO EM ÁREAS SECAS MENORES QUE 15M2, ESPESSURA 6CM. AF_10 /2014</v>
          </cell>
          <cell r="C4342" t="str">
            <v>M2</v>
          </cell>
          <cell r="D4342">
            <v>58.12</v>
          </cell>
        </row>
        <row r="4343">
          <cell r="A4343">
            <v>90913</v>
          </cell>
          <cell r="B4343" t="str">
            <v>CONTRAPISO ACÚSTICO EM ARGAMASSA PRONTA, PREPARO MECÂNICO COM MISTURAD OR 300 KG, APLICADO EM ÁREAS SECAS MENORES QUE 15M2, ESPESSURA 6CM. AF _10/2014</v>
          </cell>
          <cell r="C4343" t="str">
            <v>M2</v>
          </cell>
          <cell r="D4343">
            <v>122.59</v>
          </cell>
        </row>
        <row r="4344">
          <cell r="A4344">
            <v>90914</v>
          </cell>
          <cell r="B4344" t="str">
            <v>CONTRAPISO ACÚSTICO EM ARGAMASSA PRONTA, PREPARO MANUAL, APLICADO EM Á REAS SECAS MENORES QUE 15M2, ESPESSURA 6CM. AF_10/2014</v>
          </cell>
          <cell r="C4344" t="str">
            <v>M2</v>
          </cell>
          <cell r="D4344">
            <v>132.13</v>
          </cell>
        </row>
        <row r="4345">
          <cell r="A4345">
            <v>90920</v>
          </cell>
          <cell r="B4345" t="str">
            <v>CONTRAPISO ACÚSTICO EM ARGAMASSA TRAÇO 1:4 (CIMENTO E AREIA), PREPARO MECÂNICO COM BETONEIRA 400L, APLICADO EM ÁREAS SECAS MENORES QUE 15M2, ESPESSURA 7CM. AF_10/2014</v>
          </cell>
          <cell r="C4345" t="str">
            <v>M2</v>
          </cell>
          <cell r="D4345">
            <v>58.71</v>
          </cell>
        </row>
        <row r="4346">
          <cell r="A4346">
            <v>90922</v>
          </cell>
          <cell r="B4346" t="str">
            <v>CONTRAPISO ACÚSTICO EM ARGAMASSA TRAÇO 1:4 (CIMENTO E AREIA), PREPARO MANUAL, APLICADO EM ÁREAS SECAS MENORES QUE 15M2, ESPESSURA 7CM. AF_10 /2014</v>
          </cell>
          <cell r="C4346" t="str">
            <v>M2</v>
          </cell>
          <cell r="D4346">
            <v>64.33</v>
          </cell>
        </row>
        <row r="4347">
          <cell r="A4347">
            <v>90923</v>
          </cell>
          <cell r="B4347" t="str">
            <v>CONTRAPISO ACÚSTICO EM ARGAMASSA PRONTA, PREPARO MECÂNICO COM MISTURAD OR 300 KG, APLICADO EM ÁREAS SECAS MENORES QUE 15M2, ESPESSURA 7CM. AF _10/2014</v>
          </cell>
          <cell r="C4347" t="str">
            <v>M2</v>
          </cell>
          <cell r="D4347">
            <v>138.46</v>
          </cell>
        </row>
        <row r="4348">
          <cell r="A4348">
            <v>90924</v>
          </cell>
          <cell r="B4348" t="str">
            <v>CONTRAPISO ACÚSTICO EM ARGAMASSA PRONTA, PREPARO MANUAL, APLICADO EM Á REAS SECAS MENORES QUE 15M2, ESPESSURA 7CM. AF_10/2014</v>
          </cell>
          <cell r="C4348" t="str">
            <v>M2</v>
          </cell>
          <cell r="D4348">
            <v>149.43</v>
          </cell>
        </row>
        <row r="4349">
          <cell r="A4349">
            <v>90930</v>
          </cell>
          <cell r="B4349" t="str">
            <v>CONTRAPISO ACÚSTICO EM ARGAMASSA TRAÇO 1:4 (CIMENTO E AREIA), PREPARO MECÂNICO COM BETONEIRA 400L, APLICADO EM ÁREAS SECAS MAIORES QUE 15M2, ESPESSURA 5CM. AF_10/2014</v>
          </cell>
          <cell r="C4349" t="str">
            <v>M2</v>
          </cell>
          <cell r="D4349">
            <v>46.03</v>
          </cell>
        </row>
        <row r="4350">
          <cell r="A4350">
            <v>90932</v>
          </cell>
          <cell r="B4350" t="str">
            <v>CONTRAPISO ACÚSTICO EM ARGAMASSA TRAÇO 1:4 (CIMENTO E AREIA), PREPARO MANUAL, APLICADO EM ÁREAS SECAS MAIORES QUE 15M2, ESPESSURA 5CM. AF_10 /2014</v>
          </cell>
          <cell r="C4350" t="str">
            <v>M2</v>
          </cell>
          <cell r="D4350">
            <v>50.51</v>
          </cell>
        </row>
        <row r="4351">
          <cell r="A4351">
            <v>90933</v>
          </cell>
          <cell r="B4351" t="str">
            <v>CONTRAPISO ACÚSTICO EM ARGAMASSA PRONTA, PREPARO MECÂNICO COM MISTURAD OR 300 KG, APLICADO EM ÁREAS SECAS MAIORES QUE 15M2, ESPESSURA 5CM. AF _10/2014</v>
          </cell>
          <cell r="C4351" t="str">
            <v>M2</v>
          </cell>
          <cell r="D4351">
            <v>109.72</v>
          </cell>
        </row>
        <row r="4352">
          <cell r="A4352">
            <v>90934</v>
          </cell>
          <cell r="B4352" t="str">
            <v>CONTRAPISO ACÚSTICO EM ARGAMASSA PRONTA, PREPARO MANUAL, APLICADO EM Á REAS SECAS MAIORES QUE 15M2, ESPESSURA 5CM. AF_10/2014</v>
          </cell>
          <cell r="C4352" t="str">
            <v>M2</v>
          </cell>
          <cell r="D4352">
            <v>118.48</v>
          </cell>
        </row>
        <row r="4353">
          <cell r="A4353">
            <v>90940</v>
          </cell>
          <cell r="B4353" t="str">
            <v>CONTRAPISO ACÚSTICO EM ARGAMASSA TRAÇO 1:4 (CIMENTO E AREIA), PREPARO MECÂNICO COM BETONEIRA 400L, APLICADO EM ÁREAS SECAS MAIORES QUE 15M2, ESPESSURA 6CM. AF_10/2014</v>
          </cell>
          <cell r="C4353" t="str">
            <v>M2</v>
          </cell>
          <cell r="D4353">
            <v>49.01</v>
          </cell>
        </row>
        <row r="4354">
          <cell r="A4354">
            <v>90942</v>
          </cell>
          <cell r="B4354" t="str">
            <v>CONTRAPISO ACÚSTICO EM ARGAMASSA TRAÇO 1:4 (CIMENTO E AREIA), PREPARO MANUAL, APLICADO EM ÁREAS SECAS MAIORES QUE 15M2, ESPESSURA 6CM. AF_10 /2014</v>
          </cell>
          <cell r="C4354" t="str">
            <v>M2</v>
          </cell>
          <cell r="D4354">
            <v>53.9</v>
          </cell>
        </row>
        <row r="4355">
          <cell r="A4355">
            <v>90943</v>
          </cell>
          <cell r="B4355" t="str">
            <v>CONTRAPISO ACÚSTICO EM ARGAMASSA PRONTA, PREPARO MECÂNICO COM MISTURAD OR 300 KG, APLICADO EM ÁREAS SECAS MAIORES QUE 15M2, ESPESSURA 6CM. AF _10/2014</v>
          </cell>
          <cell r="C4355" t="str">
            <v>M2</v>
          </cell>
          <cell r="D4355">
            <v>118.37</v>
          </cell>
        </row>
        <row r="4356">
          <cell r="A4356">
            <v>90944</v>
          </cell>
          <cell r="B4356" t="str">
            <v>CONTRAPISO ACÚSTICO EM ARGAMASSA PRONTA, PREPARO MANUAL, APLICADO EM Á REAS SECAS MAIORES QUE 15M2, ESPESSURA 6CM. AF_10/2014</v>
          </cell>
          <cell r="C4356" t="str">
            <v>M2</v>
          </cell>
          <cell r="D4356">
            <v>127.91</v>
          </cell>
        </row>
        <row r="4357">
          <cell r="A4357">
            <v>90950</v>
          </cell>
          <cell r="B4357" t="str">
            <v>CONTRAPISO ACÚSTICO EM ARGAMASSA TRAÇO 1:4 (CIMENTO E AREIA), PREPARO MECÂNICO COM BETONEIRA 400L, APLICADO EM ÁREAS SECAS MAIORES QUE 15M2, ESPESSURA 7CM. AF_10/2014</v>
          </cell>
          <cell r="C4357" t="str">
            <v>M2</v>
          </cell>
          <cell r="D4357">
            <v>54.47</v>
          </cell>
        </row>
        <row r="4358">
          <cell r="A4358">
            <v>90952</v>
          </cell>
          <cell r="B4358" t="str">
            <v>CONTRAPISO ACÚSTICO EM ARGAMASSA TRAÇO 1:4 (CIMENTO E AREIA), PREPARO MANUAL, APLICADO EM ÁREAS SECAS MAIORES QUE 15M2, ESPESSURA 7CM. AF_10 /2014</v>
          </cell>
          <cell r="C4358" t="str">
            <v>M2</v>
          </cell>
          <cell r="D4358">
            <v>60.09</v>
          </cell>
        </row>
        <row r="4359">
          <cell r="A4359">
            <v>90953</v>
          </cell>
          <cell r="B4359" t="str">
            <v>CONTRAPISO ACÚSTICO EM ARGAMASSA PRONTA, PREPARO MECÂNICO COM MISTURAD OR 300 KG, APLICADO EM ÁREAS SECAS MAIORES QUE 15M2, ESPESSURA 7CM. AF _10/2014</v>
          </cell>
          <cell r="C4359" t="str">
            <v>M2</v>
          </cell>
          <cell r="D4359">
            <v>134.22</v>
          </cell>
        </row>
        <row r="4360">
          <cell r="A4360">
            <v>90954</v>
          </cell>
          <cell r="B4360" t="str">
            <v>CONTRAPISO ACÚSTICO EM ARGAMASSA PRONTA, PREPARO MANUAL, APLICADO EM Á REAS SECAS MAIORES QUE 15M2, ESPESSURA 7CM. AF_10/2014</v>
          </cell>
          <cell r="C4360" t="str">
            <v>M2</v>
          </cell>
          <cell r="D4360">
            <v>145.19</v>
          </cell>
        </row>
        <row r="4361">
          <cell r="A4361" t="str">
            <v>73907/003</v>
          </cell>
          <cell r="B4361" t="str">
            <v>CONTRAPISO/LASTRO DE CONCRETO NAO-ESTRUTURAL, E=5CM, PREPARO COM BETON EIRA</v>
          </cell>
          <cell r="C4361" t="str">
            <v>M2</v>
          </cell>
          <cell r="D4361">
            <v>25.76</v>
          </cell>
        </row>
        <row r="4362">
          <cell r="A4362" t="str">
            <v>73907/006</v>
          </cell>
          <cell r="B4362" t="str">
            <v>LASTRO DE CONCRETO, ESPESSURA 3CM, PREPARO MECANICO</v>
          </cell>
          <cell r="C4362" t="str">
            <v>M2</v>
          </cell>
          <cell r="D4362">
            <v>17.11</v>
          </cell>
        </row>
        <row r="4363">
          <cell r="A4363" t="str">
            <v>74048/007</v>
          </cell>
          <cell r="B4363" t="str">
            <v>LASTRO DE CONCRETO, ESPESSURA 3 CM, PREPARO MECANICO, INCLUSO ADITIVO IMPERMEABILIZANTE</v>
          </cell>
          <cell r="C4363" t="str">
            <v>M2</v>
          </cell>
          <cell r="D4363">
            <v>19.940000000000001</v>
          </cell>
        </row>
        <row r="4364">
          <cell r="A4364">
            <v>72189</v>
          </cell>
          <cell r="B4364" t="str">
            <v>RODAPE VINILICO ALTURA 5CM, ESPESSURA 1MM, FIXADO COM COLA</v>
          </cell>
          <cell r="C4364" t="str">
            <v>M</v>
          </cell>
          <cell r="D4364">
            <v>15.74</v>
          </cell>
        </row>
        <row r="4365">
          <cell r="A4365">
            <v>72190</v>
          </cell>
          <cell r="B4365" t="str">
            <v>RODAPE BORRACHA LISO, ALTURA 7CM, ESPESSURA 1MM, FIXADO COM COLA</v>
          </cell>
          <cell r="C4365" t="str">
            <v>M</v>
          </cell>
          <cell r="D4365">
            <v>24.28</v>
          </cell>
        </row>
        <row r="4366">
          <cell r="A4366" t="str">
            <v>74199/001</v>
          </cell>
          <cell r="B4366" t="str">
            <v>CHAPISCO RUSTICO TRACO 1:3 (CIMENTO E AREIA GROSSA), ESPESSURA 2CM, PR EPARO MANUAL DA ARGAMASSA</v>
          </cell>
          <cell r="C4366" t="str">
            <v>M2</v>
          </cell>
          <cell r="D4366">
            <v>24.59</v>
          </cell>
        </row>
        <row r="4367">
          <cell r="A4367">
            <v>87863</v>
          </cell>
          <cell r="B4367" t="str">
            <v>CHAPISCO APLICADO SOMENTE EM PILARES E VIGAS DAS PAREDES INTERNAS, COM ROLO PARA TEXTURA ACRÍLICA. ARGAMASSA TRAÇO 1:4 E EMULSÃO POLIMÉRICA (ADESIVO) COM PREPARO MANUAL. AF_06/2014</v>
          </cell>
          <cell r="C4367" t="str">
            <v>M2</v>
          </cell>
          <cell r="D4367">
            <v>3.47</v>
          </cell>
        </row>
        <row r="4368">
          <cell r="A4368">
            <v>87864</v>
          </cell>
          <cell r="B4368" t="str">
            <v>CHAPISCO APLICADO SOMENTE EM PILARES E VIGAS DAS PAREDES INTERNAS, COM ROLO PARA TEXTURA ACRÍLICA. ARGAMASSA TRAÇO 1:4 E EMULSÃO POLIMÉRICA (ADESIVO) COM PREPARO EM BETONEIRA 400L. AF_06/2014</v>
          </cell>
          <cell r="C4368" t="str">
            <v>M2</v>
          </cell>
          <cell r="D4368">
            <v>3.38</v>
          </cell>
        </row>
        <row r="4369">
          <cell r="A4369">
            <v>87865</v>
          </cell>
          <cell r="B4369" t="str">
            <v>CHAPISCO APLICADO SOMENTE EM PILARES E VIGAS DAS PAREDES INTERNAS, COM ROLO PARA TEXTURA ACRÍLICA. ARGAMASSA TRAÇO 1:4 E EMULSÃO POLIMÉRICA (ADESIVO) COM PREPARO EM MISTURADOR 300 KG. AF_06/2014</v>
          </cell>
          <cell r="C4369" t="str">
            <v>M2</v>
          </cell>
          <cell r="D4369">
            <v>3.36</v>
          </cell>
        </row>
        <row r="4370">
          <cell r="A4370">
            <v>87866</v>
          </cell>
          <cell r="B4370" t="str">
            <v>CHAPISCO APLICADO SOMENTE EM PILARES E VIGAS DAS PAREDES INTERNAS, COM ROLO PARA TEXTURA ACRÍLICA. ARGAMASSA INDUSTRIALIZADA COM PREPARO MAN UAL. AF_06/2014</v>
          </cell>
          <cell r="C4370" t="str">
            <v>M2</v>
          </cell>
          <cell r="D4370">
            <v>9.02</v>
          </cell>
        </row>
        <row r="4371">
          <cell r="A4371">
            <v>87867</v>
          </cell>
          <cell r="B4371" t="str">
            <v>CHAPISCO APLICADO SOMENTE EM PILARES E VIGAS DAS PAREDES INTERNAS, COM ROLO PARA TEXTURA ACRÍLICA. ARGAMASSA INDUSTRIALIZADA COM PREPARO EM MISTURADOR 300 KG. AF_06/2014</v>
          </cell>
          <cell r="C4371" t="str">
            <v>M2</v>
          </cell>
          <cell r="D4371">
            <v>8.7799999999999994</v>
          </cell>
        </row>
        <row r="4372">
          <cell r="A4372">
            <v>87868</v>
          </cell>
          <cell r="B4372" t="str">
            <v>CHAPISCO APLICADO SOMENTE EM PILARES E VIGAS DAS PAREDES INTERNAS, COM COLHER DE PEDREIRO. ARGAMASSA TRAÇO 1:3 COM PREPARO MANUAL. AF_06/201 4</v>
          </cell>
          <cell r="C4372" t="str">
            <v>M2</v>
          </cell>
          <cell r="D4372">
            <v>3.1</v>
          </cell>
        </row>
        <row r="4373">
          <cell r="A4373">
            <v>87869</v>
          </cell>
          <cell r="B4373" t="str">
            <v>CHAPISCO APLICADO SOMENTE EM PILARES E VIGAS DAS PAREDES INTERNAS, COM COLHER DE PEDREIRO. ARGAMASSA TRAÇO 1:3 COM PREPARO EM BETONEIRA 400L . AF_06/2014</v>
          </cell>
          <cell r="C4373" t="str">
            <v>M2</v>
          </cell>
          <cell r="D4373">
            <v>2.77</v>
          </cell>
        </row>
        <row r="4374">
          <cell r="A4374">
            <v>87870</v>
          </cell>
          <cell r="B4374" t="str">
            <v>CHAPISCO APLICADO SOMENTE EM PILARES E VIGAS DAS PAREDES INTERNAS, COM COLHER DE PEDREIRO. ARGAMASSA TRAÇO 1:3 COM PREPARO EM MISTURADOR 300 KG. AF_06/2014</v>
          </cell>
          <cell r="C4374" t="str">
            <v>M2</v>
          </cell>
          <cell r="D4374">
            <v>2.78</v>
          </cell>
        </row>
        <row r="4375">
          <cell r="A4375">
            <v>87871</v>
          </cell>
          <cell r="B4375" t="str">
            <v>CHAPISCO APLICADO SOMENTE EM PILARES E VIGAS DAS PAREDES INTERNAS, COM DESEMPENADEIRA DENTADA. ARGAMASSA INDUSTRIALIZADA COM PREPARO MANUAL. AF_06/2014</v>
          </cell>
          <cell r="C4375" t="str">
            <v>M2</v>
          </cell>
          <cell r="D4375">
            <v>16.39</v>
          </cell>
        </row>
        <row r="4376">
          <cell r="A4376">
            <v>87872</v>
          </cell>
          <cell r="B4376" t="str">
            <v>CHAPISCO APLICADO SOMENTE EM PILARES E VIGAS DAS PAREDES INTERNAS, COM DESEMPENADEIRA DENTADA. ARGAMASSA INDUSTRIALIZADA COM PREPARO EM MIST URADOR 300 KG. AF_06/2014</v>
          </cell>
          <cell r="C4376" t="str">
            <v>M2</v>
          </cell>
          <cell r="D4376">
            <v>15.86</v>
          </cell>
        </row>
        <row r="4377">
          <cell r="A4377">
            <v>87873</v>
          </cell>
          <cell r="B4377" t="str">
            <v>CHAPISCO APLICADO TANTO EM PILARES E VIGAS DE CONCRETO COMO EM ALVENAR IAS DE PAREDES INTERNAS, COM ROLO PARA TEXTURA ACRÍLICA. ARGAMASSA TRA ÇO 1:4 E EMULSÃO POLIMÉRICA (ADESIVO) COM PREPARO MANUAL. AF_06/2014</v>
          </cell>
          <cell r="C4377" t="str">
            <v>M2</v>
          </cell>
          <cell r="D4377">
            <v>3.32</v>
          </cell>
        </row>
        <row r="4378">
          <cell r="A4378">
            <v>87874</v>
          </cell>
          <cell r="B4378" t="str">
            <v>CHAPISCO APLICADO TANTO EM PILARES E VIGAS DE CONCRETO COMO EM ALVENAR IAS DE PAREDES INTERNAS, COM ROLO PARA TEXTURA ACRÍLICA. ARGAMASSA TRA ÇO 1:4 E EMULSÃO POLIMÉRICA (ADESIVO) COM PREPARO EM BETONEIRA 400L. A F_06/2014</v>
          </cell>
          <cell r="C4378" t="str">
            <v>M2</v>
          </cell>
          <cell r="D4378">
            <v>3.22</v>
          </cell>
        </row>
        <row r="4379">
          <cell r="A4379">
            <v>87875</v>
          </cell>
          <cell r="B4379" t="str">
            <v>CHAPISCO APLICADO TANTO EM PILARES E VIGAS DE CONCRETO COMO EM ALVENAR IAS DE PAREDES INTERNAS, COM ROLO PARA TEXTURA ACRÍLICA. ARGAMASSA TRA ÇO 1:4 E EMULSÃO POLIMÉRICA (ADESIVO) COM PREPARO EM MISTURADOR 300 KG . AF_06/2014</v>
          </cell>
          <cell r="C4379" t="str">
            <v>M2</v>
          </cell>
          <cell r="D4379">
            <v>3.21</v>
          </cell>
        </row>
        <row r="4380">
          <cell r="A4380">
            <v>87876</v>
          </cell>
          <cell r="B4380" t="str">
            <v>CHAPISCO APLICADO TANTO EM PILARES E VIGAS DE CONCRETO COMO EM ALVENAR IAS DE PAREDES INTERNAS, COM ROLO PARA TEXTURA ACRÍLICA. ARGAMASSA IND USTRIALIZADA COM PREPARO MANUAL. AF_06/2014</v>
          </cell>
          <cell r="C4380" t="str">
            <v>M2</v>
          </cell>
          <cell r="D4380">
            <v>8.86</v>
          </cell>
        </row>
        <row r="4381">
          <cell r="A4381">
            <v>87877</v>
          </cell>
          <cell r="B4381" t="str">
            <v>CHAPISCO APLICADO TANTO EM PILARES E VIGAS DE CONCRETO COMO EM ALVENAR IAS DE PAREDES INTERNAS, COM ROLO PARA TEXTURA ACRÍLICA. ARGAMASSA IND USTRIALIZADA COM PREPARO EM MISTURADOR 300 KG. AF_06/2014</v>
          </cell>
          <cell r="C4381" t="str">
            <v>M2</v>
          </cell>
          <cell r="D4381">
            <v>8.6300000000000008</v>
          </cell>
        </row>
        <row r="4382">
          <cell r="A4382">
            <v>87878</v>
          </cell>
          <cell r="B4382" t="str">
            <v>CHAPISCO APLICADO TANTO EM PILARES E VIGAS DE CONCRETO COMO EM ALVENAR IAS DE PAREDES INTERNAS, COM COLHER DE PEDREIRO. ARGAMASSA TRAÇO 1:3 C OM PREPARO MANUAL. AF_06/2014</v>
          </cell>
          <cell r="C4382" t="str">
            <v>M2</v>
          </cell>
          <cell r="D4382">
            <v>2.76</v>
          </cell>
        </row>
        <row r="4383">
          <cell r="A4383">
            <v>87879</v>
          </cell>
          <cell r="B4383" t="str">
            <v>CHAPISCO APLICADO TANTO EM PILARES E VIGAS DE CONCRETO COMO EM ALVENAR IAS DE PAREDES INTERNAS, COM COLHER DE PEDREIRO. ARGAMASSA TRAÇO 1:3 C OM PREPARO EM BETONEIRA 400L. AF_06/2014</v>
          </cell>
          <cell r="C4383" t="str">
            <v>M2</v>
          </cell>
          <cell r="D4383">
            <v>2.4300000000000002</v>
          </cell>
        </row>
        <row r="4384">
          <cell r="A4384">
            <v>87880</v>
          </cell>
          <cell r="B4384" t="str">
            <v>CHAPISCO APLICADO TANTO EM PILARES E VIGAS DE CONCRETO COMO EM ALVENAR IAS DE PAREDES INTERNAS, COM COLHER DE PEDREIRO. ARGAMASSA TRAÇO 1:3 C OM PREPARO EM MISTURADOR 300 KG. AF_06/2014</v>
          </cell>
          <cell r="C4384" t="str">
            <v>M2</v>
          </cell>
          <cell r="D4384">
            <v>2.44</v>
          </cell>
        </row>
        <row r="4385">
          <cell r="A4385">
            <v>87881</v>
          </cell>
          <cell r="B4385" t="str">
            <v>CHAPISCO APLICADO NO TETO, COM ROLO PARA TEXTURA ACRÍLICA. ARGAMASSA T RAÇO 1:4 E EMULSÃO POLIMÉRICA (ADESIVO) COM PREPARO MANUAL. AF_06/2014</v>
          </cell>
          <cell r="C4385" t="str">
            <v>M2</v>
          </cell>
          <cell r="D4385">
            <v>3.25</v>
          </cell>
        </row>
        <row r="4386">
          <cell r="A4386">
            <v>87882</v>
          </cell>
          <cell r="B4386" t="str">
            <v>CHAPISCO APLICADO NO TETO, COM ROLO PARA TEXTURA ACRÍLICA. ARGAMASSA T RAÇO 1:4 E EMULSÃO POLIMÉRICA (ADESIVO) COM PREPARO EM BETONEIRA 400L. AF_06/2014</v>
          </cell>
          <cell r="C4386" t="str">
            <v>M2</v>
          </cell>
          <cell r="D4386">
            <v>3.15</v>
          </cell>
        </row>
        <row r="4387">
          <cell r="A4387">
            <v>87883</v>
          </cell>
          <cell r="B4387" t="str">
            <v>CHAPISCO APLICADO NO TETO, COM ROLO PARA TEXTURA ACRÍLICA. ARGAMASSA T RAÇO 1:4 E EMULSÃO POLIMÉRICA (ADESIVO) COM PREPARO EM MISTURADOR 300 KG. AF_06/2014</v>
          </cell>
          <cell r="C4387" t="str">
            <v>M2</v>
          </cell>
          <cell r="D4387">
            <v>3.14</v>
          </cell>
        </row>
        <row r="4388">
          <cell r="A4388">
            <v>87884</v>
          </cell>
          <cell r="B4388" t="str">
            <v>CHAPISCO APLICADO NO TETO, COM ROLO PARA TEXTURA ACRÍLICA. ARGAMASSA I NDUSTRIALIZADA COM PREPARO MANUAL. AF_06/2014</v>
          </cell>
          <cell r="C4388" t="str">
            <v>M2</v>
          </cell>
          <cell r="D4388">
            <v>8.8000000000000007</v>
          </cell>
        </row>
        <row r="4389">
          <cell r="A4389">
            <v>87885</v>
          </cell>
          <cell r="B4389" t="str">
            <v>CHAPISCO APLICADO NO TETO, COM ROLO PARA TEXTURA ACRÍLICA. ARGAMASSA I NDUSTRIALIZADA COM PREPARO EM MISTURADOR 300 KG. AF_06/2014</v>
          </cell>
          <cell r="C4389" t="str">
            <v>M2</v>
          </cell>
          <cell r="D4389">
            <v>8.56</v>
          </cell>
        </row>
        <row r="4390">
          <cell r="A4390">
            <v>87886</v>
          </cell>
          <cell r="B4390" t="str">
            <v>CHAPISCO APLICADO NO TETO, COM DESEMPENADEIRA DENTADA. ARGAMASSA INDUS TRIALIZADA COM PREPARO MANUAL. AF_06/2014</v>
          </cell>
          <cell r="C4390" t="str">
            <v>M2</v>
          </cell>
          <cell r="D4390">
            <v>20.52</v>
          </cell>
        </row>
        <row r="4391">
          <cell r="A4391">
            <v>87887</v>
          </cell>
          <cell r="B4391" t="str">
            <v>CHAPISCO APLICADO NO TETO, COM DESEMPENADEIRA DENTADA. ARGAMASSA INDUS TRIALIZADA COM PREPARO EM MISTURADOR 300 KG. AF_06/2014</v>
          </cell>
          <cell r="C4391" t="str">
            <v>M2</v>
          </cell>
          <cell r="D4391">
            <v>19.989999999999998</v>
          </cell>
        </row>
        <row r="4392">
          <cell r="A4392">
            <v>87888</v>
          </cell>
          <cell r="B4392" t="str">
            <v>CHAPISCO APLICADO TANTO EM PILARES E VIGAS DE CONCRETO COMO EM ALVENAR IA DE FACHADA SEM PRESENÇA DE VÃOS, COM ROLO PARA TEXTURA ACRÍLICA. AR GAMASSA TRAÇO 1:4 E EMULSÃO POLIMÉRICA (ADESIVO) COM PREPARO MANUAL. A F_06/2014</v>
          </cell>
          <cell r="C4392" t="str">
            <v>M2</v>
          </cell>
          <cell r="D4392">
            <v>4.21</v>
          </cell>
        </row>
        <row r="4393">
          <cell r="A4393">
            <v>87889</v>
          </cell>
          <cell r="B4393" t="str">
            <v>CHAPISCO APLICADO TANTO EM PILARES E VIGAS DE CONCRETO COMO EM ALVENAR IA DE FACHADA SEM PRESENÇA DE VÃOS, COM ROLO PARA TEXTURA ACRÍLICA. AR GAMASSA TRAÇO 1:4 E EMULSÃO POLIMÉRICA (ADESIVO) COM PREPARO EM BETONE IRA 400L. AF_06/2014</v>
          </cell>
          <cell r="C4393" t="str">
            <v>M2</v>
          </cell>
          <cell r="D4393">
            <v>4.12</v>
          </cell>
        </row>
        <row r="4394">
          <cell r="A4394">
            <v>87890</v>
          </cell>
          <cell r="B4394" t="str">
            <v>CHAPISCO APLICADO TANTO EM PILARES E VIGAS DE CONCRETO COMO EM ALVENAR IAS DE FACHADA SEM PRESENÇA DE VÃOS, COM ROLO PARA TEXTURA ACRÍLICA. A RGAMASSA TRAÇO 1:4 E EMULSÃO POLIMÉRICA (ADESIVO) COM PREPARO EM MISTU RADOR 300 KG. AF_06/2014</v>
          </cell>
          <cell r="C4394" t="str">
            <v>M2</v>
          </cell>
          <cell r="D4394">
            <v>4.0999999999999996</v>
          </cell>
        </row>
        <row r="4395">
          <cell r="A4395">
            <v>87891</v>
          </cell>
          <cell r="B4395" t="str">
            <v>CHAPISCO APLICADO TANTO EM PILARES E VIGAS DE CONCRETO COMO EM ALVENAR IA DE FACHADA SEM PRESENÇA DE VÃOS, COM ROLO PARA TEXTURA ACRÍLICA. AR GAMASSA INDUSTRIALIZADA COM PREPARO MANUAL. AF_06/2014</v>
          </cell>
          <cell r="C4395" t="str">
            <v>M2</v>
          </cell>
          <cell r="D4395">
            <v>9.76</v>
          </cell>
        </row>
        <row r="4396">
          <cell r="A4396">
            <v>87892</v>
          </cell>
          <cell r="B4396" t="str">
            <v>CHAPISCO APLICADO TANTO EM PILARES E VIGAS DE CONCRETO COMO EM ALVENAR IA DE FACHADA SEM PRESENÇA DE VÃOS, COM ROLO PARA TEXTURA ACRÍLICA. AR GAMASSA INDUSTRIALIZADA COM PREPARO EM MISTURADOR 300 KG. AF_06/2014</v>
          </cell>
          <cell r="C4396" t="str">
            <v>M2</v>
          </cell>
          <cell r="D4396">
            <v>9.52</v>
          </cell>
        </row>
        <row r="4397">
          <cell r="A4397">
            <v>87893</v>
          </cell>
          <cell r="B4397" t="str">
            <v>CHAPISCO APLICADO TANTO EM PILARES E VIGAS DE CONCRETO COMO EM ALVENAR IA DE FACHADA SEM PRESENÇA DE VÃOS, COM COLHER DE PEDREIRO. ARGAMASSA TRAÇO 1:3 COM PREPARO MANUAL. AF_06/2014</v>
          </cell>
          <cell r="C4397" t="str">
            <v>M2</v>
          </cell>
          <cell r="D4397">
            <v>4.3099999999999996</v>
          </cell>
        </row>
        <row r="4398">
          <cell r="A4398">
            <v>87894</v>
          </cell>
          <cell r="B4398" t="str">
            <v>CHAPISCO APLICADO TANTO EM PILARES E VIGAS DE CONCRETO COMO EM ALVENAR IA DE FACHADA SEM PRESENÇA DE VÃOS, COM COLHER DE PEDREIRO. ARGAMASSA TRAÇO 1:3 COM PREPARO EM BETONEIRA 400L. AF_06/2014</v>
          </cell>
          <cell r="C4398" t="str">
            <v>M2</v>
          </cell>
          <cell r="D4398">
            <v>3.98</v>
          </cell>
        </row>
        <row r="4399">
          <cell r="A4399">
            <v>87895</v>
          </cell>
          <cell r="B4399" t="str">
            <v>CHAPISCO APLICADO TANTO EM PILARES E VIGAS DE CONCRETO COMO EM ALVENAR IA DE FACHADA SEM PRESENÇA DE VÃOS, COM COLHER DE PEDREIRO. ARGAMASSA TRAÇO 1:3 COM PREPARO EM MISTURADOR 300 KG. AF_06/2014</v>
          </cell>
          <cell r="C4399" t="str">
            <v>M2</v>
          </cell>
          <cell r="D4399">
            <v>3.99</v>
          </cell>
        </row>
        <row r="4400">
          <cell r="A4400">
            <v>87896</v>
          </cell>
          <cell r="B4400" t="str">
            <v>CHAPISCO APLICADO TANTO EM PILARES E VIGAS DE CONCRETO COMO EM ALVENAR IA DE FACHADA SEM PRESENÇA DE VÃOS, COM EQUIPAMENTO DE PROJEÇÃO. ARGAM ASSA TRAÇO 1:3 COM PREPARO MANUAL. AF_06/2014</v>
          </cell>
          <cell r="C4400" t="str">
            <v>M2</v>
          </cell>
          <cell r="D4400">
            <v>3.93</v>
          </cell>
        </row>
        <row r="4401">
          <cell r="A4401">
            <v>87897</v>
          </cell>
          <cell r="B4401" t="str">
            <v>CHAPISCO APLICADO TANTO EM PILARES E VIGAS DE CONCRETO COMO EM ALVENAR IA DE FACHADA SEM PRESENÇA DE VÃOS, COM EQUIPAMENTO DE PROJEÇÃO. ARGAM ASSA TRAÇO 1:3 COM PREPARO EM BETONEIRA 400 L. AF_06/2014</v>
          </cell>
          <cell r="C4401" t="str">
            <v>M2</v>
          </cell>
          <cell r="D4401">
            <v>3.6</v>
          </cell>
        </row>
        <row r="4402">
          <cell r="A4402">
            <v>87899</v>
          </cell>
          <cell r="B4402" t="str">
            <v>CHAPISCO APLICADO TANTO EM PILARES E VIGAS DE CONCRETO COMO EM ALVENAR IA DE FACHADA COM PRESENÇA DE VÃOS, COM ROLO PARA TEXTURA ACRÍLICA. AR GAMASSA TRAÇO 1:4 E EMULSÃO POLIMÉRICA (ADESIVO) COM PREPARO MANUAL. A F_06/2014</v>
          </cell>
          <cell r="C4402" t="str">
            <v>M2</v>
          </cell>
          <cell r="D4402">
            <v>4.99</v>
          </cell>
        </row>
        <row r="4403">
          <cell r="A4403">
            <v>87900</v>
          </cell>
          <cell r="B4403" t="str">
            <v>CHAPISCO APLICADO TANTO EM PILARES E VIGAS DE CONCRETO COMO EM ALVENAR IA DE FACHADA COM PRESENÇA DE VÃOS, COM ROLO PARA TEXTURA ACRÍLICA. AR GAMASSA TRAÇO 1:4 E EMULSÃO POLIMÉRICA (ADESIVO) COM PREPARO EM BETONE IRA 400L. AF_06/2014</v>
          </cell>
          <cell r="C4403" t="str">
            <v>M2</v>
          </cell>
          <cell r="D4403">
            <v>4.9000000000000004</v>
          </cell>
        </row>
        <row r="4404">
          <cell r="A4404">
            <v>87901</v>
          </cell>
          <cell r="B4404" t="str">
            <v>CHAPISCO APLICADO TANTO EM PILARES E VIGAS DE CONCRETO COMO EM ALVENAR IA DE FACHADA COM PRESENÇA DE VÃOS, COM ROLO PARA TEXTURA ACRÍLICA. AR GAMASSA TRAÇO 1:4 E EMULSÃO POLIMÉRICA (ADESIVO) COM PREPARO EM MISTUR ADOR 300 KG. AF_06/2014</v>
          </cell>
          <cell r="C4404" t="str">
            <v>M2</v>
          </cell>
          <cell r="D4404">
            <v>4.88</v>
          </cell>
        </row>
        <row r="4405">
          <cell r="A4405">
            <v>87902</v>
          </cell>
          <cell r="B4405" t="str">
            <v>CHAPISCO APLICADO TANTO EM PILARES E VIGAS DE CONCRETO COMO EM ALVENAR IA DE FACHADA COM PRESENÇA DE VÃOS, COM ROLO PARA TEXTURA ACRÍLICA. AR GAMASSA INDUSTRIALIZADA COM PREPARO MANUAL. AF_06/2014</v>
          </cell>
          <cell r="C4405" t="str">
            <v>M2</v>
          </cell>
          <cell r="D4405">
            <v>10.54</v>
          </cell>
        </row>
        <row r="4406">
          <cell r="A4406">
            <v>87903</v>
          </cell>
          <cell r="B4406" t="str">
            <v>CHAPISCO APLICADO TANTO EM PILARES E VIGAS DE CONCRETO COMO EM ALVENAR IA DE FACHADA COM PRESENÇA DE VÃOS, COM ROLO PARA TEXTURA ACRÍLICA. AR GAMASSA INDUSTRIALIZADA COM PREPARO EM MISTURADOR 300 KG. AF_06/2014</v>
          </cell>
          <cell r="C4406" t="str">
            <v>M2</v>
          </cell>
          <cell r="D4406">
            <v>10.3</v>
          </cell>
        </row>
        <row r="4407">
          <cell r="A4407">
            <v>87904</v>
          </cell>
          <cell r="B4407" t="str">
            <v>CHAPISCO APLICADO TANTO EM PILARES E VIGAS DE CONCRETO COMO EM ALVENAR IA DE FACHADA COM PRESENÇA DE VÃOS, COM COLHER DE PEDREIRO. ARGAMASSA TRAÇO 1:3 COM PREPARO MANUAL. AF_06/2014</v>
          </cell>
          <cell r="C4407" t="str">
            <v>M2</v>
          </cell>
          <cell r="D4407">
            <v>5.61</v>
          </cell>
        </row>
        <row r="4408">
          <cell r="A4408">
            <v>87905</v>
          </cell>
          <cell r="B4408" t="str">
            <v>CHAPISCO APLICADO TANTO EM PILARES E VIGAS DE CONCRETO COMO EM ALVENAR IA DE FACHADA COM PRESENÇA DE VÃOS, COM COLHER DE PEDREIRO. ARGAMASSA TRAÇO 1:3 COM PREPARO EM BETONEIRA 400L. AF_06/2014</v>
          </cell>
          <cell r="C4408" t="str">
            <v>M2</v>
          </cell>
          <cell r="D4408">
            <v>5.28</v>
          </cell>
        </row>
        <row r="4409">
          <cell r="A4409">
            <v>87906</v>
          </cell>
          <cell r="B4409" t="str">
            <v>CHAPISCO APLICADO TANTO EM PILARES E VIGAS DE CONCRETO COMO EM ALVENAR IA DE FACHADA COM PRESENÇA DE VÃOS, COM COLHER DE PEDREIRO. ARGAMASSA TRAÇO 1:3 COM PREPARO EM MISTURADOR 300 KG. AF_06/2014</v>
          </cell>
          <cell r="C4409" t="str">
            <v>M2</v>
          </cell>
          <cell r="D4409">
            <v>5.29</v>
          </cell>
        </row>
        <row r="4410">
          <cell r="A4410">
            <v>87907</v>
          </cell>
          <cell r="B4410" t="str">
            <v>CHAPISCO APLICADO TANTO EM PILARES E VIGAS DE CONCRETO COMO EM ALVENAR IA DE FACHADA COM PRESENÇA DE VÃOS, COM EQUIPAMENTO DE PROJEÇÃO. ARGAM ASSA TRAÇO 1:3 COM PREPARO MANUAL. AF_06/2014</v>
          </cell>
          <cell r="C4410" t="str">
            <v>M2</v>
          </cell>
          <cell r="D4410">
            <v>5.0599999999999996</v>
          </cell>
        </row>
        <row r="4411">
          <cell r="A4411">
            <v>87908</v>
          </cell>
          <cell r="B4411" t="str">
            <v>CHAPISCO APLICADO TANTO EM PILARES E VIGAS DE CONCRETO COMO EM ALVENAR IA DE FACHADA COM PRESENÇA DE VÃOS, COM EQUIPAMENTO DE PROJEÇÃO. ARGAM ASSA TRAÇO 1:3 COM PREPARO EM BETONEIRA 400 L. AF_06/2014</v>
          </cell>
          <cell r="C4411" t="str">
            <v>M2</v>
          </cell>
          <cell r="D4411">
            <v>4.7300000000000004</v>
          </cell>
        </row>
        <row r="4412">
          <cell r="A4412">
            <v>87910</v>
          </cell>
          <cell r="B4412" t="str">
            <v>CHAPISCO APLICADO SOMENTE NA ESTRUTURA DE CONCRETO DA FACHADA, COM DES EMPENADEIRA DENTADA. ARGAMASSA INDUSTRIALIZADA COM PREPARO MANUAL. AF_ 06/2014</v>
          </cell>
          <cell r="C4412" t="str">
            <v>M2</v>
          </cell>
          <cell r="D4412">
            <v>20.45</v>
          </cell>
        </row>
        <row r="4413">
          <cell r="A4413">
            <v>87911</v>
          </cell>
          <cell r="B4413" t="str">
            <v>CHAPISCO APLICADO SOMENTE NA ESTRUTURA DE CONCRETO DA FACHADA, COM DES EMPENADEIRA DENTADA. ARGAMASSA INDUSTRIALIZADA COM PREPARO EM MISTURAD OR 300 KG. AF_06/2014</v>
          </cell>
          <cell r="C4413" t="str">
            <v>M2</v>
          </cell>
          <cell r="D4413">
            <v>19.920000000000002</v>
          </cell>
        </row>
        <row r="4414">
          <cell r="A4414">
            <v>5991</v>
          </cell>
          <cell r="B4414" t="str">
            <v>BARRA LISA COM ARGAMASSA TRACO 1:4 (CIMENTO E AREIA GROSSA), ESPESSURA 2,0CM, INCLUSO ADITIVO IMPERMEABILIZANTE, PREPARO MECANICO DA ARGAMAS SA</v>
          </cell>
          <cell r="C4414" t="str">
            <v>M2</v>
          </cell>
          <cell r="D4414">
            <v>33.47</v>
          </cell>
        </row>
        <row r="4415">
          <cell r="A4415">
            <v>5997</v>
          </cell>
          <cell r="B4415" t="str">
            <v>BARRA LISA COM ARGAMASSA TRACO 1:4 (CIMENTO E AREIA GROSSA), ESPESSURA 2,0CM, PREPARO MECANICO DA ARGAMASSA</v>
          </cell>
          <cell r="C4415" t="str">
            <v>M2</v>
          </cell>
          <cell r="D4415">
            <v>31.59</v>
          </cell>
        </row>
        <row r="4416">
          <cell r="A4416">
            <v>84023</v>
          </cell>
          <cell r="B4416" t="str">
            <v>BARRA LISA TRACO 1:3 (CIMENTO E AREIA MEDIA), ESPESSURA 1,5CM, PREPARO MANUAL DA ARGAMASSA</v>
          </cell>
          <cell r="C4416" t="str">
            <v>M2</v>
          </cell>
          <cell r="D4416">
            <v>31.84</v>
          </cell>
        </row>
        <row r="4417">
          <cell r="A4417">
            <v>84024</v>
          </cell>
          <cell r="B4417" t="str">
            <v>BARRA LISA TRACO 1:3 (CIMENTO E AREIA MEDIA), ESPESSURA 1,0CM, PREPARO MANUAL DA ARGAMASSA</v>
          </cell>
          <cell r="C4417" t="str">
            <v>M2</v>
          </cell>
          <cell r="D4417">
            <v>29.94</v>
          </cell>
        </row>
        <row r="4418">
          <cell r="A4418">
            <v>84026</v>
          </cell>
          <cell r="B4418" t="str">
            <v>BARRA LISA TRACO 1:4 (CIMENTO E AREIA MEDIA), ESPESSURA 2,0CM, PREPARO MANUAL DA ARGAMASSA</v>
          </cell>
          <cell r="C4418" t="str">
            <v>M2</v>
          </cell>
          <cell r="D4418">
            <v>37.61</v>
          </cell>
        </row>
        <row r="4419">
          <cell r="A4419">
            <v>84027</v>
          </cell>
          <cell r="B4419" t="str">
            <v>BARRA LISA TRACO 1:3 (CIMENTO E AREIA MEDIA), ESPESSURA 0,5CM, PREPARO MANUAL DA ARGAMASSA</v>
          </cell>
          <cell r="C4419" t="str">
            <v>M2</v>
          </cell>
          <cell r="D4419">
            <v>25.19</v>
          </cell>
        </row>
        <row r="4420">
          <cell r="A4420">
            <v>84028</v>
          </cell>
          <cell r="B4420" t="str">
            <v>BARRA LISA TRACO 1:4 (CIMENTO E AREIA MEDIA), COM CORANTE AMARELO, ESP ESSURA 2,0CM, PREPARO MANUAL DA ARGAMASSA</v>
          </cell>
          <cell r="C4420" t="str">
            <v>M2</v>
          </cell>
          <cell r="D4420">
            <v>41.81</v>
          </cell>
        </row>
        <row r="4421">
          <cell r="A4421">
            <v>84072</v>
          </cell>
          <cell r="B4421" t="str">
            <v>BARRA LISA TRACO 1:3 (CIMENTO E AREIA MEDIA NAO PENEIRADA), INCLUSO AD ITIVO IMPERMEABILIZANTE, ESPESSURA 0,5CM, PREPARO MANUAL DA ARGAMASSA</v>
          </cell>
          <cell r="C4421" t="str">
            <v>M2</v>
          </cell>
          <cell r="D4421">
            <v>25.6</v>
          </cell>
        </row>
        <row r="4422">
          <cell r="A4422">
            <v>87411</v>
          </cell>
          <cell r="B4422" t="str">
            <v>APLICAÇÃO MANUAL DE GESSO DESEMPENADO (SEM TALISCAS) EM TETO DE AMBIEN TES DE ÁREA MAIOR QUE 10M², ESPESSURA DE 0,5CM. AF_06/2014</v>
          </cell>
          <cell r="C4422" t="str">
            <v>M2</v>
          </cell>
          <cell r="D4422">
            <v>8.8699999999999992</v>
          </cell>
        </row>
        <row r="4423">
          <cell r="A4423">
            <v>87412</v>
          </cell>
          <cell r="B4423" t="str">
            <v>APLICAÇÃO MANUAL DE GESSO DESEMPENADO (SEM TALISCAS) EM TETO DE AMBIEN TES DE ÁREA ENTRE 5M² E 10M², ESPESSURA DE 0,5CM. AF_06/2014</v>
          </cell>
          <cell r="C4423" t="str">
            <v>M2</v>
          </cell>
          <cell r="D4423">
            <v>12.8</v>
          </cell>
        </row>
        <row r="4424">
          <cell r="A4424">
            <v>87413</v>
          </cell>
          <cell r="B4424" t="str">
            <v>APLICAÇÃO MANUAL DE GESSO DESEMPENADO (SEM TALISCAS) EM TETO DE AMBIEN TES DE ÁREA MENOR QUE 5M², ESPESSURA DE 0,5CM. AF_06/2014</v>
          </cell>
          <cell r="C4424" t="str">
            <v>M2</v>
          </cell>
          <cell r="D4424">
            <v>15.05</v>
          </cell>
        </row>
        <row r="4425">
          <cell r="A4425">
            <v>87414</v>
          </cell>
          <cell r="B4425" t="str">
            <v>APLICAÇÃO MANUAL DE GESSO DESEMPENADO (SEM TALISCAS) EM TETO DE AMBIEN TES DE ÁREA MAIOR QUE 10M², ESPESSURA DE 1,0CM. AF_06/2014</v>
          </cell>
          <cell r="C4425" t="str">
            <v>M2</v>
          </cell>
          <cell r="D4425">
            <v>13.08</v>
          </cell>
        </row>
        <row r="4426">
          <cell r="A4426">
            <v>87415</v>
          </cell>
          <cell r="B4426" t="str">
            <v>APLICAÇÃO MANUAL DE GESSO DESEMPENADO (SEM TALISCAS) EM TETO DE AMBIEN TES DE ÁREA ENTRE 5M² E 10M², ESPESSURA DE 1,0CM. AF_06/2014</v>
          </cell>
          <cell r="C4426" t="str">
            <v>M2</v>
          </cell>
          <cell r="D4426">
            <v>16.89</v>
          </cell>
        </row>
        <row r="4427">
          <cell r="A4427">
            <v>87416</v>
          </cell>
          <cell r="B4427" t="str">
            <v>APLICAÇÃO MANUAL DE GESSO DESEMPENADO (SEM TALISCAS) EM TETO DE AMBIEN TES DE ÁREA MENOR QUE 5M², ESPESSURA DE 1,0CM. AF_06/2014</v>
          </cell>
          <cell r="C4427" t="str">
            <v>M2</v>
          </cell>
          <cell r="D4427">
            <v>19.28</v>
          </cell>
        </row>
        <row r="4428">
          <cell r="A4428">
            <v>87417</v>
          </cell>
          <cell r="B4428" t="str">
            <v>APLICAÇÃO MANUAL DE GESSO DESEMPENADO (SEM TALISCAS) EM PAREDES DE AMB IENTES DE ÁREA MAIOR QUE 10M², ESPESSURA DE 0,5CM. AF_06/2014</v>
          </cell>
          <cell r="C4428" t="str">
            <v>M2</v>
          </cell>
          <cell r="D4428">
            <v>9.43</v>
          </cell>
        </row>
        <row r="4429">
          <cell r="A4429">
            <v>87418</v>
          </cell>
          <cell r="B4429" t="str">
            <v>APLICAÇÃO MANUAL DE GESSO DESEMPENADO (SEM TALISCAS) EM PAREDES DE AMB IENTES DE ÁREA ENTRE 5M² E 10M², ESPESSURA DE 0,5CM. AF_06/2014</v>
          </cell>
          <cell r="C4429" t="str">
            <v>M2</v>
          </cell>
          <cell r="D4429">
            <v>9.7100000000000009</v>
          </cell>
        </row>
        <row r="4430">
          <cell r="A4430">
            <v>87419</v>
          </cell>
          <cell r="B4430" t="str">
            <v>APLICAÇÃO MANUAL DE GESSO DESEMPENADO (SEM TALISCAS) EM PAREDES DE AMB IENTES DE ÁREA MENOR QUE 5M², ESPESSURA DE 0,5CM. AF_06/2014</v>
          </cell>
          <cell r="C4430" t="str">
            <v>M2</v>
          </cell>
          <cell r="D4430">
            <v>10.56</v>
          </cell>
        </row>
        <row r="4431">
          <cell r="A4431">
            <v>87420</v>
          </cell>
          <cell r="B4431" t="str">
            <v>APLICAÇÃO MANUAL DE GESSO DESEMPENADO (SEM TALISCAS) EM PAREDES DE AMB IENTES DE ÁREA MAIOR QUE 10M², ESPESSURA DE 1,0CM. AF_06/2014</v>
          </cell>
          <cell r="C4431" t="str">
            <v>M2</v>
          </cell>
          <cell r="D4431">
            <v>14.07</v>
          </cell>
        </row>
        <row r="4432">
          <cell r="A4432">
            <v>87421</v>
          </cell>
          <cell r="B4432" t="str">
            <v>APLICAÇÃO MANUAL DE GESSO DESEMPENADO (SEM TALISCAS) EM PAREDES DE AMB IENTES DE ÁREA ENTRE 5M² E 10M², ESPESSURA DE 1,0CM. AF_06/2014</v>
          </cell>
          <cell r="C4432" t="str">
            <v>M2</v>
          </cell>
          <cell r="D4432">
            <v>14.36</v>
          </cell>
        </row>
        <row r="4433">
          <cell r="A4433">
            <v>87422</v>
          </cell>
          <cell r="B4433" t="str">
            <v>APLICAÇÃO MANUAL DE GESSO DESEMPENADO (SEM TALISCAS) EM PAREDES DE AMB IENTES DE ÁREA MENOR QUE 5M², ESPESSURA DE 1,0CM. AF_06/2014</v>
          </cell>
          <cell r="C4433" t="str">
            <v>M2</v>
          </cell>
          <cell r="D4433">
            <v>15.2</v>
          </cell>
        </row>
        <row r="4434">
          <cell r="A4434">
            <v>87423</v>
          </cell>
          <cell r="B4434" t="str">
            <v>APLICAÇÃO MANUAL DE GESSO SARRAFEADO (COM TALISCAS) EM PAREDES DE AMBI ENTES DE ÁREA MAIOR QUE 10M², ESPESSURA DE 1,0CM. AF_06/2014</v>
          </cell>
          <cell r="C4434" t="str">
            <v>M2</v>
          </cell>
          <cell r="D4434">
            <v>18.850000000000001</v>
          </cell>
        </row>
        <row r="4435">
          <cell r="A4435">
            <v>87424</v>
          </cell>
          <cell r="B4435" t="str">
            <v>APLICAÇÃO MANUAL DE GESSO SARRAFEADO (COM TALISCAS) EM PAREDES DE AMBI ENTES DE ÁREA ENTRE 5M² E 10M², ESPESSURA DE 1,0CM. AF_06/2014</v>
          </cell>
          <cell r="C4435" t="str">
            <v>M2</v>
          </cell>
          <cell r="D4435">
            <v>19.28</v>
          </cell>
        </row>
        <row r="4436">
          <cell r="A4436">
            <v>87425</v>
          </cell>
          <cell r="B4436" t="str">
            <v>APLICAÇÃO MANUAL DE GESSO SARRAFEADO (COM TALISCAS) EM PAREDES DE AMBI ENTES DE ÁREA MENOR QUE 5M², ESPESSURA DE 1,0CM. AF_06/2014</v>
          </cell>
          <cell r="C4436" t="str">
            <v>M2</v>
          </cell>
          <cell r="D4436">
            <v>19.98</v>
          </cell>
        </row>
        <row r="4437">
          <cell r="A4437">
            <v>87426</v>
          </cell>
          <cell r="B4437" t="str">
            <v>APLICAÇÃO MANUAL DE GESSO SARRAFEADO (COM TALISCAS) EM PAREDES DE AMBI ENTES DE ÁREA MAIOR QUE 10M², ESPESSURA DE 1,5CM. AF_06/2014</v>
          </cell>
          <cell r="C4437" t="str">
            <v>M2</v>
          </cell>
          <cell r="D4437">
            <v>22.07</v>
          </cell>
        </row>
        <row r="4438">
          <cell r="A4438">
            <v>87427</v>
          </cell>
          <cell r="B4438" t="str">
            <v>APLICAÇÃO MANUAL DE GESSO SARRAFEADO (COM TALISCAS) EM PAREDES DE AMBI ENTES DE ÁREA ENTRE 5M² E 10M², ESPESSURA DE 1,5CM. AF_06/2014</v>
          </cell>
          <cell r="C4438" t="str">
            <v>M2</v>
          </cell>
          <cell r="D4438">
            <v>22.5</v>
          </cell>
        </row>
        <row r="4439">
          <cell r="A4439">
            <v>87428</v>
          </cell>
          <cell r="B4439" t="str">
            <v>APLICAÇÃO MANUAL DE GESSO SARRAFEADO (COM TALISCAS) EM PAREDES DE AMBI ENTES DE ÁREA MENOR QUE 5M², ESPESSURA DE 1,5CM. AF_06/2014</v>
          </cell>
          <cell r="C4439" t="str">
            <v>M2</v>
          </cell>
          <cell r="D4439">
            <v>23.2</v>
          </cell>
        </row>
        <row r="4440">
          <cell r="A4440">
            <v>87429</v>
          </cell>
          <cell r="B4440" t="str">
            <v>APLICAÇÃO DE GESSO PROJETADO COM EQUIPAMENTO DE PROJEÇÃO EM PAREDES DE AMBIENTES DE ÁREA MAIOR QUE 10M², DESEMPENADO (SEM TALISCAS), ESPESSU RA DE 0,5CM. AF_06/2014</v>
          </cell>
          <cell r="C4440" t="str">
            <v>M2</v>
          </cell>
          <cell r="D4440">
            <v>10.81</v>
          </cell>
        </row>
        <row r="4441">
          <cell r="A4441">
            <v>87430</v>
          </cell>
          <cell r="B4441" t="str">
            <v>APLICAÇÃO DE GESSO PROJETADO COM EQUIPAMENTO DE PROJEÇÃO EM PAREDES DE AMBIENTES DE ÁREA ENTRE 5M² E 10M², DESEMPENADO (SEM TALISCAS), ESPES SURA DE 0,5CM. AF_06/2014</v>
          </cell>
          <cell r="C4441" t="str">
            <v>M2</v>
          </cell>
          <cell r="D4441">
            <v>11.1</v>
          </cell>
        </row>
        <row r="4442">
          <cell r="A4442">
            <v>87431</v>
          </cell>
          <cell r="B4442" t="str">
            <v>APLICAÇÃO DE GESSO PROJETADO COM EQUIPAMENTO DE PROJEÇÃO EM PAREDES DE AMBIENTES DE ÁREA MENOR QUE 5M², DESEMPENADO (SEM TALISCAS), ESPESSUR A DE 0,5CM. AF_06/2014</v>
          </cell>
          <cell r="C4442" t="str">
            <v>M2</v>
          </cell>
          <cell r="D4442">
            <v>11.24</v>
          </cell>
        </row>
        <row r="4443">
          <cell r="A4443">
            <v>87432</v>
          </cell>
          <cell r="B4443" t="str">
            <v>APLICAÇÃO DE GESSO PROJETADO COM EQUIPAMENTO DE PROJEÇÃO EM PAREDES DE AMBIENTES DE ÁREA MAIOR QUE 10M², DESEMPENADO (SEM TALISCAS), ESPESSU RA DE 1,0CM. AF_06/2014</v>
          </cell>
          <cell r="C4443" t="str">
            <v>M2</v>
          </cell>
          <cell r="D4443">
            <v>15.53</v>
          </cell>
        </row>
        <row r="4444">
          <cell r="A4444">
            <v>87433</v>
          </cell>
          <cell r="B4444" t="str">
            <v>APLICAÇÃO DE GESSO PROJETADO COM EQUIPAMENTO DE PROJEÇÃO EM PAREDES DE AMBIENTES DE ÁREA ENTRE 5M² E 10M², DESEMPENADO (SEM TALISCAS), ESPES SURA DE 1,0CM. AF_06/2014</v>
          </cell>
          <cell r="C4444" t="str">
            <v>M2</v>
          </cell>
          <cell r="D4444">
            <v>16.100000000000001</v>
          </cell>
        </row>
        <row r="4445">
          <cell r="A4445">
            <v>87434</v>
          </cell>
          <cell r="B4445" t="str">
            <v>APLICAÇÃO DE GESSO PROJETADO COM EQUIPAMENTO DE PROJEÇÃO EM PAREDES DE AMBIENTES DE ÁREA MENOR QUE 5M², DESEMPENADO (SEM TALISCAS), ESPESSUR A DE 1,0CM. AF_06/2014</v>
          </cell>
          <cell r="C4445" t="str">
            <v>M2</v>
          </cell>
          <cell r="D4445">
            <v>16.510000000000002</v>
          </cell>
        </row>
        <row r="4446">
          <cell r="A4446">
            <v>87435</v>
          </cell>
          <cell r="B4446" t="str">
            <v>APLICAÇÃO DE GESSO PROJETADO COM EQUIPAMENTO DE PROJEÇÃO EM PAREDES DE AMBIENTES DE ÁREA MAIOR QUE 10M², SARRAFEADO (COM TALISCAS), ESPESSUR A DE 1,0CM. AF_06/2014</v>
          </cell>
          <cell r="C4446" t="str">
            <v>M2</v>
          </cell>
          <cell r="D4446">
            <v>17.36</v>
          </cell>
        </row>
        <row r="4447">
          <cell r="A4447">
            <v>87436</v>
          </cell>
          <cell r="B4447" t="str">
            <v>APLICAÇÃO DE GESSO PROJETADO COM EQUIPAMENTO DE PROJEÇÃO EM PAREDES DE AMBIENTES DE ÁREA ENTRE 5M² E 10M², SARRAFEADO (COM TALISCAS), ESPESS URA DE 1,0CM. AF_06/2014</v>
          </cell>
          <cell r="C4447" t="str">
            <v>M2</v>
          </cell>
          <cell r="D4447">
            <v>18.34</v>
          </cell>
        </row>
        <row r="4448">
          <cell r="A4448">
            <v>87437</v>
          </cell>
          <cell r="B4448" t="str">
            <v>APLICAÇÃO DE GESSO PROJETADO COM EQUIPAMENTO DE PROJEÇÃO EM PAREDES DE AMBIENTES DE ÁREA MENOR QUE 5M², SARRAFEADO (COM TALISCAS), ESPESSURA DE 1,0CM. AF_06/2014</v>
          </cell>
          <cell r="C4448" t="str">
            <v>M2</v>
          </cell>
          <cell r="D4448">
            <v>19.04</v>
          </cell>
        </row>
        <row r="4449">
          <cell r="A4449">
            <v>87438</v>
          </cell>
          <cell r="B4449" t="str">
            <v>APLICAÇÃO DE GESSO PROJETADO COM EQUIPAMENTO DE PROJEÇÃO EM PAREDES DE AMBIENTES DE ÁREA MAIOR QUE 10M², SARRAFEADO (COM TALISCAS), ESPESSUR A DE 1,5CM. AF_06/2014</v>
          </cell>
          <cell r="C4449" t="str">
            <v>M2</v>
          </cell>
          <cell r="D4449">
            <v>21.38</v>
          </cell>
        </row>
        <row r="4450">
          <cell r="A4450">
            <v>87439</v>
          </cell>
          <cell r="B4450" t="str">
            <v>APLICAÇÃO DE GESSO PROJETADO COM EQUIPAMENTO DE PROJEÇÃO EM PAREDES DE AMBIENTES DE ÁREA ENTRE 5M² E 10M², SARRAFEADO (COM TALISCAS), ESPESS URA DE 1,5CM. AF_06/2014</v>
          </cell>
          <cell r="C4450" t="str">
            <v>M2</v>
          </cell>
          <cell r="D4450">
            <v>22.64</v>
          </cell>
        </row>
        <row r="4451">
          <cell r="A4451">
            <v>87440</v>
          </cell>
          <cell r="B4451" t="str">
            <v>APLICAÇÃO DE GESSO PROJETADO COM EQUIPAMENTO DE PROJEÇÃO EM PAREDES DE AMBIENTES DE ÁREA MENOR QUE 5M², SARRAFEADO (COM TALISCAS), ESPESSURA DE 1,5CM. AF_06/2014</v>
          </cell>
          <cell r="C4451" t="str">
            <v>M2</v>
          </cell>
          <cell r="D4451">
            <v>23.21</v>
          </cell>
        </row>
        <row r="4452">
          <cell r="A4452">
            <v>87527</v>
          </cell>
          <cell r="B4452" t="str">
            <v>EMBOÇO, PARA RECEBIMENTO DE CERÂMICA, EM ARGAMASSA TRAÇO 1:2:8, PREPAR O MECÂNICO COM BETONEIRA 400L, APLICADO MANUALMENTE EM FACES INTERNAS DE PAREDES DE AMBIENTES COM ÁREA MENOR QUE 5M2, ESPESSURA DE 20MM, COM EXECUÇÃO DE TALISCAS. AF_06/2014</v>
          </cell>
          <cell r="C4452" t="str">
            <v>M2</v>
          </cell>
          <cell r="D4452">
            <v>24.23</v>
          </cell>
        </row>
        <row r="4453">
          <cell r="A4453">
            <v>87528</v>
          </cell>
          <cell r="B4453" t="str">
            <v>EMBOÇO, PARA RECEBIMENTO DE CERÂMICA, EM ARGAMASSA TRAÇO 1:2:8, PREPAR O MANUAL, APLICADO MANUALMENTE EM FACES INTERNAS DE PAREDES DE AMBIENT ES COM ÁREA MENOR QUE 5M2, ESPESSURA DE 20MM, COM EXECUÇÃO DE TALISCAS . AF_06/2014</v>
          </cell>
          <cell r="C4453" t="str">
            <v>M2</v>
          </cell>
          <cell r="D4453">
            <v>27.04</v>
          </cell>
        </row>
        <row r="4454">
          <cell r="A4454">
            <v>87529</v>
          </cell>
          <cell r="B4454" t="str">
            <v>MASSA ÚNICA, PARA RECEBIMENTO DE PINTURA, EM ARGAMASSA TRAÇO 1:2:8, PR EPARO MECÂNICO COM BETONEIRA 400L, APLICADA MANUALMENTE EM FACES INTER NAS DE PAREDES DE AMBIENTES COM ÁREA MENOR QUE 10M2, ESPESSURA DE 20MM , COM EXECUÇÃO DE TALISCAS. AF_06/2014</v>
          </cell>
          <cell r="C4454" t="str">
            <v>M2</v>
          </cell>
          <cell r="D4454">
            <v>21.99</v>
          </cell>
        </row>
        <row r="4455">
          <cell r="A4455">
            <v>87530</v>
          </cell>
          <cell r="B4455" t="str">
            <v>MASSA ÚNICA, PARA RECEBIMENTO DE PINTURA, EM ARGAMASSA TRAÇO 1:2:8, PR EPARO MANUAL, APLICADA MANUALMENTE EM FACES INTERNAS DE PAREDES DE AMB IENTES COM ÁREA MENOR QUE 10M2, ESPESSURA DE 20MM, COM EXECUÇÃO DE TAL ISCAS. AF_06/2014</v>
          </cell>
          <cell r="C4455" t="str">
            <v>M2</v>
          </cell>
          <cell r="D4455">
            <v>24.8</v>
          </cell>
        </row>
        <row r="4456">
          <cell r="A4456">
            <v>87531</v>
          </cell>
          <cell r="B4456" t="str">
            <v>EMBOÇO, PARA RECEBIMENTO DE CERÂMICA, EM ARGAMASSA TRAÇO 1:2:8, PREPAR O MECÂNICO COM BETONEIRA 400L, APLICADO MANUALMENTE EM FACES INTERNAS DE PAREDES DE AMBIENTES COM ÁREA ENTRE 5M2 E 10M2, ESPESSURA DE 20MM, COM EXECUÇÃO DE TALISCAS. AF_06/2014</v>
          </cell>
          <cell r="C4456" t="str">
            <v>M2</v>
          </cell>
          <cell r="D4456">
            <v>21.2</v>
          </cell>
        </row>
        <row r="4457">
          <cell r="A4457">
            <v>87532</v>
          </cell>
          <cell r="B4457" t="str">
            <v>EMBOÇO, PARA RECEBIMENTO DE CERÂMICA, EM ARGAMASSA TRAÇO 1:2:8, PREPAR O MANUAL, APLICADO MANUALMENTE EM FACES INTERNAS DE PAREDES DE AMBIENT ES COM ÁREA ENTRE 5M2 E 10M2, ESPESSURA DE 20MM, COM EXECUÇÃO DE TALIS CAS. AF_06/2014</v>
          </cell>
          <cell r="C4457" t="str">
            <v>M2</v>
          </cell>
          <cell r="D4457">
            <v>24</v>
          </cell>
        </row>
        <row r="4458">
          <cell r="A4458">
            <v>87533</v>
          </cell>
          <cell r="B4458" t="str">
            <v>MASSA ÚNICA, PARA RECEBIMENTO DE PINTURA, EM ARGAMASSA TRAÇO 1:2:8, PR EPARO MECÂNICO COM BETONEIRA 400L, APLICADA MANUALMENTE EM FACES INTER NAS DE PAREDES DE AMBIENTES COM ÁREA MAIOR QUE 10M2, ESPESSURA DE 20MM , COM EXECUÇÃO DE TALISCAS. AF_06/2014</v>
          </cell>
          <cell r="C4458" t="str">
            <v>M2</v>
          </cell>
          <cell r="D4458">
            <v>20.78</v>
          </cell>
        </row>
        <row r="4459">
          <cell r="A4459">
            <v>87534</v>
          </cell>
          <cell r="B4459" t="str">
            <v>MASSA ÚNICA, PARA RECEBIMENTO DE PINTURA, EM ARGAMASSA TRAÇO 1:2:8, PR EPARO MANUAL, APLICADA MANUALMENTE EM FACES INTERNAS DE PAREDES DE AMB IENTES COM ÁREA MAIOR QUE 10M2, ESPESSURA DE 20MM, COM EXECUÇÃO DE TAL ISCAS. AF_06/2014</v>
          </cell>
          <cell r="C4459" t="str">
            <v>M2</v>
          </cell>
          <cell r="D4459">
            <v>23.58</v>
          </cell>
        </row>
        <row r="4460">
          <cell r="A4460">
            <v>87535</v>
          </cell>
          <cell r="B4460" t="str">
            <v>EMBOÇO, PARA RECEBIMENTO DE CERÂMICA, EM ARGAMASSA TRAÇO 1:2:8, PREPAR O MECÂNICO COM BETONEIRA 400L, APLICADO MANUALMENTE EM FACES INTERNAS DE PAREDES DE AMBIENTES COM ÁREA MAIOR QUE 10M2, ESPESSURA DE 20MM, CO M EXECUÇÃO DE TALISCAS. AF_06/2014</v>
          </cell>
          <cell r="C4460" t="str">
            <v>M2</v>
          </cell>
          <cell r="D4460">
            <v>18.96</v>
          </cell>
        </row>
        <row r="4461">
          <cell r="A4461">
            <v>87536</v>
          </cell>
          <cell r="B4461" t="str">
            <v>EMBOÇO, PARA RECEBIMENTO DE CERÂMICA, EM ARGAMASSA TRAÇO 1:2:8, PREPAR O MANUAL, APLICADO MANUALMENTE EM FACES INTERNAS DE PAREDES DE AMBIENT ES COM ÁREA MAIOR QUE 10M2, ESPESSURA DE 20MM, COM EXECUÇÃO DE TALISCA S. AF_06/2014</v>
          </cell>
          <cell r="C4461" t="str">
            <v>M2</v>
          </cell>
          <cell r="D4461">
            <v>21.76</v>
          </cell>
        </row>
        <row r="4462">
          <cell r="A4462">
            <v>87537</v>
          </cell>
          <cell r="B4462" t="str">
            <v>EMBOÇO, PARA RECEBIMENTO DE CERÂMICA, EM ARGAMASSA INDUSTRIALIZADA, AP LICADO COM EQUIPAMENTO DE MISTURA E PROJEÇÃO DE 1,5 M3/H, EM FACES INT ERNAS DE PAREDES DE AMBIENTES COM ÁREA MENOR QUE 5M2, ESPESSURA 20MM, COM TALISCAS. AF_06/2014</v>
          </cell>
          <cell r="C4462" t="str">
            <v>M2</v>
          </cell>
          <cell r="D4462">
            <v>50.59</v>
          </cell>
        </row>
        <row r="4463">
          <cell r="A4463">
            <v>87538</v>
          </cell>
          <cell r="B4463" t="str">
            <v>MASSA ÚNICA, PARA RECEBIMENTO DE PINTURA, EM ARGAMASSA INDUSTRIALIZADA , APLICADO COM EQUIPAMENTO DE MISTURA E PROJEÇÃO DE 1,5 M3/H, EM FACES INTERNAS DE PAREDES DE AMBIENTES COM ÁREA MENOR QUE 10M2, ESPESSURA 2 0MM, COM TALISCAS. AF_06/2014</v>
          </cell>
          <cell r="C4463" t="str">
            <v>M2</v>
          </cell>
          <cell r="D4463">
            <v>48.68</v>
          </cell>
        </row>
        <row r="4464">
          <cell r="A4464">
            <v>87539</v>
          </cell>
          <cell r="B4464" t="str">
            <v>EMBOÇO, PARA RECEBIMENTO DE CERÂMICA, EM ARGAMASSA INDUSTRIALIZADA, AP LICADO COM EQUIPAMENTO DE MISTURA E PROJEÇÃO DE 1,5 M3/H, EM FACES INT ERNAS DE PAREDES DE AMBIENTES COM ÁREA ENTRE 5M2 E 10M2, ESPESSURA 20M M, COM TALISCAS. AF_06/2014</v>
          </cell>
          <cell r="C4464" t="str">
            <v>M2</v>
          </cell>
          <cell r="D4464">
            <v>48</v>
          </cell>
        </row>
        <row r="4465">
          <cell r="A4465">
            <v>87540</v>
          </cell>
          <cell r="B4465" t="str">
            <v>MASSA ÚNICA, PARA RECEBIMENTO DE PINTURA, EM ARGAMASSA INDUSTRIALIZADA , APLICADO COM EQUIPAMENTO DE MISTURA E PROJEÇÃO DE 1,5 M3/H, EM FACES INTERNAS DE PAREDES DE AMBIENTES COM ÁREA MAIOR QUE 10M2, ESPESSURA 2 0MM, COM TALISCAS. AF_06/2014</v>
          </cell>
          <cell r="C4465" t="str">
            <v>M2</v>
          </cell>
          <cell r="D4465">
            <v>47.65</v>
          </cell>
        </row>
        <row r="4466">
          <cell r="A4466">
            <v>87541</v>
          </cell>
          <cell r="B4466" t="str">
            <v>EMBOÇO, PARA RECEBIMENTO DE CERÂMICA, EM ARGAMASSA INDUSTRIALIZADA, AP LICADO COM EQUIPAMENTO DE MISTURA E PROJEÇÃO DE 1,5 M3/H, EM FACES INT ERNAS DE PAREDES DE AMBIENTES COM ÁREA MAIOR QUE 10M2, ESPESSURA 20MM, COM TALISCAS. AF_06/2014</v>
          </cell>
          <cell r="C4466" t="str">
            <v>M2</v>
          </cell>
          <cell r="D4466">
            <v>46.1</v>
          </cell>
        </row>
        <row r="4467">
          <cell r="A4467">
            <v>87542</v>
          </cell>
          <cell r="B4467" t="str">
            <v>MASSA ÚNICA, PARA RECEBIMENTO DE PINTURA OU CERÂMICA, EM ARGAMASSA IND USTRIALIZADA, APLICADO COM EQUIPAMENTO DE MISTURA E PROJEÇÃO DE 1,5 M3 /H, EM FACES INTERNAS DE PAREDES DE AMBIENTES COM ÁREA MENOR QUE 5M2, ESPESSURA 5MM, SEM TALISCAS. AF_06/2014</v>
          </cell>
          <cell r="C4467" t="str">
            <v>M2</v>
          </cell>
          <cell r="D4467">
            <v>17.07</v>
          </cell>
        </row>
        <row r="4468">
          <cell r="A4468">
            <v>87543</v>
          </cell>
          <cell r="B4468" t="str">
            <v>MASSA ÚNICA, PARA RECEBIMENTO DE PINTURA OU CERÂMICA, EM ARGAMASSA IND USTRIALIZADA, APLICADO COM EQUIPAMENTO DE MISTURA E PROJEÇÃO DE 1,5 M3 /H, EM FACES INTERNAS DE PAREDES DE AMBIENTES COM ÁREA ENTRE 5M2 E 10M 2, ESPESSURA 5MM, SEM TALISCAS. AF_06/2014</v>
          </cell>
          <cell r="C4468" t="str">
            <v>M2</v>
          </cell>
          <cell r="D4468">
            <v>15.86</v>
          </cell>
        </row>
        <row r="4469">
          <cell r="A4469">
            <v>87544</v>
          </cell>
          <cell r="B4469" t="str">
            <v>MASSA ÚNICA, PARA RECEBIMENTO DE PINTURA OU CERÂMICA, EM ARGAMASSA IND USTRIALIZADA, APLICADO COM EQUIPAMENTO DE MISTURA E PROJEÇÃO DE 1,5 M3 /H, EM FACES INTERNAS DE PAREDES DE AMBIENTES COM ÁREA MAIOR QUE 10M2, ESPESSURA 5MM, SEM TALISCAS. AF_06/2014</v>
          </cell>
          <cell r="C4469" t="str">
            <v>M2</v>
          </cell>
          <cell r="D4469">
            <v>15.18</v>
          </cell>
        </row>
        <row r="4470">
          <cell r="A4470">
            <v>87545</v>
          </cell>
          <cell r="B4470" t="str">
            <v>EMBOÇO, PARA RECEBIMENTO DE CERÂMICA, EM ARGAMASSA TRAÇO 1:2:8, PREPAR O MECÂNICO COM BETONEIRA 400L, APLICADO MANUALMENTE EM FACES INTERNAS DE PAREDES DE AMBIENTES COM ÁREA MENOR QUE 5M2, ESPESSURA DE 10MM, COM EXECUÇÃO DE TALISCAS. AF_06/2014</v>
          </cell>
          <cell r="C4470" t="str">
            <v>M2</v>
          </cell>
          <cell r="D4470">
            <v>16.399999999999999</v>
          </cell>
        </row>
        <row r="4471">
          <cell r="A4471">
            <v>87546</v>
          </cell>
          <cell r="B4471" t="str">
            <v>EMBOÇO, PARA RECEBIMENTO DE CERÂMICA, EM ARGAMASSA TRAÇO 1:2:8, PREPAR O MANUAL, APLICADO MANUALMENTE EM FACES INTERNAS DE PAREDES DE AMBIENT ES COM ÁREA MENOR QUE 5M2, ESPESSURA DE 10MM, COM EXECUÇÃO DE TALISCAS . AF_06/2014</v>
          </cell>
          <cell r="C4471" t="str">
            <v>M2</v>
          </cell>
          <cell r="D4471">
            <v>17.989999999999998</v>
          </cell>
        </row>
        <row r="4472">
          <cell r="A4472">
            <v>87547</v>
          </cell>
          <cell r="B4472" t="str">
            <v>MASSA ÚNICA, PARA RECEBIMENTO DE PINTURA, EM ARGAMASSA TRAÇO 1:2:8, PR EPARO MECÂNICO COM BETONEIRA 400L, APLICADA MANUALMENTE EM FACES INTER NAS DE PAREDES DE AMBIENTES COM ÁREA MENOR QUE 10M2, ESPESSURA DE 10MM , COM EXECUÇÃO DE TALISCAS. AF_06/2014</v>
          </cell>
          <cell r="C4472" t="str">
            <v>M2</v>
          </cell>
          <cell r="D4472">
            <v>14.17</v>
          </cell>
        </row>
        <row r="4473">
          <cell r="A4473">
            <v>87548</v>
          </cell>
          <cell r="B4473" t="str">
            <v>MASSA ÚNICA, PARA RECEBIMENTO DE PINTURA, EM ARGAMASSA TRAÇO 1:2:8, PR EPARO MANUAL, APLICADA MANUALMENTE EM FACES INTERNAS DE PAREDES DE AMB IENTES COM ÁREA MENOR QUE 10M2, ESPESSURA DE 10MM, COM EXECUÇÃO DE TAL ISCAS. AF_06/2014</v>
          </cell>
          <cell r="C4473" t="str">
            <v>M2</v>
          </cell>
          <cell r="D4473">
            <v>15.76</v>
          </cell>
        </row>
        <row r="4474">
          <cell r="A4474">
            <v>87549</v>
          </cell>
          <cell r="B4474" t="str">
            <v>EMBOÇO, PARA RECEBIMENTO DE CERÂMICA, EM ARGAMASSA TRAÇO 1:2:8, PREPAR O MECÂNICO COM BETONEIRA 400L, APLICADO MANUALMENTE EM FACES INTERNAS DE PAREDES DE AMBIENTES COM ÁREA ENTRE 5M2 E 10M2, ESPESSURA DE 10MM, COM EXECUÇÃO DE TALISCAS. AF_06/2014</v>
          </cell>
          <cell r="C4474" t="str">
            <v>M2</v>
          </cell>
          <cell r="D4474">
            <v>13.36</v>
          </cell>
        </row>
        <row r="4475">
          <cell r="A4475">
            <v>87550</v>
          </cell>
          <cell r="B4475" t="str">
            <v>EMBOÇO, PARA RECEBIMENTO DE CERÂMICA, EM ARGAMASSA TRAÇO 1:2:8, PREPAR O MANUAL, APLICADO MANUALMENTE EM FACES INTERNAS DE PAREDES DE AMBIENT ES COM ÁREA ENTRE 5M2 E 10M2, ESPESSURA DE 10MM, COM EXECUÇÃO DE TALIS CAS. AF_06/2014</v>
          </cell>
          <cell r="C4475" t="str">
            <v>M2</v>
          </cell>
          <cell r="D4475">
            <v>14.95</v>
          </cell>
        </row>
        <row r="4476">
          <cell r="A4476">
            <v>87551</v>
          </cell>
          <cell r="B4476" t="str">
            <v>MASSA ÚNICA, PARA RECEBIMENTO DE PINTURA, EM ARGAMASSA TRAÇO 1:2:8, PR EPARO MECÂNICO COM BETONEIRA 400L, APLICADA MANUALMENTE EM FACES INTER NAS DE PAREDES DE AMBIENTES COM ÁREA MAIOR QUE 10M2, ESPESSURA DE 10MM , COM EXECUÇÃO DE TALISCAS. AF_06/2014</v>
          </cell>
          <cell r="C4476" t="str">
            <v>M2</v>
          </cell>
          <cell r="D4476">
            <v>12.96</v>
          </cell>
        </row>
        <row r="4477">
          <cell r="A4477">
            <v>87552</v>
          </cell>
          <cell r="B4477" t="str">
            <v>MASSA ÚNICA, PARA RECEBIMENTO DE PINTURA, EM ARGAMASSA TRAÇO 1:2:8, PR EPARO MANUAL, APLICADA MANUALMENTE EM FACES INTERNAS DE PAREDES DE AMB IENTES COM ÁREA MAIOR QUE 10M2, ESPESSURA DE 10MM, COM EXECUÇÃO DE TAL ISCAS. AF_06/2014</v>
          </cell>
          <cell r="C4477" t="str">
            <v>M2</v>
          </cell>
          <cell r="D4477">
            <v>14.55</v>
          </cell>
        </row>
        <row r="4478">
          <cell r="A4478">
            <v>87553</v>
          </cell>
          <cell r="B4478" t="str">
            <v>EMBOÇO, PARA RECEBIMENTO DE CERÂMICA, EM ARGAMASSA TRAÇO 1:2:8, PREPAR O MECÂNICO COM BETONEIRA 400L, APLICADO MANUALMENTE EM FACES INTERNAS DE PAREDES DE AMBIENTES COM ÁREA MAIOR QUE 10M2, ESPESSURA DE 10MM, CO M EXECUÇÃO DE TALISCAS. AF_06/2014</v>
          </cell>
          <cell r="C4478" t="str">
            <v>M2</v>
          </cell>
          <cell r="D4478">
            <v>11.12</v>
          </cell>
        </row>
        <row r="4479">
          <cell r="A4479">
            <v>87554</v>
          </cell>
          <cell r="B4479" t="str">
            <v>EMBOÇO, PARA RECEBIMENTO DE CERÂMICA, EM ARGAMASSA TRAÇO 1:2:8, PREPAR O MANUAL, APLICADO MANUALMENTE EM FACES INTERNAS DE PAREDES DE AMBIENT ES COM ÁREA MAIOR QUE 10M2, ESPESSURA DE 10MM, COM EXECUÇÃO DE TALISCA S. AF_06/2014</v>
          </cell>
          <cell r="C4479" t="str">
            <v>M2</v>
          </cell>
          <cell r="D4479">
            <v>12.71</v>
          </cell>
        </row>
        <row r="4480">
          <cell r="A4480">
            <v>87555</v>
          </cell>
          <cell r="B4480" t="str">
            <v>EMBOÇO, PARA RECEBIMENTO DE CERÂMICA, EM ARGAMASSA INDUSTRIALIZADA, AP LICADO COM EQUIPAMENTO DE MISTURA E PROJEÇÃO DE 1,5 M3/H, EM FACES INT ERNAS DE PAREDES DE AMBIENTES COM ÁREA MENOR QUE 5M2, ESPESSURA 10MM, COM TALISCAS. AF_06/2014</v>
          </cell>
          <cell r="C4480" t="str">
            <v>M2</v>
          </cell>
          <cell r="D4480">
            <v>30.63</v>
          </cell>
        </row>
        <row r="4481">
          <cell r="A4481">
            <v>87556</v>
          </cell>
          <cell r="B4481" t="str">
            <v>MASSA ÚNICA, PARA RECEBIMENTO DE PINTURA, EM ARGAMASSA INDUSTRIALIZADA , APLICADO COM EQUIPAMENTO DE MISTURA E PROJEÇÃO DE 1,5 M3/H, EM FACES INTERNAS DE PAREDES DE AMBIENTES COM ÁREA MENOR QUE 10M2, ESPESSURA 1 0MM, COM TALISCAS. AF_06/2014</v>
          </cell>
          <cell r="C4481" t="str">
            <v>M2</v>
          </cell>
          <cell r="D4481">
            <v>28.74</v>
          </cell>
        </row>
        <row r="4482">
          <cell r="A4482">
            <v>87557</v>
          </cell>
          <cell r="B4482" t="str">
            <v>EMBOÇO, PARA RECEBIMENTO DE CERÂMICA, EM ARGAMASSA INDUSTRIALIZADA, AP LICADO COM EQUIPAMENTO DE MISTURA E PROJEÇÃO DE 1,5 M3/H, EM FACES INT ERNAS DE PAREDES DE AMBIENTES COM ÁREA ENTRE 5M2 E 10M2, ESPESSURA 10M M, COM TALISCAS. AF_06/2014</v>
          </cell>
          <cell r="C4482" t="str">
            <v>M2</v>
          </cell>
          <cell r="D4482">
            <v>28.04</v>
          </cell>
        </row>
        <row r="4483">
          <cell r="A4483">
            <v>87558</v>
          </cell>
          <cell r="B4483" t="str">
            <v>MASSA ÚNICA, PARA RECEBIMENTO DE PINTURA, EM ARGAMASSA INDUSTRIALIZADA , APLICADO COM EQUIPAMENTO DE MISTURA E PROJEÇÃO DE 1,5 M3/H, EM FACES INTERNAS DE PAREDES DE AMBIENTES COM ÁREA MAIOR QUE 10M2, ESPESSURA 1 0MM, COM TALISCAS. AF_06/2014</v>
          </cell>
          <cell r="C4483" t="str">
            <v>M2</v>
          </cell>
          <cell r="D4483">
            <v>27.69</v>
          </cell>
        </row>
        <row r="4484">
          <cell r="A4484">
            <v>87559</v>
          </cell>
          <cell r="B4484" t="str">
            <v>EMBOÇO, PARA RECEBIMENTO DE CERÂMICA, EM ARGAMASSA INDUSTRIALIZADA, AP LICADO COM EQUIPAMENTO DE MISTURA E PROJEÇÃO DE 1,5 M3/H, EM FACES INT ERNAS DE PAREDES DE AMBIENTES COM ÁREA MAIOR QUE 10M2, ESPESSURA 10MM, COM TALISCAS. AF_06/2014</v>
          </cell>
          <cell r="C4484" t="str">
            <v>M2</v>
          </cell>
          <cell r="D4484">
            <v>26.14</v>
          </cell>
        </row>
        <row r="4485">
          <cell r="A4485">
            <v>87560</v>
          </cell>
          <cell r="B4485" t="str">
            <v>MASSA ÚNICA, PARA RECEBIMENTO DE PINTURA OU CERÂMICA, EM ARGAMASSA IND USTRIALIZADA, APLICADO COM EQUIPAMENTO DE MISTURA E PROJEÇÃO DE 1,5 M3 /H, EM FACES INTERNAS DE PAREDES DE AMBIENTES COM ÁREA MENOR QUE 5M2, ESPESSURA 10MM, SEM TALISCAS. AF_06/2014</v>
          </cell>
          <cell r="C4485" t="str">
            <v>M2</v>
          </cell>
          <cell r="D4485">
            <v>29.43</v>
          </cell>
        </row>
        <row r="4486">
          <cell r="A4486">
            <v>87561</v>
          </cell>
          <cell r="B4486" t="str">
            <v>MASSA ÚNICA, PARA RECEBIMENTO DE PINTURA OU CERÂMICA, EM ARGAMASSA IND USTRIALIZADA, APLICADO COM EQUIPAMENTO DE MISTURA E PROJEÇÃO DE 1,5 M3 /H, EM FACES INTERNAS DE PAREDES DE AMBIENTES COM ÁREA ENTRE 5M2 E 10M 2, ESPESSURA 10MM, SEM TALISCAS. AF_06/2014</v>
          </cell>
          <cell r="C4486" t="str">
            <v>M2</v>
          </cell>
          <cell r="D4486">
            <v>28.21</v>
          </cell>
        </row>
        <row r="4487">
          <cell r="A4487">
            <v>87562</v>
          </cell>
          <cell r="B4487" t="str">
            <v>MASSA ÚNICA, PARA RECEBIMENTO DE PINTURA OU CERÂMICA, EM ARGAMASSA IND USTRIALIZADA, APLICADO COM EQUIPAMENTO DE MISTURA E PROJEÇÃO DE 1,5 M3 /H, EM FACES INTERNAS DE PAREDES DE AMBIENTES COM ÁREA MAIOR QUE 10M2, ESPESSURA 10MM, SEM TALISCAS. AF_06/2014</v>
          </cell>
          <cell r="C4487" t="str">
            <v>M2</v>
          </cell>
          <cell r="D4487">
            <v>27.52</v>
          </cell>
        </row>
        <row r="4488">
          <cell r="A4488">
            <v>87775</v>
          </cell>
          <cell r="B4488" t="str">
            <v>EMBOÇO OU MASSA ÚNICA EM ARGAMASSA TRAÇO 1:2:8, PREPARO MECÂNICO COM B ETONEIRA 400 L, APLICADA MANUALMENTE EM PANOS DE FACHADA COM PRESENÇA DE VÃOS, ESPESSURA DE 25 MM. AF_06/2014</v>
          </cell>
          <cell r="C4488" t="str">
            <v>M2</v>
          </cell>
          <cell r="D4488">
            <v>33.94</v>
          </cell>
        </row>
        <row r="4489">
          <cell r="A4489">
            <v>87777</v>
          </cell>
          <cell r="B4489" t="str">
            <v>EMBOÇO OU MASSA ÚNICA EM ARGAMASSA TRAÇO 1:2:8, PREPARO MANUAL, APLICA DA MANUALMENTE EM PANOS DE FACHADA COM PRESENÇA DE VÃOS, ESPESSURA DE 25 MM. AF_06/2014</v>
          </cell>
          <cell r="C4489" t="str">
            <v>M2</v>
          </cell>
          <cell r="D4489">
            <v>36.28</v>
          </cell>
        </row>
        <row r="4490">
          <cell r="A4490">
            <v>87778</v>
          </cell>
          <cell r="B4490" t="str">
            <v>EMBOÇO OU MASSA ÚNICA EM ARGAMASSA INDUSTRIALIZADA, PREPARO MECÂNICO E APLICAÇÃO COM EQUIPAMENTO DE MISTURA E PROJEÇÃO DE 1,5 M3/H DE ARGAMA SSA EM PANOS DE FACHADA COM PRESENÇA DE VÃOS, ESPESSURA DE 25 MM. AF_0 6/2014</v>
          </cell>
          <cell r="C4490" t="str">
            <v>M2</v>
          </cell>
          <cell r="D4490">
            <v>54.31</v>
          </cell>
        </row>
        <row r="4491">
          <cell r="A4491">
            <v>87779</v>
          </cell>
          <cell r="B4491" t="str">
            <v>EMBOÇO OU MASSA ÚNICA EM ARGAMASSA TRAÇO 1:2:8, PREPARO MECÂNICO COM B ETONEIRA 400 L, APLICADA MANUALMENTE EM PANOS DE FACHADA COM PRESENÇA DE VÃOS, ESPESSURA DE 35 MM. AF_06/2014</v>
          </cell>
          <cell r="C4491" t="str">
            <v>M2</v>
          </cell>
          <cell r="D4491">
            <v>39.75</v>
          </cell>
        </row>
        <row r="4492">
          <cell r="A4492">
            <v>87781</v>
          </cell>
          <cell r="B4492" t="str">
            <v>EMBOÇO OU MASSA ÚNICA EM ARGAMASSA TRAÇO 1:2:8, PREPARO MANUAL, APLICA DA MANUALMENTE EM PANOS DE FACHADA COM PRESENÇA DE VÃOS, ESPESSURA DE 35 MM. AF_06/2014</v>
          </cell>
          <cell r="C4492" t="str">
            <v>M2</v>
          </cell>
          <cell r="D4492">
            <v>42.89</v>
          </cell>
        </row>
        <row r="4493">
          <cell r="A4493">
            <v>87783</v>
          </cell>
          <cell r="B4493" t="str">
            <v>EMBOÇO OU MASSA ÚNICA EM ARGAMASSA INDUSTRIALIZADA, PREPARO MECÂNICO E APLICAÇÃO COM EQUIPAMENTO DE MISTURA E PROJEÇÃO DE 1,5 M3/H DE ARGAMA SSA EM PANOS DE FACHADA COM PRESENÇA DE VÃOS, ESPESSURA DE 35 MM. AF_0 6/2014</v>
          </cell>
          <cell r="C4493" t="str">
            <v>M2</v>
          </cell>
          <cell r="D4493">
            <v>68.33</v>
          </cell>
        </row>
        <row r="4494">
          <cell r="A4494">
            <v>87784</v>
          </cell>
          <cell r="B4494" t="str">
            <v>EMBOÇO OU MASSA ÚNICA EM ARGAMASSA TRAÇO 1:2:8, PREPARO MECÂNICO COM B ETONEIRA 400 L, APLICADA MANUALMENTE EM PANOS DE FACHADA COM PRESENÇA DE VÃOS, ESPESSURA DE 45 MM. AF_06/2014</v>
          </cell>
          <cell r="C4494" t="str">
            <v>M2</v>
          </cell>
          <cell r="D4494">
            <v>45.57</v>
          </cell>
        </row>
        <row r="4495">
          <cell r="A4495">
            <v>87786</v>
          </cell>
          <cell r="B4495" t="str">
            <v>EMBOÇO OU MASSA ÚNICA EM ARGAMASSA TRAÇO 1:2:8, PREPARO MANUAL, APLICA DA MANUALMENTE EM PANOS DE FACHADA COM PRESENÇA DE VÃOS, ESPESSURA DE 45 MM. AF_06/2014</v>
          </cell>
          <cell r="C4495" t="str">
            <v>M2</v>
          </cell>
          <cell r="D4495">
            <v>49.51</v>
          </cell>
        </row>
        <row r="4496">
          <cell r="A4496">
            <v>87787</v>
          </cell>
          <cell r="B4496" t="str">
            <v>EMBOÇO OU MASSA ÚNICA EM ARGAMASSA INDUSTRIALIZADA, PREPARO MECÂNICO E APLICAÇÃO COM EQUIPAMENTO DE MISTURA E PROJEÇÃO DE 1,5 M3/H DE ARGAMA SSA EM PANOS DE FACHADA COM PRESENÇA DE VÃOS, ESPESSURA DE 45 MM. AF_0 6/2014</v>
          </cell>
          <cell r="C4496" t="str">
            <v>M2</v>
          </cell>
          <cell r="D4496">
            <v>82.35</v>
          </cell>
        </row>
        <row r="4497">
          <cell r="A4497">
            <v>87788</v>
          </cell>
          <cell r="B4497" t="str">
            <v>EMBOÇO OU MASSA ÚNICA EM ARGAMASSA TRAÇO 1:2:8, PREPARO MECÂNICO COM B ETONEIRA 400 L, APLICADA MANUALMENTE EM PANOS DE FACHADA COM PRESENÇA DE VÃOS, ESPESSURA MAIOR OU IGUAL A 50 MM. AF_06/2014</v>
          </cell>
          <cell r="C4497" t="str">
            <v>M2</v>
          </cell>
          <cell r="D4497">
            <v>58.44</v>
          </cell>
        </row>
        <row r="4498">
          <cell r="A4498">
            <v>87790</v>
          </cell>
          <cell r="B4498" t="str">
            <v>EMBOÇO OU MASSA ÚNICA EM ARGAMASSA TRAÇO 1:2:8, PREPARO MANUAL, APLICA DA MANUALMENTE EM PANOS DE FACHADA COM PRESENÇA DE VÃOS, ESPESSURA MAI OR OU IGUAL A 50 MM. AF_06/2014</v>
          </cell>
          <cell r="C4498" t="str">
            <v>M2</v>
          </cell>
          <cell r="D4498">
            <v>62.77</v>
          </cell>
        </row>
        <row r="4499">
          <cell r="A4499">
            <v>87791</v>
          </cell>
          <cell r="B4499" t="str">
            <v>EMBOÇO OU MASSA ÚNICA EM ARGAMASSA INDUSTRIALIZADA, PREPARO MECÂNICO E APLICAÇÃO COM EQUIPAMENTO DE MISTURA E PROJEÇÃO DE 1,5 M3/H DE ARGAMA SSA EM PANOS DE FACHADA COM PRESENÇA DE VÃOS, ESPESSURA MAIOR OU IGUAL A 50 MM. AF_06/2014</v>
          </cell>
          <cell r="C4499" t="str">
            <v>M2</v>
          </cell>
          <cell r="D4499">
            <v>96.71</v>
          </cell>
        </row>
        <row r="4500">
          <cell r="A4500">
            <v>87792</v>
          </cell>
          <cell r="B4500" t="str">
            <v>EMBOÇO OU MASSA ÚNICA EM ARGAMASSA TRAÇO 1:2:8, PREPARO MECÂNICO COM B ETONEIRA 400 L, APLICADA MANUALMENTE EM PANOS CEGOS DE FACHADA (SEM PR ESENÇA DE VÃOS), ESPESSURA DE 25 MM. AF_06/2014</v>
          </cell>
          <cell r="C4500" t="str">
            <v>M2</v>
          </cell>
          <cell r="D4500">
            <v>22.6</v>
          </cell>
        </row>
        <row r="4501">
          <cell r="A4501">
            <v>87794</v>
          </cell>
          <cell r="B4501" t="str">
            <v>EMBOÇO OU MASSA ÚNICA EM ARGAMASSA TRAÇO 1:2:8, PREPARO MANUAL, APLICA DA MANUALMENTE EM PANOS CEGOS DE FACHADA (SEM PRESENÇA DE VÃOS), ESPES SURA DE 25 MM. AF_06/2014</v>
          </cell>
          <cell r="C4501" t="str">
            <v>M2</v>
          </cell>
          <cell r="D4501">
            <v>24.78</v>
          </cell>
        </row>
        <row r="4502">
          <cell r="A4502">
            <v>87795</v>
          </cell>
          <cell r="B4502" t="str">
            <v>EMBOÇO OU MASSA ÚNICA EM ARGAMASSA INDUSTRIALIZADA, PREPARO MECÂNICO E APLICAÇÃO COM EQUIPAMENTO DE MISTURA E PROJEÇÃO DE 1,5 M3/H DE ARGAMA SSA EM PANOS CEGOS DE FACHADA (SEM PRESENÇA DE VÃOS), ESPESSURA DE 25 MM. AF_06/2014</v>
          </cell>
          <cell r="C4502" t="str">
            <v>M2</v>
          </cell>
          <cell r="D4502">
            <v>41.36</v>
          </cell>
        </row>
        <row r="4503">
          <cell r="A4503">
            <v>87797</v>
          </cell>
          <cell r="B4503" t="str">
            <v>EMBOÇO OU MASSA ÚNICA EM ARGAMASSA TRAÇO 1:2:8, PREPARO MECÂNICO COM B ETONEIRA 400 L, APLICADA MANUALMENTE EM PANOS CEGOS DE FACHADA (SEM PR ESENÇA DE VÃOS), ESPESSURA DE 35 MM. AF_06/2014</v>
          </cell>
          <cell r="C4503" t="str">
            <v>M2</v>
          </cell>
          <cell r="D4503">
            <v>28.18</v>
          </cell>
        </row>
        <row r="4504">
          <cell r="A4504">
            <v>87799</v>
          </cell>
          <cell r="B4504" t="str">
            <v>EMBOÇO OU MASSA ÚNICA EM ARGAMASSA TRAÇO 1:2:8, PREPARO MANUAL, APLICA DA MANUALMENTE EM PANOS CEGOS DE FACHADA (SEM PRESENÇA DE VÃOS), ESPES SURA DE 35 MM. AF_06/2014</v>
          </cell>
          <cell r="C4504" t="str">
            <v>M2</v>
          </cell>
          <cell r="D4504">
            <v>31.11</v>
          </cell>
        </row>
        <row r="4505">
          <cell r="A4505">
            <v>87800</v>
          </cell>
          <cell r="B4505" t="str">
            <v>EMBOÇO OU MASSA ÚNICA EM ARGAMASSA INDUSTRIALIZADA, PREPARO MECÂNICO E APLICAÇÃO COM EQUIPAMENTO DE MISTURA E PROJEÇÃO DE 1,5 M3/H DE ARGAMA SSA EM PANOS CEGOS DE FACHADA (SEM PRESENÇA DE VÃOS), ESPESSURA DE 35 MM. AF_06/2014</v>
          </cell>
          <cell r="C4505" t="str">
            <v>M2</v>
          </cell>
          <cell r="D4505">
            <v>54.61</v>
          </cell>
        </row>
        <row r="4506">
          <cell r="A4506">
            <v>87801</v>
          </cell>
          <cell r="B4506" t="str">
            <v>EMBOÇO OU MASSA ÚNICA EM ARGAMASSA TRAÇO 1:2:8, PREPARO MECÂNICO COM B ETONEIRA 400 L, APLICADA MANUALMENTE EM PANOS CEGOS DE FACHADA (SEM PR ESENÇA DE VÃOS), ESPESSURA DE 45 MM. AF_06/2014</v>
          </cell>
          <cell r="C4506" t="str">
            <v>M2</v>
          </cell>
          <cell r="D4506">
            <v>33.770000000000003</v>
          </cell>
        </row>
        <row r="4507">
          <cell r="A4507">
            <v>87803</v>
          </cell>
          <cell r="B4507" t="str">
            <v>EMBOÇO OU MASSA ÚNICA EM ARGAMASSA TRAÇO 1:2:8, PREPARO MANUAL, APLICA DA MANUALMENTE EM PANOS CEGOS DE FACHADA (SEM PRESENÇA DE VÃOS), ESPES SURA DE 45 MM. AF_06/2014</v>
          </cell>
          <cell r="C4507" t="str">
            <v>M2</v>
          </cell>
          <cell r="D4507">
            <v>37.44</v>
          </cell>
        </row>
        <row r="4508">
          <cell r="A4508">
            <v>87804</v>
          </cell>
          <cell r="B4508" t="str">
            <v>EMBOÇO OU MASSA ÚNICA EM ARGAMASSA INDUSTRIALIZADA, PREPARO MECÂNICO E APLICAÇÃO COM EQUIPAMENTO DE MISTURA E PROJEÇÃO DE 1,5 M3/H DE ARGAMA SSA EM PANOS CEGOS DE FACHADA (SEM PRESENÇA DE VÃOS), ESPESSURA DE 45 MM. AF_06/2014</v>
          </cell>
          <cell r="C4508" t="str">
            <v>M2</v>
          </cell>
          <cell r="D4508">
            <v>67.86</v>
          </cell>
        </row>
        <row r="4509">
          <cell r="A4509">
            <v>87805</v>
          </cell>
          <cell r="B4509" t="str">
            <v>EMBOÇO OU MASSA ÚNICA EM ARGAMASSA TRAÇO 1:2:8, PREPARO MECÂNICO COM B ETONEIRA 400 L, APLICADA MANUALMENTE EM PANOS CEGOS DE FACHADA (SEM PR ESENÇA DE VÃOS), ESPESSURA MAIOR OU IGUAL A 50 MM. AF_06/2014</v>
          </cell>
          <cell r="C4509" t="str">
            <v>M2</v>
          </cell>
          <cell r="D4509">
            <v>38.840000000000003</v>
          </cell>
        </row>
        <row r="4510">
          <cell r="A4510">
            <v>87807</v>
          </cell>
          <cell r="B4510" t="str">
            <v>EMBOÇO OU MASSA ÚNICA EM ARGAMASSA TRAÇO 1:2:8, PREPARO MANUAL, APLICA DA MANUALMENTE EM PANOS CEGOS DE FACHADA (SEM PRESENÇA DE VÃOS), ESPES SURA MAIOR OU IGUAL A 50 MM. AF_06/2014</v>
          </cell>
          <cell r="C4510" t="str">
            <v>M2</v>
          </cell>
          <cell r="D4510">
            <v>42.89</v>
          </cell>
        </row>
        <row r="4511">
          <cell r="A4511">
            <v>87808</v>
          </cell>
          <cell r="B4511" t="str">
            <v>EMBOÇO OU MASSA ÚNICA EM ARGAMASSA INDUSTRIALIZADA, PREPARO MECÂNICO E APLICAÇÃO COM EQUIPAMENTO DE MISTURA E PROJEÇÃO DE 1,5 M3/H DE ARGAMA SSA EM PANOS CEGOS DE FACHADA (SEM PRESENÇA DE VÃOS), ESPESSURA MAIOR OU IGUAL A 50 MM. AF_06/2014</v>
          </cell>
          <cell r="C4511" t="str">
            <v>M2</v>
          </cell>
          <cell r="D4511">
            <v>74.2</v>
          </cell>
        </row>
        <row r="4512">
          <cell r="A4512">
            <v>87809</v>
          </cell>
          <cell r="B4512" t="str">
            <v>EMBOÇO OU MASSA ÚNICA EM ARGAMASSA TRAÇO 1:2:8, PREPARO MECÂNICO COM B ETONEIRA 400 L, APLICADA MANUALMENTE EM SUPERFÍCIES EXTERNAS DA SACADA , ESPESSURA DE 25 MM, SEM USO DE TELA METÁLICA DE REFORÇO CONTRA FISSU RAÇÃO. AF_06/2014</v>
          </cell>
          <cell r="C4512" t="str">
            <v>M2</v>
          </cell>
          <cell r="D4512">
            <v>53.86</v>
          </cell>
        </row>
        <row r="4513">
          <cell r="A4513">
            <v>87811</v>
          </cell>
          <cell r="B4513" t="str">
            <v>EMBOÇO OU MASSA ÚNICA EM ARGAMASSA TRAÇO 1:2:8, PREPARO MANUAL, APLICA DA MANUALMENTE EM SUPERFÍCIES EXTERNAS DA SACADA, ESPESSURA DE 25 MM, SEM USO DE TELA METÁLICA DE REFORÇO CONTRA FISSURAÇÃO. AF_06/2014</v>
          </cell>
          <cell r="C4513" t="str">
            <v>M2</v>
          </cell>
          <cell r="D4513">
            <v>56.04</v>
          </cell>
        </row>
        <row r="4514">
          <cell r="A4514">
            <v>87812</v>
          </cell>
          <cell r="B4514" t="str">
            <v>EMBOÇO OU MASSA ÚNICA EM ARGAMASSA INDUSTRIALIZADA, PREPARO MECÂNICO E APLICAÇÃO COM EQUIPAMENTO DE MISTURA E PROJEÇÃO DE 1,5 M3/H EM SUPERF ÍCIES EXTERNAS DA SACADA, ESPESSURA 25 MM, SEM USO DE TELA METÁLICA. A F_06/2014</v>
          </cell>
          <cell r="C4514" t="str">
            <v>M2</v>
          </cell>
          <cell r="D4514">
            <v>72.33</v>
          </cell>
        </row>
        <row r="4515">
          <cell r="A4515">
            <v>87813</v>
          </cell>
          <cell r="B4515" t="str">
            <v>EMBOÇO OU MASSA ÚNICA EM ARGAMASSA TRAÇO 1:2:8, PREPARO MECÂNICO COM B ETONEIRA 400 L, APLICADA MANUALMENTE EM SUPERFÍCIES EXTERNAS DA SACADA , ESPESSURA DE 35 MM, SEM USO DE TELA METÁLICA DE REFORÇO CONTRA FISSU RAÇÃO. AF_06/2014</v>
          </cell>
          <cell r="C4515" t="str">
            <v>M2</v>
          </cell>
          <cell r="D4515">
            <v>59.44</v>
          </cell>
        </row>
        <row r="4516">
          <cell r="A4516">
            <v>87815</v>
          </cell>
          <cell r="B4516" t="str">
            <v>EMBOÇO OU MASSA ÚNICA EM ARGAMASSA TRAÇO 1:2:8, PREPARO MANUAL, APLICA DA MANUALMENTE EM SUPERFÍCIES EXTERNAS DA SACADA, ESPESSURA DE 35 MM, SEM USO DE TELA METÁLICA DE REFORÇO CONTRA FISSURAÇÃO. AF_06/2014</v>
          </cell>
          <cell r="C4516" t="str">
            <v>M2</v>
          </cell>
          <cell r="D4516">
            <v>62.37</v>
          </cell>
        </row>
        <row r="4517">
          <cell r="A4517">
            <v>87816</v>
          </cell>
          <cell r="B4517" t="str">
            <v>EMBOÇO OU MASSA ÚNICA EM ARGAMASSA INDUSTRIALIZADA, PREPARO MECÂNICO E APLICAÇÃO COM EQUIPAMENTO DE MISTURA E PROJEÇÃO DE 1,5 M3/H EM SUPERF ÍCIES EXTERNAS DA SACADA, ESPESSURA 35 MM, SEM USO DE TELA METÁLICA. A F_06/2014</v>
          </cell>
          <cell r="C4517" t="str">
            <v>M2</v>
          </cell>
          <cell r="D4517">
            <v>85.58</v>
          </cell>
        </row>
        <row r="4518">
          <cell r="A4518">
            <v>87817</v>
          </cell>
          <cell r="B4518" t="str">
            <v>EMBOÇO OU MASSA ÚNICA EM ARGAMASSA TRAÇO 1:2:8, PREPARO MECÂNICO COM B ETONEIRA 400 L, APLICADA MANUALMENTE EM SUPERFÍCIES EXTERNAS DA SACADA , ESPESSURA DE 45 MM, SEM USO DE TELA METÁLICA DE REFORÇO CONTRA FISSU RAÇÃO. AF_06/2014</v>
          </cell>
          <cell r="C4518" t="str">
            <v>M2</v>
          </cell>
          <cell r="D4518">
            <v>64.739999999999995</v>
          </cell>
        </row>
        <row r="4519">
          <cell r="A4519">
            <v>87819</v>
          </cell>
          <cell r="B4519" t="str">
            <v>EMBOÇO OU MASSA ÚNICA EM ARGAMASSA TRAÇO 1:2:8, PREPARO MANUAL, APLICA DA MANUALMENTE EM SUPERFÍCIES EXTERNAS DA SACADA, ESPESSURA DE 45 MM, SEM USO DE TELA METÁLICA DE REFORÇO CONTRA FISSURAÇÃO. AF_06/2014</v>
          </cell>
          <cell r="C4519" t="str">
            <v>M2</v>
          </cell>
          <cell r="D4519">
            <v>68.42</v>
          </cell>
        </row>
        <row r="4520">
          <cell r="A4520">
            <v>87820</v>
          </cell>
          <cell r="B4520" t="str">
            <v>EMBOÇO OU MASSA ÚNICA EM ARGAMASSA INDUSTRIALIZADA, PREPARO MECÂNICO E APLICAÇÃO COM EQUIPAMENTO DE MISTURA E PROJEÇÃO DE 1,5 M3/H EM SUPERF ÍCIES EXTERNAS DA SACADA, ESPESSURA 45 MM, SEM USO DE TELA METÁLICA. A F_06/2014</v>
          </cell>
          <cell r="C4520" t="str">
            <v>M2</v>
          </cell>
          <cell r="D4520">
            <v>98.83</v>
          </cell>
        </row>
        <row r="4521">
          <cell r="A4521">
            <v>87821</v>
          </cell>
          <cell r="B4521" t="str">
            <v>EMBOÇO OU MASSA ÚNICA EM ARGAMASSA TRAÇO 1:2:8, PREPARO MECÂNICO COM B ETONEIRA 400 L, APLICADA MANUALMENTE EM SUPERFÍCIES EXTERNAS DA SACADA , ESPESSURA MAIOR OU IGUAL A 50 MM, SEM USO DE TELA METÁLICA DE REFORÇ O CONTRA FISSURAÇÃO. AF_06/2014</v>
          </cell>
          <cell r="C4521" t="str">
            <v>M2</v>
          </cell>
          <cell r="D4521">
            <v>92.9</v>
          </cell>
        </row>
        <row r="4522">
          <cell r="A4522">
            <v>87823</v>
          </cell>
          <cell r="B4522" t="str">
            <v>EMBOÇO OU MASSA ÚNICA EM ARGAMASSA TRAÇO 1:2:8, PREPARO MANUAL, APLICA DA MANUALMENTE EM SUPERFÍCIES EXTERNAS DA SACADA, ESPESSURA MAIOR OU I GUAL A 50 MM, SEM USO DE TELA METÁLICA DE REFORÇO CONTRA FISSURAÇÃO. A F_06/2014</v>
          </cell>
          <cell r="C4522" t="str">
            <v>M2</v>
          </cell>
          <cell r="D4522">
            <v>96.95</v>
          </cell>
        </row>
        <row r="4523">
          <cell r="A4523">
            <v>87824</v>
          </cell>
          <cell r="B4523" t="str">
            <v>EMBOÇO OU MASSA ÚNICA EM ARGAMASSA INDUSTRIALIZADA, PREPARO MECÂNICO E APLICAÇÃO COM EQUIPAMENTO DE MISTURA E PROJEÇÃO DE 1,5 M3/H EM SUPERF ÍCIES EXTERNAS DA SACADA, ESPESSURA MAIOR OU IGUAL A 50 MM, SEM USO DE TELA METÁLICA. AF_06/2014</v>
          </cell>
          <cell r="C4523" t="str">
            <v>M2</v>
          </cell>
          <cell r="D4523">
            <v>127.98</v>
          </cell>
        </row>
        <row r="4524">
          <cell r="A4524">
            <v>87825</v>
          </cell>
          <cell r="B4524" t="str">
            <v>EMBOÇO OU MASSA ÚNICA EM ARGAMASSA TRAÇO 1:2:8, PREPARO MECÂNICO COM B ETONEIRA 400 L, APLICADA MANUALMENTE NAS PAREDES INTERNAS DA SACADA, E SPESSURA DE 25 MM, SEM USO DE TELA METÁLICA DE REFORÇO CONTRA FISSURAÇ ÃO. AF_06/2014</v>
          </cell>
          <cell r="C4524" t="str">
            <v>M2</v>
          </cell>
          <cell r="D4524">
            <v>42.93</v>
          </cell>
        </row>
        <row r="4525">
          <cell r="A4525">
            <v>87827</v>
          </cell>
          <cell r="B4525" t="str">
            <v>EMBOÇO OU MASSA ÚNICA EM ARGAMASSA TRAÇO 1:2:8, PREPARO MANUAL, APLICA DA MANUALMENTE NAS PAREDES INTERNAS DA SACADA, ESPESSURA DE 25 MM, SEM USO DE TELA METÁLICA DE REFORÇO CONTRA FISSURAÇÃO. AF_06/2014</v>
          </cell>
          <cell r="C4525" t="str">
            <v>M2</v>
          </cell>
          <cell r="D4525">
            <v>45.6</v>
          </cell>
        </row>
        <row r="4526">
          <cell r="A4526">
            <v>87828</v>
          </cell>
          <cell r="B4526" t="str">
            <v>EMBOÇO OU MASSA ÚNICA EM ARGAMASSA INDUSTRIALIZADA, PREPARO MECÂNICO E APLICAÇÃO COM EQUIPAMENTO DE MISTURA E PROJEÇÃO DE 1,5 M3/H NAS PARED ES INTERNAS DA SACADA, ESPESSURA 25 MM, SEM USO DE TELA METÁLICA. AF_0 6/2014</v>
          </cell>
          <cell r="C4526" t="str">
            <v>M2</v>
          </cell>
          <cell r="D4526">
            <v>66.75</v>
          </cell>
        </row>
        <row r="4527">
          <cell r="A4527">
            <v>87829</v>
          </cell>
          <cell r="B4527" t="str">
            <v>EMBOÇO OU MASSA ÚNICA EM ARGAMASSA TRAÇO 1:2:8, PREPARO MECÂNICO COM B ETONEIRA 400 L, APLICADA MANUALMENTE NAS PAREDES INTERNAS DA SACADA, E SPESSURA DE 35 MM, SEM USO DE TELA METÁLICA DE REFORÇO CONTRA FISSURAÇ ÃO. AF_06/2014</v>
          </cell>
          <cell r="C4527" t="str">
            <v>M2</v>
          </cell>
          <cell r="D4527">
            <v>49.24</v>
          </cell>
        </row>
        <row r="4528">
          <cell r="A4528">
            <v>87831</v>
          </cell>
          <cell r="B4528" t="str">
            <v>EMBOÇO OU MASSA ÚNICA EM ARGAMASSA TRAÇO 1:2:8, PREPARO MANUAL, APLICA DA MANUALMENTE NAS PAREDES INTERNAS DA SACADA, ESPESSURA DE 35 MM, SEM USO DE TELA METÁLICA DE REFORÇO CONTRA FISSURAÇÃO. AF_06/2014</v>
          </cell>
          <cell r="C4528" t="str">
            <v>M2</v>
          </cell>
          <cell r="D4528">
            <v>52.82</v>
          </cell>
        </row>
        <row r="4529">
          <cell r="A4529">
            <v>87832</v>
          </cell>
          <cell r="B4529" t="str">
            <v>EMBOÇO OU MASSA ÚNICA EM ARGAMASSA INDUSTRIALIZADA, PREPARO MECÂNICO E APLICAÇÃO COM EQUIPAMENTO DE MISTURA E PROJEÇÃO DE 1,5 M3/H DE ARGAMA SSA NAS PAREDES INTERNAS DA SACADA, ESPESSURA 35 MM, SEM USO DE TELA M ETÁLICA. AF_06/2014</v>
          </cell>
          <cell r="C4529" t="str">
            <v>M2</v>
          </cell>
          <cell r="D4529">
            <v>82.41</v>
          </cell>
        </row>
        <row r="4530">
          <cell r="A4530">
            <v>87834</v>
          </cell>
          <cell r="B4530" t="str">
            <v>REVESTIMENTO DECORATIVO MONOCAMADA APLICADO MANUALMENTE EM PANOS CEGOS DA FACHADA DE UM EDIFÍCIO DE ESTRUTURA CONVENCIONAL, COM ACABAMENTO R ASPADO. AF_06/2014</v>
          </cell>
          <cell r="C4530" t="str">
            <v>M2</v>
          </cell>
          <cell r="D4530">
            <v>134.33000000000001</v>
          </cell>
        </row>
        <row r="4531">
          <cell r="A4531">
            <v>87835</v>
          </cell>
          <cell r="B4531" t="str">
            <v>REVESTIMENTO DECORATIVO MONOCAMADA APLICADO MANUALMENTE EM PANOS CEGOS DA FACHADA DE UM EDIFÍCIO DE ALVENARIA ESTRUTURAL, COM ACABAMENTO RAS PADO. AF_06/2014</v>
          </cell>
          <cell r="C4531" t="str">
            <v>M2</v>
          </cell>
          <cell r="D4531">
            <v>92.39</v>
          </cell>
        </row>
        <row r="4532">
          <cell r="A4532">
            <v>87836</v>
          </cell>
          <cell r="B4532" t="str">
            <v>REVESTIMENTO DECORATIVO MONOCAMADA APLICADO COM EQUIPAMENTO DE PROJEÇÃ O EM PANOS CEGOS DA FACHADA DE UM EDIFÍCIO DE ESTRUTURA CONVENCIONAL, COM ACABAMENTO RASPADO. AF_06/2014</v>
          </cell>
          <cell r="C4532" t="str">
            <v>M2</v>
          </cell>
          <cell r="D4532">
            <v>128.66</v>
          </cell>
        </row>
        <row r="4533">
          <cell r="A4533">
            <v>87837</v>
          </cell>
          <cell r="B4533" t="str">
            <v>REVESTIMENTO DECORATIVO MONOCAMADA APLICADO COM EQUIPAMENTO DE PROJEÇÃ O EM PANOS CEGOS DA FACHADA DE UM EDIFÍCIO DE ALVENARIA ESTRUTURAL, CO M ACABAMENTO RASPADO. AF_06/2014</v>
          </cell>
          <cell r="C4533" t="str">
            <v>M2</v>
          </cell>
          <cell r="D4533">
            <v>87.52</v>
          </cell>
        </row>
        <row r="4534">
          <cell r="A4534">
            <v>87838</v>
          </cell>
          <cell r="B4534" t="str">
            <v>REVESTIMENTO DECORATIVO MONOCAMADA APLICADO MANUALMENTE EM PANOS DA FA CHADA COM PRESENÇA DE VÃOS, DE UM EDIFÍCIO DE ESTRUTURA CONVENCIONAL E ACABAMENTO RASPADO. AF_06/2014</v>
          </cell>
          <cell r="C4534" t="str">
            <v>M2</v>
          </cell>
          <cell r="D4534">
            <v>139.46</v>
          </cell>
        </row>
        <row r="4535">
          <cell r="A4535">
            <v>87839</v>
          </cell>
          <cell r="B4535" t="str">
            <v>REVESTIMENTO DECORATIVO MONOCAMADA APLICADO MANUALMENTE EM PANOS DA FA CHADA COM PRESENÇA DE VÃOS, DE UM EDIFÍCIO DE ALVENARIA ESTRUTURAL E A CABAMENTO RASPADO. AF_06/2014</v>
          </cell>
          <cell r="C4535" t="str">
            <v>M2</v>
          </cell>
          <cell r="D4535">
            <v>95.96</v>
          </cell>
        </row>
        <row r="4536">
          <cell r="A4536">
            <v>87840</v>
          </cell>
          <cell r="B4536" t="str">
            <v>REVESTIMENTO DECORATIVO MONOCAMADA APLICADO COM EQUIPAMENTO DE PROJEÇÃ O EM PANOS DA FACHADA COM PRESENÇA DE VÃOS, DE UM EDIFÍCIO DE ESTRUTUR A CONVENCIONAL E ACABAMENTO RASPADO. AF_06/2014</v>
          </cell>
          <cell r="C4536" t="str">
            <v>M2</v>
          </cell>
          <cell r="D4536">
            <v>132.62</v>
          </cell>
        </row>
        <row r="4537">
          <cell r="A4537">
            <v>87841</v>
          </cell>
          <cell r="B4537" t="str">
            <v>REVESTIMENTO DECORATIVO MONOCAMADA APLICADO COM EQUIPAMENTO DE PROJEÇÃ O EM PANOS DA FACHADA COM PRESENÇA DE VÃOS, DE UM EDIFÍCIO DE ALVENARI A ESTRUTURAL E ACABAMENTO RASPADO. AF_06/2014</v>
          </cell>
          <cell r="C4537" t="str">
            <v>M2</v>
          </cell>
          <cell r="D4537">
            <v>89.91</v>
          </cell>
        </row>
        <row r="4538">
          <cell r="A4538">
            <v>87842</v>
          </cell>
          <cell r="B4538" t="str">
            <v>REVESTIMENTO DECORATIVO MONOCAMADA APLICADO MANUALMENTE EM SUPERFÍCIES EXTERNAS DA SACADA DE UM EDIFÍCIO DE ESTRUTURA CONVENCIONAL E ACABAME NTO RASPADO. AF_06/2014</v>
          </cell>
          <cell r="C4538" t="str">
            <v>M2</v>
          </cell>
          <cell r="D4538">
            <v>138.6</v>
          </cell>
        </row>
        <row r="4539">
          <cell r="A4539">
            <v>87843</v>
          </cell>
          <cell r="B4539" t="str">
            <v>REVESTIMENTO DECORATIVO MONOCAMADA APLICADO MANUALMENTE EM SUPERFÍCIES EXTERNAS DA SACADA DE UM EDIFÍCIO DE ALVENARIA ESTRUTURAL E ACABAMENT O RASPADO. AF_06/2014</v>
          </cell>
          <cell r="C4539" t="str">
            <v>M2</v>
          </cell>
          <cell r="D4539">
            <v>101.69</v>
          </cell>
        </row>
        <row r="4540">
          <cell r="A4540">
            <v>87844</v>
          </cell>
          <cell r="B4540" t="str">
            <v>REVESTIMENTO DECORATIVO MONOCAMADA APLICADO COM EQUIPAMENTO DE PROJEÇÃ O EM SUPERFÍCIES EXTERNAS DA SACADA DE UM EDIFÍCIO DE ESTRUTURA CONVEN CIONAL E ACABAMENTO RASPADO. AF_06/2014</v>
          </cell>
          <cell r="C4540" t="str">
            <v>M2</v>
          </cell>
          <cell r="D4540">
            <v>128.65</v>
          </cell>
        </row>
        <row r="4541">
          <cell r="A4541">
            <v>87845</v>
          </cell>
          <cell r="B4541" t="str">
            <v>REVESTIMENTO DECORATIVO MONOCAMADA APLICADO COM EQUIPAMENTO DE PROJEÇÃ O EM SUPERFÍCIES EXTERNAS DA SACADA DE UM EDIFÍCIO DE ALVENARIA ESTRUT URAL E ACABAMENTO RASPADO. AF_06/2014</v>
          </cell>
          <cell r="C4541" t="str">
            <v>M2</v>
          </cell>
          <cell r="D4541">
            <v>92.56</v>
          </cell>
        </row>
        <row r="4542">
          <cell r="A4542">
            <v>87846</v>
          </cell>
          <cell r="B4542" t="str">
            <v>REVESTIMENTO DECORATIVO MONOCAMADA APLICADO MANUALMENTE EM PANOS CEGOS DA FACHADA DE UM EDIFÍCIO DE ESTRUTURA CONVENCIONAL, COM ACABAMENTO T RAVERTINO. AF_06/2014</v>
          </cell>
          <cell r="C4542" t="str">
            <v>M2</v>
          </cell>
          <cell r="D4542">
            <v>145.27000000000001</v>
          </cell>
        </row>
        <row r="4543">
          <cell r="A4543">
            <v>87847</v>
          </cell>
          <cell r="B4543" t="str">
            <v>REVESTIMENTO DECORATIVO MONOCAMADA APLICADO MANUALMENTE EM PANOS CEGOS DA FACHADA DE UM EDIFÍCIO DE ALVENARIA ESTRUTURAL, COM ACABAMENTO TRA VERTINO. AF_06/2014</v>
          </cell>
          <cell r="C4543" t="str">
            <v>M2</v>
          </cell>
          <cell r="D4543">
            <v>103.32</v>
          </cell>
        </row>
        <row r="4544">
          <cell r="A4544">
            <v>87848</v>
          </cell>
          <cell r="B4544" t="str">
            <v>REVESTIMENTO DECORATIVO MONOCAMADA APLICADO COM EQUIPAMENTO DE PROJEÇÃ O EM PANOS CEGOS DA FACHADA DE UM EDIFÍCIO DE ESTRUTURA CONVENCIONAL, COM ACABAMENTO TRAVERTINO. AF_06/2014</v>
          </cell>
          <cell r="C4544" t="str">
            <v>M2</v>
          </cell>
          <cell r="D4544">
            <v>138.72</v>
          </cell>
        </row>
        <row r="4545">
          <cell r="A4545">
            <v>87849</v>
          </cell>
          <cell r="B4545" t="str">
            <v>REVESTIMENTO DECORATIVO MONOCAMADA APLICADO COM EQUIPAMENTO DE PROJEÇÃ O EM PANOS CEGOS DA FACHADA DE UM EDIFÍCIO DE ALVENARIA ESTRUTURAL, CO M ACABAMENTO TRAVERTINO. AF_06/2014</v>
          </cell>
          <cell r="C4545" t="str">
            <v>M2</v>
          </cell>
          <cell r="D4545">
            <v>97.58</v>
          </cell>
        </row>
        <row r="4546">
          <cell r="A4546">
            <v>87850</v>
          </cell>
          <cell r="B4546" t="str">
            <v>REVESTIMENTO DECORATIVO MONOCAMADA APLICADO MANUALMENTE EM PANOS DA FA CHADA COM PRESENÇA DE VÃOS, DE UM EDIFÍCIO DE ESTRUTURA CONVENCIONAL E ACABAMENTO TRAVERTINO. AF_06/2014</v>
          </cell>
          <cell r="C4546" t="str">
            <v>M2</v>
          </cell>
          <cell r="D4546">
            <v>150.41</v>
          </cell>
        </row>
        <row r="4547">
          <cell r="A4547">
            <v>87851</v>
          </cell>
          <cell r="B4547" t="str">
            <v>REVESTIMENTO DECORATIVO MONOCAMADA APLICADO MANUALMENTE EM PANOS DA FA CHADA COM PRESENÇA DE VÃOS, DE UM EDIFÍCIO DE ALVENARIA ESTRUTURAL E A CABAMENTO TRAVERTINO. AF_06/2014</v>
          </cell>
          <cell r="C4547" t="str">
            <v>M2</v>
          </cell>
          <cell r="D4547">
            <v>106.91</v>
          </cell>
        </row>
        <row r="4548">
          <cell r="A4548">
            <v>87852</v>
          </cell>
          <cell r="B4548" t="str">
            <v>REVESTIMENTO DECORATIVO MONOCAMADA APLICADO COM EQUIPAMENTO DE PROJEÇÃ O EM PANOS DA FACHADA COM PRESENÇA DE VÃOS, DE UM EDIFÍCIO DE ESTRUTUR A CONVENCIONAL E ACABAMENTO TRAVERTINO. AF_06/2014</v>
          </cell>
          <cell r="C4548" t="str">
            <v>M2</v>
          </cell>
          <cell r="D4548">
            <v>142.66</v>
          </cell>
        </row>
        <row r="4549">
          <cell r="A4549">
            <v>87853</v>
          </cell>
          <cell r="B4549" t="str">
            <v>REVESTIMENTO DECORATIVO MONOCAMADA APLICADO COM EQUIPAMENTO DE PROJEÇÃ O EM PANOS DA FACHADA COM PRESENÇA DE VÃOS, DE UM EDIFÍCIO DE ALVENARI A ESTRUTURAL E ACABAMENTO TRAVERTINO. AF_06/2014</v>
          </cell>
          <cell r="C4549" t="str">
            <v>M2</v>
          </cell>
          <cell r="D4549">
            <v>99.95</v>
          </cell>
        </row>
        <row r="4550">
          <cell r="A4550">
            <v>87854</v>
          </cell>
          <cell r="B4550" t="str">
            <v>REVESTIMENTO DECORATIVO MONOCAMADA APLICADO MANUALMENTE EM SUPERFÍCIES EXTERNAS DA SACADA DE UM EDIFÍCIO DE ESTRUTURA CONVENCIONAL E ACABAME NTO TRAVERTINO. AF_06/2014</v>
          </cell>
          <cell r="C4550" t="str">
            <v>M2</v>
          </cell>
          <cell r="D4550">
            <v>149.54</v>
          </cell>
        </row>
        <row r="4551">
          <cell r="A4551">
            <v>87855</v>
          </cell>
          <cell r="B4551" t="str">
            <v>REVESTIMENTO DECORATIVO MONOCAMADA APLICADO MANUALMENTE EM SUPERFÍCIES EXTERNAS DA SACADA DE UM EDIFÍCIO DE ALVENARIA ESTRUTURAL E ACABAMENT O TRAVERTINO. AF_06/2014</v>
          </cell>
          <cell r="C4551" t="str">
            <v>M2</v>
          </cell>
          <cell r="D4551">
            <v>112.64</v>
          </cell>
        </row>
        <row r="4552">
          <cell r="A4552">
            <v>87856</v>
          </cell>
          <cell r="B4552" t="str">
            <v>REVESTIMENTO DECORATIVO MONOCAMADA APLICADO COM EQUIPAMENTO DE PROJEÇÃ O EM SUPERFÍCIES EXTERNAS DA SACADA DE UM EDIFÍCIO DE ESTRUTURA CONVEN CIONAL E ACABAMENTO TRAVERTINO. AF_06/2014</v>
          </cell>
          <cell r="C4552" t="str">
            <v>M2</v>
          </cell>
          <cell r="D4552">
            <v>138.69999999999999</v>
          </cell>
        </row>
        <row r="4553">
          <cell r="A4553">
            <v>87857</v>
          </cell>
          <cell r="B4553" t="str">
            <v>REVESTIMENTO DECORATIVO MONOCAMADA APLICADO COM EQUIPAMENTO DE PROJEÇÃ O EM SUPERFÍCIES EXTERNAS DA SACADA DE UM EDIFÍCIO DE ALVENARIA ESTRUT URAL E ACABAMENTO TRAVERTINO. AF_06/2014</v>
          </cell>
          <cell r="C4553" t="str">
            <v>M2</v>
          </cell>
          <cell r="D4553">
            <v>102.6</v>
          </cell>
        </row>
        <row r="4554">
          <cell r="A4554">
            <v>87858</v>
          </cell>
          <cell r="B4554" t="str">
            <v>REVESTIMENTO DECORATIVO MONOCAMADA APLICADO MANUALMENTE NAS PAREDES IN TERNAS DA SACADA COM ACABAMENTO RASPADO. AF_06/2014</v>
          </cell>
          <cell r="C4554" t="str">
            <v>M2</v>
          </cell>
          <cell r="D4554">
            <v>98.51</v>
          </cell>
        </row>
        <row r="4555">
          <cell r="A4555">
            <v>87859</v>
          </cell>
          <cell r="B4555" t="str">
            <v>REVESTIMENTO DECORATIVO MONOCAMADA APLICADO MANUALMENTE NAS PAREDES IN TERNAS DA SACADA COM ACABAMENTO TRAVERTINO. AF_06/2014</v>
          </cell>
          <cell r="C4555" t="str">
            <v>M2</v>
          </cell>
          <cell r="D4555">
            <v>113.16</v>
          </cell>
        </row>
        <row r="4556">
          <cell r="A4556">
            <v>89048</v>
          </cell>
          <cell r="B4556" t="str">
            <v>(COMPOSIÇÃO REPRESENTATIVA) DO SERVIÇO DE EMBOÇO/MASSA ÚNICA, TRAÇO 1: 2:8, PREPARO MECÂNICO, COM BETONEIRA DE 400L, EM PAREDES DE AMBIENTES INTERNOS, COM EXECUÇÃO DE TALISCAS, PARA EDIFICAÇÃO HABITACIONAL MULTI FAMILIAR (PRÉDIO). AF_11/2014</v>
          </cell>
          <cell r="C4556" t="str">
            <v>M2</v>
          </cell>
          <cell r="D4556">
            <v>22.13</v>
          </cell>
        </row>
        <row r="4557">
          <cell r="A4557">
            <v>89049</v>
          </cell>
          <cell r="B4557" t="str">
            <v>(COMPOSIÇÃO REPRESENTATIVA) DO SERVIÇO DE APLICAÇÃO MANUAL DE GESSO DE SEMPENADO (SEM TALISCAS) EM TETO, ESPESSURA 0,5 CM, PARA EDIFICAÇÃO HA BITACIONAL MULTIFAMILIAR (PRÉDIO). AF_11/2014</v>
          </cell>
          <cell r="C4557" t="str">
            <v>M2</v>
          </cell>
          <cell r="D4557">
            <v>12.47</v>
          </cell>
        </row>
        <row r="4558">
          <cell r="A4558">
            <v>89173</v>
          </cell>
          <cell r="B4558" t="str">
            <v>(COMPOSIÇÃO REPRESENTATIVA) DO SERVIÇO DE EMBOÇO/MASSA ÚNICA, APLICADO MANUALMENTE, TRAÇO 1:2:8, EM BETONEIRA DE 400L, PAREDES INTERNAS, COM EXECUÇÃO DE TALISCAS, EDIFICAÇÃO HABITACIONAL UNIFAMILIAR (CASAS) E E DIFICAÇÃO PÚBLICA PADRÃO. AF_12/2014</v>
          </cell>
          <cell r="C4558" t="str">
            <v>M2</v>
          </cell>
          <cell r="D4558">
            <v>21.62</v>
          </cell>
        </row>
        <row r="4559">
          <cell r="A4559">
            <v>90406</v>
          </cell>
          <cell r="B4559" t="str">
            <v>MASSA ÚNICA, PARA RECEBIMENTO DE PINTURA, EM ARGAMASSA TRAÇO 1:2:8, PR EPARO MECÂNICO COM BETONEIRA 400L, APLICADA MANUALMENTE EM TETO, ESPES SURA DE 20MM, COM EXECUÇÃO DE TALISCAS. AF_03/2015</v>
          </cell>
          <cell r="C4559" t="str">
            <v>M2</v>
          </cell>
          <cell r="D4559">
            <v>28.53</v>
          </cell>
        </row>
        <row r="4560">
          <cell r="A4560">
            <v>90407</v>
          </cell>
          <cell r="B4560" t="str">
            <v>MASSA ÚNICA, PARA RECEBIMENTO DE PINTURA, EM ARGAMASSA TRAÇO 1:2:8, PR EPARO MANUAL, APLICADA MANUALMENTE EM TETO, ESPESSURA DE 20MM, COM EXE CUÇÃO DE TALISCAS. AF_03/2015</v>
          </cell>
          <cell r="C4560" t="str">
            <v>M2</v>
          </cell>
          <cell r="D4560">
            <v>31.33</v>
          </cell>
        </row>
        <row r="4561">
          <cell r="A4561">
            <v>90408</v>
          </cell>
          <cell r="B4561" t="str">
            <v>MASSA ÚNICA, PARA RECEBIMENTO DE PINTURA, EM ARGAMASSA TRAÇO 1:2:8, PR EPARO MECÂNICO COM BETONEIRA 400L, APLICADA MANUALMENTE EM TETO, ESPES SURA DE 10MM, COM EXECUÇÃO DE TALISCAS. AF_03/2015</v>
          </cell>
          <cell r="C4561" t="str">
            <v>M2</v>
          </cell>
          <cell r="D4561">
            <v>20.51</v>
          </cell>
        </row>
        <row r="4562">
          <cell r="A4562">
            <v>90409</v>
          </cell>
          <cell r="B4562" t="str">
            <v>MASSA ÚNICA, PARA RECEBIMENTO DE PINTURA, EM ARGAMASSA TRAÇO 1:2:8, PR EPARO MANUAL, APLICADA MANUALMENTE EM TETO, ESPESSURA DE 10MM, COM EXE CUÇÃO DE TALISCAS. AF_03/2015</v>
          </cell>
          <cell r="C4562" t="str">
            <v>M2</v>
          </cell>
          <cell r="D4562">
            <v>22.1</v>
          </cell>
        </row>
        <row r="4563">
          <cell r="A4563">
            <v>5998</v>
          </cell>
          <cell r="B4563" t="str">
            <v>PASTA DE CIMENTO PORTLAND, ESPESSURA 1MM</v>
          </cell>
          <cell r="C4563" t="str">
            <v>M2</v>
          </cell>
          <cell r="D4563">
            <v>0.77</v>
          </cell>
        </row>
        <row r="4564">
          <cell r="A4564" t="str">
            <v>73747/001</v>
          </cell>
          <cell r="B4564" t="str">
            <v>ISOLAMENTO ACUSTICO EM ESPUMA DE POLIURETANO ESPESSURA 20 MM, DENSIDAD E 29KG/M3</v>
          </cell>
          <cell r="C4564" t="str">
            <v>M2</v>
          </cell>
          <cell r="D4564">
            <v>55.22</v>
          </cell>
        </row>
        <row r="4565">
          <cell r="A4565" t="str">
            <v>74001/001</v>
          </cell>
          <cell r="B4565" t="str">
            <v>REBOCO COM ARGAMASSA PRE-FABRICADA, ESPESSURA 0,5CM, PREPARO MECANICO DA ARGAMASSA</v>
          </cell>
          <cell r="C4565" t="str">
            <v>M2</v>
          </cell>
          <cell r="D4565">
            <v>18.170000000000002</v>
          </cell>
        </row>
        <row r="4566">
          <cell r="A4566">
            <v>75481</v>
          </cell>
          <cell r="B4566" t="str">
            <v>REBOCO ARGAMASSA TRACO 1:2 (CAL E AREIA FINA PENEIRADA), ESPESSURA 0,5 CM, PREPARO MANUAL DA ARGAMASSA</v>
          </cell>
          <cell r="C4566" t="str">
            <v>M2</v>
          </cell>
          <cell r="D4566">
            <v>14.37</v>
          </cell>
        </row>
        <row r="4567">
          <cell r="A4567">
            <v>84074</v>
          </cell>
          <cell r="B4567" t="str">
            <v>REBOCO COM ARGAMASSA PRÉ-FABRICADA, ACABAMENTO CAMURCADO, ESPESSURA 0, 3CM, PREPARO MANUAL</v>
          </cell>
          <cell r="C4567" t="str">
            <v>M2</v>
          </cell>
          <cell r="D4567">
            <v>22.42</v>
          </cell>
        </row>
        <row r="4568">
          <cell r="A4568">
            <v>84075</v>
          </cell>
          <cell r="B4568" t="str">
            <v>REBOCO COM ARGAMASSA PRÉ-FABRICADA, ACABAMENTO FRISADO, ESPESSURA 0,7C M, PREPARO MECANICO</v>
          </cell>
          <cell r="C4568" t="str">
            <v>M2</v>
          </cell>
          <cell r="D4568">
            <v>68.19</v>
          </cell>
        </row>
        <row r="4569">
          <cell r="A4569">
            <v>84076</v>
          </cell>
          <cell r="B4569" t="str">
            <v>REBOCO TRACO 1:3 (CIMENTO E AREIA MEDIA NAO PENEIRADA), BASE PARA TINT A EPOXI, PREPARO MANUAL DA ARGAMASSA</v>
          </cell>
          <cell r="C4569" t="str">
            <v>M2</v>
          </cell>
          <cell r="D4569">
            <v>21.48</v>
          </cell>
        </row>
        <row r="4570">
          <cell r="A4570">
            <v>84078</v>
          </cell>
          <cell r="B4570" t="str">
            <v>REVESTIMENTO DE PAREDE COM PEDRA SAO TOME 20X40CM, ASSENTAMENTO COM AR GAMASSA TRACO 1:2:2 (CIMENTO, SAIBRO E AREIA MEDIA NAO PENEIRADA), PRE PARO MANUAL DA ARGAMASSA</v>
          </cell>
          <cell r="C4570" t="str">
            <v>M2</v>
          </cell>
          <cell r="D4570">
            <v>267.43</v>
          </cell>
        </row>
        <row r="4571">
          <cell r="A4571">
            <v>84079</v>
          </cell>
          <cell r="B4571" t="str">
            <v>REVESTIMENTO DE PAREDE COM PEDRA ARDOSIA CINZA 30X30X1CM, ASSENTADO CO M ARGAMASSA TRACO 1:2:2 (CIMENTO, SAIBRO E AREIA MEDIA NAO PENEIRADA) PREPARO MANUAL DA ARGAMASSA</v>
          </cell>
          <cell r="C4571" t="str">
            <v>M2</v>
          </cell>
          <cell r="D4571">
            <v>87.99</v>
          </cell>
        </row>
        <row r="4572">
          <cell r="A4572">
            <v>84080</v>
          </cell>
          <cell r="B4572" t="str">
            <v>REVESTIMENTO DE PAREDE COM PEDRA ARDOSIA CINZA 40X40X1CM, ASSENTAMENTO COM ARGAMASSA TRACO 1:2:2 (CIMENTO, SAIBRO E AREIA MEDIA NAO PENEIRAD A) PREPARO MANUAL DA ARGAMASSA</v>
          </cell>
          <cell r="C4572" t="str">
            <v>M2</v>
          </cell>
          <cell r="D4572">
            <v>89.2</v>
          </cell>
        </row>
        <row r="4573">
          <cell r="A4573">
            <v>84081</v>
          </cell>
          <cell r="B4573" t="str">
            <v>REVESTIMENTO DE PAREDE COM PEDRA BASALTO CINZA 20X40CM IRREGULAR, ASSE NTAMENTO COM ARGAMASSA TRACO 1:4 (CIMENTO E AREIA MEDIA NAO PENEIRADA) , PREPARO MANUAL DA ARGAMASSA</v>
          </cell>
          <cell r="C4573" t="str">
            <v>M2</v>
          </cell>
          <cell r="D4573">
            <v>137.19999999999999</v>
          </cell>
        </row>
        <row r="4574">
          <cell r="A4574">
            <v>84084</v>
          </cell>
          <cell r="B4574" t="str">
            <v>APICOAMENTO MANUAL DE SUPERFICIE DE CONCRETO</v>
          </cell>
          <cell r="C4574" t="str">
            <v>M2</v>
          </cell>
          <cell r="D4574">
            <v>5.1100000000000003</v>
          </cell>
        </row>
        <row r="4575">
          <cell r="A4575">
            <v>87242</v>
          </cell>
          <cell r="B4575" t="str">
            <v>REVESTIMENTO CERÂMICO PARA PAREDES EXTERNAS EM PASTILHAS DE PORCELANA 5 X 5 CM (PLACAS DE 30 X 30 CM), ALINHADAS A PRUMO, APLICADO EM PANOS COM VÃOS. AF_06/2014</v>
          </cell>
          <cell r="C4575" t="str">
            <v>M2</v>
          </cell>
          <cell r="D4575">
            <v>120.02</v>
          </cell>
        </row>
        <row r="4576">
          <cell r="A4576">
            <v>87243</v>
          </cell>
          <cell r="B4576" t="str">
            <v>REVESTIMENTO CERÂMICO PARA PAREDES EXTERNAS EM PASTILHAS DE PORCELANA 5 X 5 CM (PLACAS DE 30 X 30 CM), ALINHADAS A PRUMO, APLICADO EM PANOS SEM VÃOS. AF_06/2014</v>
          </cell>
          <cell r="C4576" t="str">
            <v>M2</v>
          </cell>
          <cell r="D4576">
            <v>109.68</v>
          </cell>
        </row>
        <row r="4577">
          <cell r="A4577">
            <v>87244</v>
          </cell>
          <cell r="B4577" t="str">
            <v>REVESTIMENTO CERÂMICO PARA PAREDES EXTERNAS EM PASTILHAS DE PORCELANA 5 X 5 CM (PLACAS DE 30 X 30 CM), ALINHADAS A PRUMO, APLICADO EM SUPERF ÍCIES EXTERNAS DA SACADA. AF_06/2014</v>
          </cell>
          <cell r="C4577" t="str">
            <v>M2</v>
          </cell>
          <cell r="D4577">
            <v>117.11</v>
          </cell>
        </row>
        <row r="4578">
          <cell r="A4578">
            <v>87245</v>
          </cell>
          <cell r="B4578" t="str">
            <v>REVESTIMENTO CERÂMICO PARA PAREDES EXTERNAS EM PASTILHAS DE PORCELANA 5 X 5 CM (PLACAS DE 30 X 30 CM), ALINHADAS A PRUMO, APLICADO EM SUPERF ÍCIES INTERNAS DA SACADA. AF_06/2014</v>
          </cell>
          <cell r="C4578" t="str">
            <v>M2</v>
          </cell>
          <cell r="D4578">
            <v>140.1</v>
          </cell>
        </row>
        <row r="4579">
          <cell r="A4579">
            <v>87264</v>
          </cell>
          <cell r="B4579" t="str">
            <v>REVESTIMENTO CERÂMICO PARA PAREDES INTERNAS COM PLACAS TIPO GRÊS OU SE MI-GRÊS DE DIMENSÕES 20X20 CM APLICADAS EM AMBIENTES DE ÁREA MENOR QUE 5 M² NA ALTURA INTEIRA DAS PAREDES. AF_06/2014</v>
          </cell>
          <cell r="C4579" t="str">
            <v>M2</v>
          </cell>
          <cell r="D4579">
            <v>48.42</v>
          </cell>
        </row>
        <row r="4580">
          <cell r="A4580">
            <v>87265</v>
          </cell>
          <cell r="B4580" t="str">
            <v>REVESTIMENTO CERÂMICO PARA PAREDES INTERNAS COM PLACAS TIPO GRÊS OU SE MI-GRÊS DE DIMENSÕES 20X20 CM APLICADAS EM AMBIENTES DE ÁREA MAIOR QUE 5 M² NA ALTURA INTEIRA DAS PAREDES. AF_06/2014</v>
          </cell>
          <cell r="C4580" t="str">
            <v>M2</v>
          </cell>
          <cell r="D4580">
            <v>43.63</v>
          </cell>
        </row>
        <row r="4581">
          <cell r="A4581">
            <v>87266</v>
          </cell>
          <cell r="B4581" t="str">
            <v>REVESTIMENTO CERÂMICO PARA PAREDES INTERNAS COM PLACAS TIPO GRÊS OU SE MI-GRÊS DE DIMENSÕES 20X20 CM APLICADAS EM AMBIENTES DE ÁREA MENOR QUE 5 M² A MEIA ALTURA DAS PAREDES. AF_06/2014</v>
          </cell>
          <cell r="C4581" t="str">
            <v>M2</v>
          </cell>
          <cell r="D4581">
            <v>50.1</v>
          </cell>
        </row>
        <row r="4582">
          <cell r="A4582">
            <v>87267</v>
          </cell>
          <cell r="B4582" t="str">
            <v>REVESTIMENTO CERÂMICO PARA PAREDES INTERNAS COM PLACAS TIPO GRÊS OU SE MI-GRÊS DE DIMENSÕES 20X20 CM APLICADAS EM AMBIENTES DE ÁREA MAIOR QUE 5 M² A MEIA ALTURA DAS PAREDES. AF_06/2014</v>
          </cell>
          <cell r="C4582" t="str">
            <v>M2</v>
          </cell>
          <cell r="D4582">
            <v>48</v>
          </cell>
        </row>
        <row r="4583">
          <cell r="A4583">
            <v>87268</v>
          </cell>
          <cell r="B4583" t="str">
            <v>REVESTIMENTO CERÂMICO PARA PAREDES INTERNAS COM PLACAS TIPO GRÊS OU SE MI-GRÊS DE DIMENSÕES 25X35 CM APLICADAS EM AMBIENTES DE ÁREA MENOR QUE 5 M² NA ALTURA INTEIRA DAS PAREDES. AF_06/2014</v>
          </cell>
          <cell r="C4583" t="str">
            <v>M2</v>
          </cell>
          <cell r="D4583">
            <v>51.26</v>
          </cell>
        </row>
        <row r="4584">
          <cell r="A4584">
            <v>87269</v>
          </cell>
          <cell r="B4584" t="str">
            <v>REVESTIMENTO CERÂMICO PARA PAREDES INTERNAS COM PLACAS TIPO GRÊS OU SE MI-GRÊS DE DIMENSÕES 25X35 CM APLICADAS EM AMBIENTES DE ÁREA MAIOR QUE 5 M² NA ALTURA INTEIRA DAS PAREDES. AF_06/2014</v>
          </cell>
          <cell r="C4584" t="str">
            <v>M2</v>
          </cell>
          <cell r="D4584">
            <v>46.06</v>
          </cell>
        </row>
        <row r="4585">
          <cell r="A4585">
            <v>87270</v>
          </cell>
          <cell r="B4585" t="str">
            <v>REVESTIMENTO CERÂMICO PARA PAREDES INTERNAS COM PLACAS TIPO GRÊS OU SE MI-GRÊS DE DIMENSÕES 25X35 CM APLICADAS EM AMBIENTES DE ÁREA MENOR QUE 5 M² A MEIA ALTURA DAS PAREDES. AF_06/2014</v>
          </cell>
          <cell r="C4585" t="str">
            <v>M2</v>
          </cell>
          <cell r="D4585">
            <v>52.67</v>
          </cell>
        </row>
        <row r="4586">
          <cell r="A4586">
            <v>87271</v>
          </cell>
          <cell r="B4586" t="str">
            <v>REVESTIMENTO CERÂMICO PARA PAREDES INTERNAS COM PLACAS TIPO GRÊS OU SE MI-GRÊS DE DIMENSÕES 25X35 CM APLICADAS EM AMBIENTES DE ÁREA MAIOR QUE 5 M² A MEIA ALTURA DAS PAREDES. AF_06/2014</v>
          </cell>
          <cell r="C4586" t="str">
            <v>M2</v>
          </cell>
          <cell r="D4586">
            <v>50.15</v>
          </cell>
        </row>
        <row r="4587">
          <cell r="A4587">
            <v>87272</v>
          </cell>
          <cell r="B4587" t="str">
            <v>REVESTIMENTO CERÂMICO PARA PAREDES INTERNAS COM PLACAS TIPO GRÊS OU SE MI-GRÊS DE DIMENSÕES 33X45 CM APLICADAS EM AMBIENTES DE ÁREA MENOR QUE 5 M² NA ALTURA INTEIRA DAS PAREDES. AF_06/2014</v>
          </cell>
          <cell r="C4587" t="str">
            <v>M2</v>
          </cell>
          <cell r="D4587">
            <v>54.16</v>
          </cell>
        </row>
        <row r="4588">
          <cell r="A4588">
            <v>87273</v>
          </cell>
          <cell r="B4588" t="str">
            <v>REVESTIMENTO CERÂMICO PARA PAREDES INTERNAS COM PLACAS TIPO GRÊS OU SE MI-GRÊS DE DIMENSÕES 33X45 CM APLICADAS EM AMBIENTES DE ÁREA MAIOR QUE 5 M² NA ALTURA INTEIRA DAS PAREDES. AF_06/2014</v>
          </cell>
          <cell r="C4588" t="str">
            <v>M2</v>
          </cell>
          <cell r="D4588">
            <v>47.82</v>
          </cell>
        </row>
        <row r="4589">
          <cell r="A4589">
            <v>87274</v>
          </cell>
          <cell r="B4589" t="str">
            <v>REVESTIMENTO CERÂMICO PARA PAREDES INTERNAS COM PLACAS TIPO GRÊS OU SE MI-GRÊS DE DIMENSÕES 33X45 CM APLICADAS EM AMBIENTES DE ÁREA MENOR QUE 5 M² A MEIA ALTURA DAS PAREDES. AF_06/2014</v>
          </cell>
          <cell r="C4589" t="str">
            <v>M2</v>
          </cell>
          <cell r="D4589">
            <v>55.15</v>
          </cell>
        </row>
        <row r="4590">
          <cell r="A4590">
            <v>87275</v>
          </cell>
          <cell r="B4590" t="str">
            <v>REVESTIMENTO CERÂMICO PARA PAREDES INTERNAS COM PLACAS TIPO GRÊS OU SE MI-GRÊS DE DIMENSÕES 33X45 CM APLICADAS EM AMBIENTES DE ÁREA MAIOR QUE 5 M² A MEIA ALTURA DAS PAREDES. AF_06/2014</v>
          </cell>
          <cell r="C4590" t="str">
            <v>M2</v>
          </cell>
          <cell r="D4590">
            <v>53.03</v>
          </cell>
        </row>
        <row r="4591">
          <cell r="A4591">
            <v>88786</v>
          </cell>
          <cell r="B4591" t="str">
            <v>REVESTIMENTO CERÂMICO PARA PAREDES EXTERNAS EM PASTILHAS DE PORCELANA 2,5 X 2,5 CM (PLACAS DE 30 X 30 CM), ALINHADAS A PRUMO, APLICADO EM PA NOS COM VÃOS. AF_10/2014</v>
          </cell>
          <cell r="C4591" t="str">
            <v>M2</v>
          </cell>
          <cell r="D4591">
            <v>119.9</v>
          </cell>
        </row>
        <row r="4592">
          <cell r="A4592">
            <v>88787</v>
          </cell>
          <cell r="B4592" t="str">
            <v>REVESTIMENTO CERÂMICO PARA PAREDES EXTERNAS EM PASTILHAS DE PORCELANA 2,5 X 2,5 CM (PLACAS DE 30 X 30 CM), ALINHADAS A PRUMO, APLICADO EM PA NOS SEM VÃOS. AF_10/2014</v>
          </cell>
          <cell r="C4592" t="str">
            <v>M2</v>
          </cell>
          <cell r="D4592">
            <v>109.8</v>
          </cell>
        </row>
        <row r="4593">
          <cell r="A4593">
            <v>88788</v>
          </cell>
          <cell r="B4593" t="str">
            <v>REVESTIMENTO CERÂMICO PARA PAREDES EXTERNAS EM PASTILHAS DE PORCELANA 2,5 X 2,5 CM (PLACAS DE 30 X 30 CM), ALINHADAS A PRUMO, APLICADO EM SU PERFÍCIES EXTERNAS DA SACADA. AF_10/2014</v>
          </cell>
          <cell r="C4593" t="str">
            <v>M2</v>
          </cell>
          <cell r="D4593">
            <v>117.23</v>
          </cell>
        </row>
        <row r="4594">
          <cell r="A4594">
            <v>88789</v>
          </cell>
          <cell r="B4594" t="str">
            <v>REVESTIMENTO CERÂMICO PARA PAREDES EXTERNAS EM PASTILHAS DE PORCELANA 2,5 X 2,5 CM (PLACAS DE 30 X 30 CM), ALINHADAS A PRUMO, APLICADO EM SU PERFÍCIES INTERNAS DA SACADA. AF_10/2014</v>
          </cell>
          <cell r="C4594" t="str">
            <v>M2</v>
          </cell>
          <cell r="D4594">
            <v>139.37</v>
          </cell>
        </row>
        <row r="4595">
          <cell r="A4595">
            <v>89045</v>
          </cell>
          <cell r="B4595" t="str">
            <v>(COMPOSIÇÃO REPRESENTATIVA) DO SERVIÇO DE REVESTIMENTO CERÂMICO PARA A MBIENTES DE ÁREAS MOLHADAS, MEIA PAREDE OU PAREDE INTEIRA, COM PLACAS TIPO GRÊS OU SEMI-GRÊS, DIMENSÕES 20X20 CM, PARA EDIFICAÇÃO HABITACION AL MULTIFAMILIAR (PRÉDIO). AF_11/2014</v>
          </cell>
          <cell r="C4595" t="str">
            <v>M2</v>
          </cell>
          <cell r="D4595">
            <v>48.31</v>
          </cell>
        </row>
        <row r="4596">
          <cell r="A4596">
            <v>89170</v>
          </cell>
          <cell r="B4596" t="str">
            <v>(COMPOSIÇÃO REPRESENTATIVA) DO SERVIÇO DE REVESTIMENTO CERÂMICO PARA P AREDES INTERNAS, MEIA PAREDE, OU PAREDE INTEIRA, PLACAS GRÊS OU SEMI-G RÊS DE 20X20 CM, PARA EDIFICAÇÕES HABITACIONAIS UNIFAMILIAR (CASAS) E EDIFICAÇÕES PÚBLICAS PADRÃO. AF_11/2014</v>
          </cell>
          <cell r="C4596" t="str">
            <v>M2</v>
          </cell>
          <cell r="D4596">
            <v>47.1</v>
          </cell>
        </row>
        <row r="4597">
          <cell r="A4597">
            <v>84087</v>
          </cell>
          <cell r="B4597" t="str">
            <v>PEITORIL CERAMICO COM LARGURA DE 15CM, ASSENTADO COM ARGAMASSA TRACO 1 :3 (CIMENTO E AREIA GROSSA), PREPARO MANUAL DA ARGAMASSA</v>
          </cell>
          <cell r="C4597" t="str">
            <v>M</v>
          </cell>
          <cell r="D4597">
            <v>32.159999999999997</v>
          </cell>
        </row>
        <row r="4598">
          <cell r="A4598">
            <v>84086</v>
          </cell>
          <cell r="B4598" t="str">
            <v>PEITORIL EM GRANILITE PREMOLDADO, COMPRIMENTO DE 13 A 20CM, ASSENTADO COM ARGAMASSA TRACO 1:3 (CIMENTO E AREIA MEDIA), PREPARO MANUAL DA ARG AMASSA</v>
          </cell>
          <cell r="C4598" t="str">
            <v>M</v>
          </cell>
          <cell r="D4598">
            <v>82.9</v>
          </cell>
        </row>
        <row r="4599">
          <cell r="A4599">
            <v>84088</v>
          </cell>
          <cell r="B4599" t="str">
            <v>PEITORIL EM MARMORE BRANCO, LARGURA DE 15CM, ASSENTADO COM ARGAMASSA T RACO 1:4 (CIMENTO E AREIA MEDIA), PREPARO MANUAL DA ARGAMASSA</v>
          </cell>
          <cell r="C4599" t="str">
            <v>M</v>
          </cell>
          <cell r="D4599">
            <v>87.05</v>
          </cell>
        </row>
        <row r="4600">
          <cell r="A4600">
            <v>84089</v>
          </cell>
          <cell r="B4600" t="str">
            <v>PEITORIL EM MARMORE BRANCO, LARGURA DE 25CM, ASSENTADO COM ARGAMASSA T RACO 1:3 (CIMENTO E AREIA MEDIA), PREPARO MANUAL DA ARGAMASSA</v>
          </cell>
          <cell r="C4600" t="str">
            <v>M</v>
          </cell>
          <cell r="D4600">
            <v>122.46</v>
          </cell>
        </row>
        <row r="4601">
          <cell r="A4601">
            <v>40675</v>
          </cell>
          <cell r="B4601" t="str">
            <v>ASSENTAMENTO DE PEITORIL COM ARGAMASSA DE CIMENTO COLANTE</v>
          </cell>
          <cell r="C4601" t="str">
            <v>M</v>
          </cell>
          <cell r="D4601">
            <v>3.37</v>
          </cell>
        </row>
        <row r="4602">
          <cell r="A4602">
            <v>84118</v>
          </cell>
          <cell r="B4602" t="str">
            <v>PEITORIL CIMENTADO LISO 20X3CM TRACO 1:4 (CIMENTO E AREIA)</v>
          </cell>
          <cell r="C4602" t="str">
            <v>M</v>
          </cell>
          <cell r="D4602">
            <v>19.45</v>
          </cell>
        </row>
        <row r="4603">
          <cell r="A4603">
            <v>9536</v>
          </cell>
          <cell r="B4603" t="str">
            <v>FORRO DE MADEIRA PARA BEIRAL, TABUAS DE 10X1CM COM FRISO MACHO/FEMEA, INCLUSA MEIA-CANA E TESTEIRA COM ALTURA DE 15CM</v>
          </cell>
          <cell r="C4603" t="str">
            <v>M2</v>
          </cell>
          <cell r="D4603">
            <v>99.7</v>
          </cell>
        </row>
        <row r="4604">
          <cell r="A4604" t="str">
            <v>74250/001</v>
          </cell>
          <cell r="B4604" t="str">
            <v>FORRO DE MADEIRA, TABUAS 10X1CM COM FRISO MACHO/FEMEA, EXCLUSIVE ENTAR UGAMENTO</v>
          </cell>
          <cell r="C4604" t="str">
            <v>M2</v>
          </cell>
          <cell r="D4604">
            <v>58.16</v>
          </cell>
        </row>
        <row r="4605">
          <cell r="A4605" t="str">
            <v>74250/002</v>
          </cell>
          <cell r="B4605" t="str">
            <v>FORRO DE MADEIRA, TABUAS 10X1CM COM FRISO MACHO/FEMEA, INCLUSIVE MEIA- CANA E ENTARUGAMENTO</v>
          </cell>
          <cell r="C4605" t="str">
            <v>M2</v>
          </cell>
          <cell r="D4605">
            <v>66.17</v>
          </cell>
        </row>
        <row r="4606">
          <cell r="A4606">
            <v>84090</v>
          </cell>
          <cell r="B4606" t="str">
            <v>FORRO DE MADEIRA COM TABUAS 10X1CM FIXADAS EM SARRAFOS DE 2X10CM COM E SPACAMENTO DE 50CM</v>
          </cell>
          <cell r="C4606" t="str">
            <v>M2</v>
          </cell>
          <cell r="D4606">
            <v>77.92</v>
          </cell>
        </row>
        <row r="4607">
          <cell r="A4607">
            <v>84091</v>
          </cell>
          <cell r="B4607" t="str">
            <v>BARROTEAMENTO PARA FORRO, COM PECAS DE MADEIRA 2,5X10CM, ESPACADAS DE 50CM</v>
          </cell>
          <cell r="C4607" t="str">
            <v>M2</v>
          </cell>
          <cell r="D4607">
            <v>36.29</v>
          </cell>
        </row>
        <row r="4608">
          <cell r="A4608">
            <v>84093</v>
          </cell>
          <cell r="B4608" t="str">
            <v>TABEIRA DE MADEIRA LEI, 1A QUALIDADE, 2,5X30,0CM PARA BEIRAL DE TELHAD O</v>
          </cell>
          <cell r="C4608" t="str">
            <v>M</v>
          </cell>
          <cell r="D4608">
            <v>24.28</v>
          </cell>
        </row>
        <row r="4609">
          <cell r="A4609">
            <v>84094</v>
          </cell>
          <cell r="B4609" t="str">
            <v>MEIA CANA 2,5X2,5CM COM ACABAMENTO PARA FORRO DE MADEIRA</v>
          </cell>
          <cell r="C4609" t="str">
            <v>M</v>
          </cell>
          <cell r="D4609">
            <v>6.37</v>
          </cell>
        </row>
        <row r="4610">
          <cell r="A4610">
            <v>84095</v>
          </cell>
          <cell r="B4610" t="str">
            <v>RODATETO EM MADEIRA DE LEI 7,0X2,5CM</v>
          </cell>
          <cell r="C4610" t="str">
            <v>M</v>
          </cell>
          <cell r="D4610">
            <v>15.65</v>
          </cell>
        </row>
        <row r="4611">
          <cell r="A4611">
            <v>84096</v>
          </cell>
          <cell r="B4611" t="str">
            <v>RODATETO EM MADEIRA DE LEI 4,0X1,5CM</v>
          </cell>
          <cell r="C4611" t="str">
            <v>M</v>
          </cell>
          <cell r="D4611">
            <v>12.99</v>
          </cell>
        </row>
        <row r="4612">
          <cell r="A4612">
            <v>72197</v>
          </cell>
          <cell r="B4612" t="str">
            <v>SANCA DE GESSO, ALTURA 15CM, MOLDADA NA OBRA</v>
          </cell>
          <cell r="C4612" t="str">
            <v>M</v>
          </cell>
          <cell r="D4612">
            <v>22.13</v>
          </cell>
        </row>
        <row r="4613">
          <cell r="A4613" t="str">
            <v>73792/001</v>
          </cell>
          <cell r="B4613" t="str">
            <v>FORRO EM PLACAS PRE-MOLDADAS DE GESSO LISO, BISOTADO, 60X60CM COM ESPE SSURA CENTRAL 1,2CM E NAS BORDAS 3,0CM, INCLUSO FIXACAO COM ARAME E ES TRUTURA DE MADEIRA</v>
          </cell>
          <cell r="C4613" t="str">
            <v>M2</v>
          </cell>
          <cell r="D4613">
            <v>56.63</v>
          </cell>
        </row>
        <row r="4614">
          <cell r="A4614" t="str">
            <v>73986/001</v>
          </cell>
          <cell r="B4614" t="str">
            <v>FORRO DE GESSO EM PLACAS 60X60CM, ESPESSURA 1,2CM, INCLUSIVE FIXACAO C OM ARAME</v>
          </cell>
          <cell r="C4614" t="str">
            <v>M2</v>
          </cell>
          <cell r="D4614">
            <v>25.43</v>
          </cell>
        </row>
        <row r="4615">
          <cell r="A4615">
            <v>84097</v>
          </cell>
          <cell r="B4615" t="str">
            <v>REVESTIMENTO COM MARMORE ACINZENTADO POLIDO 20X30CM, ESPESSURA DE 2CM, ASSENTADO COM ARGAMASSA PRE-FABRICADA DE CIMENTO COLANTE E REJUNTAMEN TO COM ARGAMASSA PRE-FABRICADA PARA REJUNTAMENTO</v>
          </cell>
          <cell r="C4615" t="str">
            <v>M2</v>
          </cell>
          <cell r="D4615">
            <v>357.99</v>
          </cell>
        </row>
        <row r="4616">
          <cell r="A4616">
            <v>72200</v>
          </cell>
          <cell r="B4616" t="str">
            <v>REVESTIMENTO EM LAMINADO MELAMINICO TEXTURIZADO, ESPESSURA 0,8 MM, FIX ADO COM COLA</v>
          </cell>
          <cell r="C4616" t="str">
            <v>M2</v>
          </cell>
          <cell r="D4616">
            <v>60.6</v>
          </cell>
        </row>
        <row r="4617">
          <cell r="A4617" t="str">
            <v>73807/001</v>
          </cell>
          <cell r="B4617" t="str">
            <v>CORRIMAO EM MARMORITE, LARGURA 15CM</v>
          </cell>
          <cell r="C4617" t="str">
            <v>M</v>
          </cell>
          <cell r="D4617">
            <v>73.739999999999995</v>
          </cell>
        </row>
        <row r="4618">
          <cell r="A4618">
            <v>72201</v>
          </cell>
          <cell r="B4618" t="str">
            <v>RECOLOCACO DE FORROS EM REGUA DE PVC E PERFIS, CONSIDERANDO REAPROVEIT AMENTO DO MATERIAL</v>
          </cell>
          <cell r="C4618" t="str">
            <v>M2</v>
          </cell>
          <cell r="D4618">
            <v>10.02</v>
          </cell>
        </row>
        <row r="4619">
          <cell r="A4619">
            <v>72198</v>
          </cell>
          <cell r="B4619" t="str">
            <v>ISOLAMENTO TERMICO COM ARGAMASSA TRACO 1:3 (CIMENTO E AREIA GROSSA NAO PENEIRADA), COM ADICAO DE PEROLAS DE ISOPOR, ESPESSURA 6CM, PREPARO M ANUAL DA ARGAMASSA</v>
          </cell>
          <cell r="C4619" t="str">
            <v>M2</v>
          </cell>
          <cell r="D4619">
            <v>87.52</v>
          </cell>
        </row>
        <row r="4620">
          <cell r="A4620" t="str">
            <v>73833/001</v>
          </cell>
          <cell r="B4620" t="str">
            <v>ISOLAMENTO TERMICO COM MANTA DE LA DE VIDRO, ESPESSURA 2,5CM</v>
          </cell>
          <cell r="C4620" t="str">
            <v>M2</v>
          </cell>
          <cell r="D4620">
            <v>47.94</v>
          </cell>
        </row>
        <row r="4621">
          <cell r="A4621">
            <v>84098</v>
          </cell>
          <cell r="B4621" t="str">
            <v>ISOLAMENTO ACUSTICO COM ESPUMA POLIURETANO E=25MM, FLEXIVEL 100X100X2C M, DENSIDADE 29 A 35 KG/M3</v>
          </cell>
          <cell r="C4621" t="str">
            <v>M2</v>
          </cell>
          <cell r="D4621">
            <v>54.81</v>
          </cell>
        </row>
        <row r="4622">
          <cell r="A4622">
            <v>83730</v>
          </cell>
          <cell r="B4622" t="str">
            <v>REPARO ESTRUTURAL DE ESTRUTURAS DE CONCRETO COM ARGAMASSA POLIMERICA D E ALTO DESEMPENHO, E=2 CM</v>
          </cell>
          <cell r="C4622" t="str">
            <v>M2</v>
          </cell>
          <cell r="D4622">
            <v>176.25</v>
          </cell>
        </row>
        <row r="4623">
          <cell r="A4623">
            <v>83736</v>
          </cell>
          <cell r="B4623" t="str">
            <v>REPARO/COLAGEM DE ESTRUTURAS DE CONCRETO COM ADESIVO ESTRUTURAL A BASE DE EPOXI, E=2 MM</v>
          </cell>
          <cell r="C4623" t="str">
            <v>M2</v>
          </cell>
          <cell r="D4623">
            <v>160.71</v>
          </cell>
        </row>
        <row r="4624">
          <cell r="A4624">
            <v>91514</v>
          </cell>
          <cell r="B4624" t="str">
            <v>ESTUCAMENTO DE PANOS DE FACHADA SEM VÃOS DO SISTEMA DE PAREDES DE CONC RETO EM EDIFICAÇÕES DE MÚLTIPLOS PAVIMENTOS. AF_06/2015</v>
          </cell>
          <cell r="C4624" t="str">
            <v>M2</v>
          </cell>
          <cell r="D4624">
            <v>4.17</v>
          </cell>
        </row>
        <row r="4625">
          <cell r="A4625">
            <v>91515</v>
          </cell>
          <cell r="B4625" t="str">
            <v>ESTUCAMENTO DE PANOS DE FACHADA COM VÃOS DO SISTEMA DE PAREDES DE CONC RETO EM EDIFICAÇÕES DE MÚLTIPLOS PAVIMENTOS. AF_06/2015</v>
          </cell>
          <cell r="C4625" t="str">
            <v>M2</v>
          </cell>
          <cell r="D4625">
            <v>5.51</v>
          </cell>
        </row>
        <row r="4626">
          <cell r="A4626">
            <v>91516</v>
          </cell>
          <cell r="B4626" t="str">
            <v>ESTUCAMENTO DE SUPERFÍCIE EXTERNA DA SACADA DO SISTEMA DE PAREDES DE C ONCRETO EM EDIFICAÇÕES DE MÚLTIPLOS PAVIMENTOS. AF_06/2015</v>
          </cell>
          <cell r="C4626" t="str">
            <v>M2</v>
          </cell>
          <cell r="D4626">
            <v>8.0299999999999994</v>
          </cell>
        </row>
        <row r="4627">
          <cell r="A4627">
            <v>91517</v>
          </cell>
          <cell r="B4627" t="str">
            <v>ESTUCAMENTO DE PANOS DE FACHADA SEM VÃOS DO SISTEMA DE PAREDES DE CONC RETO EM EDIFICAÇÕES DE PAVIMENTO ÚNICO. AF_06/2015</v>
          </cell>
          <cell r="C4627" t="str">
            <v>M2</v>
          </cell>
          <cell r="D4627">
            <v>8.94</v>
          </cell>
        </row>
        <row r="4628">
          <cell r="A4628">
            <v>91519</v>
          </cell>
          <cell r="B4628" t="str">
            <v>ESTUCAMENTO DE PANOS DE FACHADA COM VÃOS DO SISTEMA DE PAREDES DE CONC RETO EM EDIFICAÇÕES DE PAVIMENTO ÚNICO. AF_06/2015</v>
          </cell>
          <cell r="C4628" t="str">
            <v>M2</v>
          </cell>
          <cell r="D4628">
            <v>10.26</v>
          </cell>
        </row>
        <row r="4629">
          <cell r="A4629">
            <v>91520</v>
          </cell>
          <cell r="B4629" t="str">
            <v>ESTUCAMENTO DE DENSIDADE BAIXA NAS FACES INTERNAS DE PAREDES DO SISTEM A DE PAREDES DE CONCRETO. AF_06/2015</v>
          </cell>
          <cell r="C4629" t="str">
            <v>M2</v>
          </cell>
          <cell r="D4629">
            <v>1.53</v>
          </cell>
        </row>
        <row r="4630">
          <cell r="A4630">
            <v>91522</v>
          </cell>
          <cell r="B4630" t="str">
            <v>ESTUCAMENTO, PARA QUALQUER REVESTIMENTO, EM TETO DO SISTEMA DE PAREDES DE CONCRETO. AF_06/2015</v>
          </cell>
          <cell r="C4630" t="str">
            <v>M2</v>
          </cell>
          <cell r="D4630">
            <v>1.84</v>
          </cell>
        </row>
        <row r="4631">
          <cell r="A4631">
            <v>91525</v>
          </cell>
          <cell r="B4631" t="str">
            <v>ESTUCAMENTO DE DENSIDADE ALTA, NAS FACES INTERNAS DE PAREDES DO SISTEM A DE PAREDES DE CONCRETO. AF_06/2015</v>
          </cell>
          <cell r="C4631" t="str">
            <v>M2</v>
          </cell>
          <cell r="D4631">
            <v>3.5</v>
          </cell>
        </row>
        <row r="4632">
          <cell r="A4632">
            <v>72817</v>
          </cell>
          <cell r="B4632" t="str">
            <v>BANDEJA SALVA-VIDAS/COLETA DE ENTULHOS, COM TABUA</v>
          </cell>
          <cell r="C4632" t="str">
            <v>M</v>
          </cell>
          <cell r="D4632">
            <v>186.75</v>
          </cell>
        </row>
        <row r="4633">
          <cell r="A4633">
            <v>73618</v>
          </cell>
          <cell r="B4633" t="str">
            <v>LOCACAO MENSAL DE ANDAIME METALICO TIPO FACHADEIRO, INCLUSIVE MONTAGEM</v>
          </cell>
          <cell r="C4633" t="str">
            <v>M2</v>
          </cell>
          <cell r="D4633">
            <v>7.3</v>
          </cell>
        </row>
        <row r="4634">
          <cell r="A4634">
            <v>73673</v>
          </cell>
          <cell r="B4634" t="str">
            <v>ANDAIME PARA REVESTIMENTO DE FORROS EM MADEIRA DE 3A</v>
          </cell>
          <cell r="C4634" t="str">
            <v>M2</v>
          </cell>
          <cell r="D4634">
            <v>17.71</v>
          </cell>
        </row>
        <row r="4635">
          <cell r="A4635">
            <v>73674</v>
          </cell>
          <cell r="B4635" t="str">
            <v>ANDAIME PARA ALVENARIA EM MADEIRA DE 2A</v>
          </cell>
          <cell r="C4635" t="str">
            <v>M2</v>
          </cell>
          <cell r="D4635">
            <v>20.78</v>
          </cell>
        </row>
        <row r="4636">
          <cell r="A4636" t="str">
            <v>73804/001</v>
          </cell>
          <cell r="B4636" t="str">
            <v>PROTECAO DE FACHADA COM TELA DE POLIPROPILENO FIXADA EM ESTRUTURA DE M ADEIRA COM ARAME GALVANIZADO</v>
          </cell>
          <cell r="C4636" t="str">
            <v>M2</v>
          </cell>
          <cell r="D4636">
            <v>17.739999999999998</v>
          </cell>
        </row>
        <row r="4637">
          <cell r="A4637">
            <v>84111</v>
          </cell>
          <cell r="B4637" t="str">
            <v>PLATAFORMA MADEIRA P/ ANDAIME TUBULAR APROVEITAMENTO 20 VEZES</v>
          </cell>
          <cell r="C4637" t="str">
            <v>M2</v>
          </cell>
          <cell r="D4637">
            <v>2.58</v>
          </cell>
        </row>
        <row r="4638">
          <cell r="A4638">
            <v>84112</v>
          </cell>
          <cell r="B4638" t="str">
            <v>ANDAIME TABUADO SOBRE CAVALETES (INCLUSO CAVALETE) EM MADEIRA DE 1ª UT IL 20X INCL MOVIMENTACAO P/ PE-DIREITO 4,00M</v>
          </cell>
          <cell r="C4638" t="str">
            <v>M2</v>
          </cell>
          <cell r="D4638">
            <v>13.31</v>
          </cell>
        </row>
        <row r="4639">
          <cell r="A4639">
            <v>6022</v>
          </cell>
          <cell r="B4639" t="str">
            <v>ARGAMASSA TRACO 1:2  (CAL E AREIA FINA PENEIRADA), PREPARO MANUAL</v>
          </cell>
          <cell r="C4639" t="str">
            <v>M3</v>
          </cell>
          <cell r="D4639">
            <v>479.53</v>
          </cell>
        </row>
        <row r="4640">
          <cell r="A4640">
            <v>73548</v>
          </cell>
          <cell r="B4640" t="str">
            <v>ARGAMASSA TRACO 1:3 (CIMENTO E AREIA), PREPARO MANUAL, INCLUSO ADITIVO IMPERMEABILIZANTE</v>
          </cell>
          <cell r="C4640" t="str">
            <v>M3</v>
          </cell>
          <cell r="D4640">
            <v>461.01</v>
          </cell>
        </row>
        <row r="4641">
          <cell r="A4641">
            <v>73549</v>
          </cell>
          <cell r="B4641" t="str">
            <v>ARGAMASSA TRACO 1:4 (CIMENTO E AREIA), PREPARO MANUAL, INCLUSO ADITIVO IMPERMEABILIZANTE</v>
          </cell>
          <cell r="C4641" t="str">
            <v>M3</v>
          </cell>
          <cell r="D4641">
            <v>435.74</v>
          </cell>
        </row>
        <row r="4642">
          <cell r="A4642">
            <v>73551</v>
          </cell>
          <cell r="B4642" t="str">
            <v>ARGAMASSA TRACO 1:4 (CIMENTO E PEDRISCO), PREPARO MANUAL</v>
          </cell>
          <cell r="C4642" t="str">
            <v>M3</v>
          </cell>
          <cell r="D4642">
            <v>340.97</v>
          </cell>
        </row>
        <row r="4643">
          <cell r="A4643">
            <v>84100</v>
          </cell>
          <cell r="B4643" t="str">
            <v>ARGAMASSA GROUT CIMENTO/CAL/AREIA/PEDRISCO 1:0,1:3:2 - PREPARO MANUAL</v>
          </cell>
          <cell r="C4643" t="str">
            <v>M3</v>
          </cell>
          <cell r="D4643">
            <v>527.34</v>
          </cell>
        </row>
        <row r="4644">
          <cell r="A4644">
            <v>84101</v>
          </cell>
          <cell r="B4644" t="str">
            <v>ARGAMASSA CIMENTO/AREIA/SAIBRO 1:2:2 - PREPARO MANUAL</v>
          </cell>
          <cell r="C4644" t="str">
            <v>M3</v>
          </cell>
          <cell r="D4644">
            <v>321.67</v>
          </cell>
        </row>
        <row r="4645">
          <cell r="A4645">
            <v>87280</v>
          </cell>
          <cell r="B4645" t="str">
            <v>ARGAMASSA TRAÇO 1:7 (CIMENTO E AREIA MÉDIA) COM ADIÇÃO DE PLASTIFICANT E PARA EMBOÇO/MASSA ÚNICA/ASSENTAMENTO DE ALVENARIA DE VEDAÇÃO, PREPAR O MECÂNICO COM BETONEIRA 400 L. AF_06/2014</v>
          </cell>
          <cell r="C4645" t="str">
            <v>M3</v>
          </cell>
          <cell r="D4645">
            <v>253.47</v>
          </cell>
        </row>
        <row r="4646">
          <cell r="A4646">
            <v>87281</v>
          </cell>
          <cell r="B4646" t="str">
            <v>ARGAMASSA TRAÇO 1:7 (CIMENTO E AREIA MÉDIA) COM ADIÇÃO DE PLASTIFICANT E PARA EMBOÇO/MASSA ÚNICA/ASSENTAMENTO DE ALVENARIA DE VEDAÇÃO, PREPAR O MECÂNICO COM BETONEIRA 600 L. AF_06/2014</v>
          </cell>
          <cell r="C4646" t="str">
            <v>M3</v>
          </cell>
          <cell r="D4646">
            <v>251.26</v>
          </cell>
        </row>
        <row r="4647">
          <cell r="A4647">
            <v>87283</v>
          </cell>
          <cell r="B4647" t="str">
            <v>ARGAMASSA TRAÇO 1:6 (CIMENTO E AREIA MÉDIA) COM ADIÇÃO DE PLASTIFICANT E PARA EMBOÇO/MASSA ÚNICA/ASSENTAMENTO DE ALVENARIA DE VEDAÇÃO, PREPAR O MECÂNICO COM BETONEIRA 400 L. AF_06/2014</v>
          </cell>
          <cell r="C4647" t="str">
            <v>M3</v>
          </cell>
          <cell r="D4647">
            <v>275.26</v>
          </cell>
        </row>
        <row r="4648">
          <cell r="A4648">
            <v>87284</v>
          </cell>
          <cell r="B4648" t="str">
            <v>ARGAMASSA TRAÇO 1:6 (CIMENTO E AREIA MÉDIA) COM ADIÇÃO DE PLASTIFICANT E PARA EMBOÇO/MASSA ÚNICA/ASSENTAMENTO DE ALVENARIA DE VEDAÇÃO, PREPAR O MECÂNICO COM BETONEIRA 600 L. AF_06/2014</v>
          </cell>
          <cell r="C4648" t="str">
            <v>M3</v>
          </cell>
          <cell r="D4648">
            <v>261.56</v>
          </cell>
        </row>
        <row r="4649">
          <cell r="A4649">
            <v>87286</v>
          </cell>
          <cell r="B4649" t="str">
            <v>ARGAMASSA TRAÇO 1:1:6 (CIMENTO, CAL E AREIA MÉDIA) PARA EMBOÇO/MASSA Ú NICA/ASSENTAMENTO DE ALVENARIA DE VEDAÇÃO, PREPARO MECÂNICO COM BETONE IRA 400 L. AF_06/2014</v>
          </cell>
          <cell r="C4649" t="str">
            <v>M3</v>
          </cell>
          <cell r="D4649">
            <v>276.05</v>
          </cell>
        </row>
        <row r="4650">
          <cell r="A4650">
            <v>87287</v>
          </cell>
          <cell r="B4650" t="str">
            <v>ARGAMASSA TRAÇO 1:1:6 (CIMENTO, CAL E AREIA MÉDIA) PARA EMBOÇO/MASSA Ú NICA/ASSENTAMENTO DE ALVENARIA DE VEDAÇÃO, PREPARO MECÂNICO COM BETONE IRA 600 L. AF_06/2014</v>
          </cell>
          <cell r="C4650" t="str">
            <v>M3</v>
          </cell>
          <cell r="D4650">
            <v>328.07</v>
          </cell>
        </row>
        <row r="4651">
          <cell r="A4651">
            <v>87289</v>
          </cell>
          <cell r="B4651" t="str">
            <v>ARGAMASSA TRAÇO 1:1,5:7,5 (CIMENTO, CAL E AREIA MÉDIA) PARA EMBOÇO/MAS SA ÚNICA/ASSENTAMENTO DE ALVENARIA DE VEDAÇÃO, PREPARO MECÂNICO COM BE TONEIRA 400 L. AF_06/2014</v>
          </cell>
          <cell r="C4651" t="str">
            <v>M3</v>
          </cell>
          <cell r="D4651">
            <v>315.93</v>
          </cell>
        </row>
        <row r="4652">
          <cell r="A4652">
            <v>87290</v>
          </cell>
          <cell r="B4652" t="str">
            <v>ARGAMASSA TRAÇO 1:1,5:7,5 (CIMENTO, CAL E AREIA MÉDIA) PARA EMBOÇO/MAS SA ÚNICA/ASSENTAMENTO DE ALVENARIA DE VEDAÇÃO, PREPARO MECÂNICO COM BE TONEIRA 600 L. AF_06/2014</v>
          </cell>
          <cell r="C4652" t="str">
            <v>M3</v>
          </cell>
          <cell r="D4652">
            <v>313.25</v>
          </cell>
        </row>
        <row r="4653">
          <cell r="A4653">
            <v>87292</v>
          </cell>
          <cell r="B4653" t="str">
            <v>ARGAMASSA TRAÇO 1:2:8 (CIMENTO, CAL E AREIA MÉDIA) PARA EMBOÇO/MASSA Ú NICA/ASSENTAMENTO DE ALVENARIA DE VEDAÇÃO, PREPARO MECÂNICO COM BETONE IRA 400 L. AF_06/2014</v>
          </cell>
          <cell r="C4653" t="str">
            <v>M3</v>
          </cell>
          <cell r="D4653">
            <v>330.47</v>
          </cell>
        </row>
        <row r="4654">
          <cell r="A4654">
            <v>87294</v>
          </cell>
          <cell r="B4654" t="str">
            <v>ARGAMASSA TRAÇO 1:2:9 (CIMENTO, CAL E AREIA MÉDIA) PARA EMBOÇO/MASSA Ú NICA/ASSENTAMENTO DE ALVENARIA DE VEDAÇÃO, PREPARO MECÂNICO COM BETONE IRA 600 L. AF_06/2014</v>
          </cell>
          <cell r="C4654" t="str">
            <v>M3</v>
          </cell>
          <cell r="D4654">
            <v>312.7</v>
          </cell>
        </row>
        <row r="4655">
          <cell r="A4655">
            <v>87295</v>
          </cell>
          <cell r="B4655" t="str">
            <v>ARGAMASSA TRAÇO 1:3:12 (CIMENTO, CAL E AREIA MÉDIA) PARA EMBOÇO/MASSA ÚNICA/ASSENTAMENTO DE ALVENARIA DE VEDAÇÃO, PREPARO MECÂNICO COM BETON EIRA 400 L. AF_06/2014</v>
          </cell>
          <cell r="C4655" t="str">
            <v>M3</v>
          </cell>
          <cell r="D4655">
            <v>315.99</v>
          </cell>
        </row>
        <row r="4656">
          <cell r="A4656">
            <v>87296</v>
          </cell>
          <cell r="B4656" t="str">
            <v>ARGAMASSA TRAÇO 1:3:12 (CIMENTO, CAL E AREIA MÉDIA) PARA EMBOÇO/MASSA ÚNICA/ASSENTAMENTO DE ALVENARIA DE VEDAÇÃO, PREPARO MECÂNICO COM BETON EIRA 600 L. AF_06/2014</v>
          </cell>
          <cell r="C4656" t="str">
            <v>M3</v>
          </cell>
          <cell r="D4656">
            <v>302.29000000000002</v>
          </cell>
        </row>
        <row r="4657">
          <cell r="A4657">
            <v>87298</v>
          </cell>
          <cell r="B4657" t="str">
            <v>ARGAMASSA TRAÇO 1:3 (CIMENTO E AREIA MÉDIA) PARA CONTRAPISO, PREPARO M ECÂNICO COM BETONEIRA 400 L. AF_06/2014</v>
          </cell>
          <cell r="C4657" t="str">
            <v>M3</v>
          </cell>
          <cell r="D4657">
            <v>407.29</v>
          </cell>
        </row>
        <row r="4658">
          <cell r="A4658">
            <v>87299</v>
          </cell>
          <cell r="B4658" t="str">
            <v>ARGAMASSA TRAÇO 1:3 (CIMENTO E AREIA MÉDIA) PARA CONTRAPISO, PREPARO M ECÂNICO COM BETONEIRA 600 L. AF_06/2014</v>
          </cell>
          <cell r="C4658" t="str">
            <v>M3</v>
          </cell>
          <cell r="D4658">
            <v>397.34</v>
          </cell>
        </row>
        <row r="4659">
          <cell r="A4659">
            <v>87301</v>
          </cell>
          <cell r="B4659" t="str">
            <v>ARGAMASSA TRAÇO 1:4 (CIMENTO E AREIA MÉDIA) PARA CONTRAPISO, PREPARO M ECÂNICO COM BETONEIRA 400 L. AF_06/2014</v>
          </cell>
          <cell r="C4659" t="str">
            <v>M3</v>
          </cell>
          <cell r="D4659">
            <v>356.82</v>
          </cell>
        </row>
        <row r="4660">
          <cell r="A4660">
            <v>87302</v>
          </cell>
          <cell r="B4660" t="str">
            <v>ARGAMASSA TRAÇO 1:4 (CIMENTO E AREIA MÉDIA) PARA CONTRAPISO, PREPARO M ECÂNICO COM BETONEIRA 600 L. AF_06/2014</v>
          </cell>
          <cell r="C4660" t="str">
            <v>M3</v>
          </cell>
          <cell r="D4660">
            <v>348.84</v>
          </cell>
        </row>
        <row r="4661">
          <cell r="A4661">
            <v>87304</v>
          </cell>
          <cell r="B4661" t="str">
            <v>ARGAMASSA TRAÇO 1:5 (CIMENTO E AREIA MÉDIA) PARA CONTRAPISO, PREPARO M ECÂNICO COM BETONEIRA 400 L. AF_06/2014</v>
          </cell>
          <cell r="C4661" t="str">
            <v>M3</v>
          </cell>
          <cell r="D4661">
            <v>326.27999999999997</v>
          </cell>
        </row>
        <row r="4662">
          <cell r="A4662">
            <v>87305</v>
          </cell>
          <cell r="B4662" t="str">
            <v>ARGAMASSA TRAÇO 1:5 (CIMENTO E AREIA MÉDIA) PARA CONTRAPISO, PREPARO M ECÂNICO COM BETONEIRA 600 L. AF_06/2014</v>
          </cell>
          <cell r="C4662" t="str">
            <v>M3</v>
          </cell>
          <cell r="D4662">
            <v>318.16000000000003</v>
          </cell>
        </row>
        <row r="4663">
          <cell r="A4663">
            <v>87307</v>
          </cell>
          <cell r="B4663" t="str">
            <v>ARGAMASSA TRAÇO 1:6 (CIMENTO E AREIA MÉDIA) PARA CONTRAPISO, PREPARO M ECÂNICO COM BETONEIRA 400 L. AF_06/2014</v>
          </cell>
          <cell r="C4663" t="str">
            <v>M3</v>
          </cell>
          <cell r="D4663">
            <v>300.29000000000002</v>
          </cell>
        </row>
        <row r="4664">
          <cell r="A4664">
            <v>87308</v>
          </cell>
          <cell r="B4664" t="str">
            <v>ARGAMASSA TRAÇO 1:6 (CIMENTO E AREIA MÉDIA) PARA CONTRAPISO, PREPARO M ECÂNICO COM BETONEIRA 600 L. AF_06/2014</v>
          </cell>
          <cell r="C4664" t="str">
            <v>M3</v>
          </cell>
          <cell r="D4664">
            <v>293.33999999999997</v>
          </cell>
        </row>
        <row r="4665">
          <cell r="A4665">
            <v>87310</v>
          </cell>
          <cell r="B4665" t="str">
            <v>ARGAMASSA TRAÇO 1:5 (CIMENTO E AREIA GROSSA) PARA CHAPISCO CONVENCIONA L, PREPARO MECÂNICO COM BETONEIRA 400 L. AF_06/2014</v>
          </cell>
          <cell r="C4665" t="str">
            <v>M3</v>
          </cell>
          <cell r="D4665">
            <v>233.77</v>
          </cell>
        </row>
        <row r="4666">
          <cell r="A4666">
            <v>87311</v>
          </cell>
          <cell r="B4666" t="str">
            <v>ARGAMASSA TRAÇO 1:5 (CIMENTO E AREIA GROSSA) PARA CHAPISCO CONVENCIONA L, PREPARO MECÂNICO COM BETONEIRA 600 L. AF_06/2014</v>
          </cell>
          <cell r="C4666" t="str">
            <v>M3</v>
          </cell>
          <cell r="D4666">
            <v>229.1</v>
          </cell>
        </row>
        <row r="4667">
          <cell r="A4667">
            <v>87313</v>
          </cell>
          <cell r="B4667" t="str">
            <v>ARGAMASSA TRAÇO 1:3 (CIMENTO E AREIA GROSSA) PARA CHAPISCO CONVENCIONA L, PREPARO MECÂNICO COM BETONEIRA 400 L. AF_06/2014</v>
          </cell>
          <cell r="C4667" t="str">
            <v>M3</v>
          </cell>
          <cell r="D4667">
            <v>296.02999999999997</v>
          </cell>
        </row>
        <row r="4668">
          <cell r="A4668">
            <v>87314</v>
          </cell>
          <cell r="B4668" t="str">
            <v>ARGAMASSA TRAÇO 1:3 (CIMENTO E AREIA GROSSA) PARA CHAPISCO CONVENCIONA L, PREPARO MECÂNICO COM BETONEIRA 600 L. AF_06/2014</v>
          </cell>
          <cell r="C4668" t="str">
            <v>M3</v>
          </cell>
          <cell r="D4668">
            <v>292.33</v>
          </cell>
        </row>
        <row r="4669">
          <cell r="A4669">
            <v>87316</v>
          </cell>
          <cell r="B4669" t="str">
            <v>ARGAMASSA TRAÇO 1:4 (CIMENTO E AREIA GROSSA) PARA CHAPISCO CONVENCIONA L, PREPARO MECÂNICO COM BETONEIRA 400 L. AF_06/2014</v>
          </cell>
          <cell r="C4669" t="str">
            <v>M3</v>
          </cell>
          <cell r="D4669">
            <v>262.41000000000003</v>
          </cell>
        </row>
        <row r="4670">
          <cell r="A4670">
            <v>87317</v>
          </cell>
          <cell r="B4670" t="str">
            <v>ARGAMASSA TRAÇO 1:4 (CIMENTO E AREIA GROSSA) PARA CHAPISCO CONVENCIONA L, PREPARO MECÂNICO COM BETONEIRA 600 L. AF_06/2014</v>
          </cell>
          <cell r="C4670" t="str">
            <v>M3</v>
          </cell>
          <cell r="D4670">
            <v>254.92</v>
          </cell>
        </row>
        <row r="4671">
          <cell r="A4671">
            <v>87319</v>
          </cell>
          <cell r="B4671" t="str">
            <v>ARGAMASSA TRAÇO 1:5 (CIMENTO E AREIA GROSSA) COM ADIÇÃO DE EMULSÃO POL IMÉRICA PARA CHAPISCO ROLADO, PREPARO MECÂNICO COM BETONEIRA 400 L. AF _06/2014</v>
          </cell>
          <cell r="C4671" t="str">
            <v>M3</v>
          </cell>
          <cell r="D4671">
            <v>1662.69</v>
          </cell>
        </row>
        <row r="4672">
          <cell r="A4672">
            <v>87320</v>
          </cell>
          <cell r="B4672" t="str">
            <v>ARGAMASSA TRAÇO 1:5 (CIMENTO E AREIA GROSSA) COM ADIÇÃO DE EMULSÃO POL IMÉRICA PARA CHAPISCO ROLADO, PREPARO MECÂNICO COM BETONEIRA 600 L. AF _06/2014</v>
          </cell>
          <cell r="C4672" t="str">
            <v>M3</v>
          </cell>
          <cell r="D4672">
            <v>1664.53</v>
          </cell>
        </row>
        <row r="4673">
          <cell r="A4673">
            <v>87322</v>
          </cell>
          <cell r="B4673" t="str">
            <v>ARGAMASSA TRAÇO 1:3 (CIMENTO E AREIA GROSSA) COM ADIÇÃO DE EMULSÃO POL IMÉRICA PARA CHAPISCO ROLADO, PREPARO MECÂNICO COM BETONEIRA 400 L. AF _06/2014</v>
          </cell>
          <cell r="C4673" t="str">
            <v>M3</v>
          </cell>
          <cell r="D4673">
            <v>1725</v>
          </cell>
        </row>
        <row r="4674">
          <cell r="A4674">
            <v>87323</v>
          </cell>
          <cell r="B4674" t="str">
            <v>ARGAMASSA TRAÇO 1:3 (CIMENTO E AREIA GROSSA) COM ADIÇÃO DE EMULSÃO POL IMÉRICA PARA CHAPISCO ROLADO, PREPARO MECÂNICO COM BETONEIRA 600 L. AF _06/2014</v>
          </cell>
          <cell r="C4674" t="str">
            <v>M3</v>
          </cell>
          <cell r="D4674">
            <v>1715.59</v>
          </cell>
        </row>
        <row r="4675">
          <cell r="A4675">
            <v>87325</v>
          </cell>
          <cell r="B4675" t="str">
            <v>ARGAMASSA TRAÇO 1:4 (CIMENTO E AREIA GROSSA) COM ADIÇÃO DE EMULSÃO POL IMÉRICA PARA CHAPISCO ROLADO, PREPARO MECÂNICO COM BETONEIRA 400 L. AF _06/2014</v>
          </cell>
          <cell r="C4675" t="str">
            <v>M3</v>
          </cell>
          <cell r="D4675">
            <v>1687.36</v>
          </cell>
        </row>
        <row r="4676">
          <cell r="A4676">
            <v>87326</v>
          </cell>
          <cell r="B4676" t="str">
            <v>ARGAMASSA TRAÇO 1:4 (CIMENTO E AREIA GROSSA) COM ADIÇÃO DE EMULSÃO POL IMÉRICA PARA CHAPISCO ROLADO, PREPARO MECÂNICO COM BETONEIRA 600 L. AF _06/2014</v>
          </cell>
          <cell r="C4676" t="str">
            <v>M3</v>
          </cell>
          <cell r="D4676">
            <v>1683.76</v>
          </cell>
        </row>
        <row r="4677">
          <cell r="A4677">
            <v>87327</v>
          </cell>
          <cell r="B4677" t="str">
            <v>ARGAMASSA TRAÇO 1:7 (CIMENTO E AREIA MÉDIA) COM ADIÇÃO DE PLASTIFICANT E PARA EMBOÇO/MASSA ÚNICA/ASSENTAMENTO DE ALVENARIA DE VEDAÇÃO, PREPAR O MECÂNICO COM MISTURADOR DE EIXO HORIZONTAL DE 300 KG. AF_06/2014</v>
          </cell>
          <cell r="C4677" t="str">
            <v>M3</v>
          </cell>
          <cell r="D4677">
            <v>267.43</v>
          </cell>
        </row>
        <row r="4678">
          <cell r="A4678">
            <v>87328</v>
          </cell>
          <cell r="B4678" t="str">
            <v>ARGAMASSA TRAÇO 1:7 (CIMENTO E AREIA MÉDIA) COM ADIÇÃO DE PLASTIFICANT E PARA EMBOÇO/MASSA ÚNICA/ASSENTAMENTO DE ALVENARIA DE VEDAÇÃO, PREPAR O MECÂNICO COM MISTURADOR DE EIXO HORIZONTAL DE 600 KG. AF_06/2014</v>
          </cell>
          <cell r="C4678" t="str">
            <v>M3</v>
          </cell>
          <cell r="D4678">
            <v>239.87</v>
          </cell>
        </row>
        <row r="4679">
          <cell r="A4679">
            <v>87329</v>
          </cell>
          <cell r="B4679" t="str">
            <v>ARGAMASSA TRAÇO 1:6 (CIMENTO E AREIA MÉDIA) COM ADIÇÃO DE PLASTIFICANT E PARA EMBOÇO/MASSA ÚNICA/ASSENTAMENTO DE ALVENARIA DE VEDAÇÃO, PREPAR O MECÂNICO COM MISTURADOR DE EIXO HORIZONTAL DE 300 KG. AF_06/2014</v>
          </cell>
          <cell r="C4679" t="str">
            <v>M3</v>
          </cell>
          <cell r="D4679">
            <v>290.20999999999998</v>
          </cell>
        </row>
        <row r="4680">
          <cell r="A4680">
            <v>87330</v>
          </cell>
          <cell r="B4680" t="str">
            <v>ARGAMASSA TRAÇO 1:6 (CIMENTO E AREIA MÉDIA) COM ADIÇÃO DE PLASTIFICANT E PARA EMBOÇO/MASSA ÚNICA/ASSENTAMENTO DE ALVENARIA DE VEDAÇÃO, PREPAR O MECÂNICO COM MISTURADOR DE EIXO HORIZONTAL DE 600 KG. AF_06/2014</v>
          </cell>
          <cell r="C4680" t="str">
            <v>M3</v>
          </cell>
          <cell r="D4680">
            <v>260.52</v>
          </cell>
        </row>
        <row r="4681">
          <cell r="A4681">
            <v>87331</v>
          </cell>
          <cell r="B4681" t="str">
            <v>ARGAMASSA TRAÇO 1:1:6 (CIMENTO, CAL E AREIA MÉDIA) PARA EMBOÇO/MASSA Ú NICA/ASSENTAMENTO DE ALVENARIA DE VEDAÇÃO, PREPARO MECÂNICO COM MISTUR ADOR DE EIXO HORIZONTAL DE 300 KG. AF_06/2014</v>
          </cell>
          <cell r="C4681" t="str">
            <v>M3</v>
          </cell>
          <cell r="D4681">
            <v>343.07</v>
          </cell>
        </row>
        <row r="4682">
          <cell r="A4682">
            <v>87332</v>
          </cell>
          <cell r="B4682" t="str">
            <v>ARGAMASSA TRAÇO 1:1:6 (CIMENTO, CAL E AREIA MÉDIA) PARA EMBOÇO/MASSA Ú NICA/ASSENTAMENTO DE ALVENARIA DE VEDAÇÃO, PREPARO MECÂNICO COM MISTUR ADOR DE EIXO HORIZONTAL DE 600 KG. AF_06/2014</v>
          </cell>
          <cell r="C4682" t="str">
            <v>M3</v>
          </cell>
          <cell r="D4682">
            <v>313.70999999999998</v>
          </cell>
        </row>
        <row r="4683">
          <cell r="A4683">
            <v>87333</v>
          </cell>
          <cell r="B4683" t="str">
            <v>ARGAMASSA TRAÇO 1:1,5:7,5 (CIMENTO, CAL E AREIA MÉDIA) PARA EMBOÇO/MAS SA ÚNICA/ASSENTAMENTO DE ALVENARIA DE VEDAÇÃO, PREPARO MECÂNICO COM MI STURADOR DE EIXO HORIZONTAL DE 300 KG. AF_06/2014</v>
          </cell>
          <cell r="C4683" t="str">
            <v>M3</v>
          </cell>
          <cell r="D4683">
            <v>319.74</v>
          </cell>
        </row>
        <row r="4684">
          <cell r="A4684">
            <v>87334</v>
          </cell>
          <cell r="B4684" t="str">
            <v>ARGAMASSA TRAÇO 1:1,5:7,5 (CIMENTO, CAL E AREIA MÉDIA) PARA EMBOÇO/MAS SA ÚNICA/ASSENTAMENTO DE ALVENARIA DE VEDAÇÃO, PREPARO MECÂNICO COM MI STURADOR DE EIXO HORIZONTAL DE 600 KG. AF_06/2014</v>
          </cell>
          <cell r="C4684" t="str">
            <v>M3</v>
          </cell>
          <cell r="D4684">
            <v>298.39</v>
          </cell>
        </row>
        <row r="4685">
          <cell r="A4685">
            <v>87335</v>
          </cell>
          <cell r="B4685" t="str">
            <v>ARGAMASSA TRAÇO 1:2:8 (CIMENTO, CAL E AREIA MÉDIA) PARA EMBOÇO/MASSA Ú NICA/ASSENTAMENTO DE ALVENARIA DE VEDAÇÃO, PREPARO MECÂNICO COM MISTUR ADOR DE EIXO HORIZONTAL DE 300 KG. AF_06/2014</v>
          </cell>
          <cell r="C4685" t="str">
            <v>M3</v>
          </cell>
          <cell r="D4685">
            <v>326.64</v>
          </cell>
        </row>
        <row r="4686">
          <cell r="A4686">
            <v>87336</v>
          </cell>
          <cell r="B4686" t="str">
            <v>ARGAMASSA TRAÇO 1:2:8 (CIMENTO, CAL E AREIA MÉDIA) PARA EMBOÇO/MASSA Ú NICA/ASSENTAMENTO DE ALVENARIA DE VEDAÇÃO, PREPARO MECÂNICO COM MISTUR ADOR DE EIXO HORIZONTAL DE 600 KG. AF_06/2014</v>
          </cell>
          <cell r="C4686" t="str">
            <v>M3</v>
          </cell>
          <cell r="D4686">
            <v>311.07</v>
          </cell>
        </row>
        <row r="4687">
          <cell r="A4687">
            <v>87337</v>
          </cell>
          <cell r="B4687" t="str">
            <v>ARGAMASSA TRAÇO 1:2:9 (CIMENTO, CAL E AREIA MÉDIA) PARA EMBOÇO/MASSA Ú NICA/ASSENTAMENTO DE ALVENARIA DE VEDAÇÃO, PREPARO MECÂNICO COM MISTUR ADOR DE EIXO HORIZONTAL DE 300 KG. AF_06/2014</v>
          </cell>
          <cell r="C4687" t="str">
            <v>M3</v>
          </cell>
          <cell r="D4687">
            <v>309.33</v>
          </cell>
        </row>
        <row r="4688">
          <cell r="A4688">
            <v>87338</v>
          </cell>
          <cell r="B4688" t="str">
            <v>ARGAMASSA TRAÇO 1:3:12 (CIMENTO, CAL E AREIA MÉDIA) PARA EMBOÇO/MASSA ÚNICA/ASSENTAMENTO DE ALVENARIA DE VEDAÇÃO, PREPARO MECÂNICO COM MISTU RADOR DE EIXO HORIZONTAL DE 600 KG. AF_06/2014</v>
          </cell>
          <cell r="C4688" t="str">
            <v>M3</v>
          </cell>
          <cell r="D4688">
            <v>298.41000000000003</v>
          </cell>
        </row>
        <row r="4689">
          <cell r="A4689">
            <v>87339</v>
          </cell>
          <cell r="B4689" t="str">
            <v>ARGAMASSA TRAÇO 1:3 (CIMENTO E AREIA MÉDIA) PARA CONTRAPISO, PREPARO M ECÂNICO COM MISTURADOR DE EIXO HORIZONTAL DE 160 KG. AF_06/2014</v>
          </cell>
          <cell r="C4689" t="str">
            <v>M3</v>
          </cell>
          <cell r="D4689">
            <v>464.44</v>
          </cell>
        </row>
        <row r="4690">
          <cell r="A4690">
            <v>87340</v>
          </cell>
          <cell r="B4690" t="str">
            <v>ARGAMASSA TRAÇO 1:3 (CIMENTO E AREIA MÉDIA) PARA CONTRAPISO, PREPARO M ECÂNICO COM MISTURADOR DE EIXO HORIZONTAL DE 300 KG. AF_06/2014</v>
          </cell>
          <cell r="C4690" t="str">
            <v>M3</v>
          </cell>
          <cell r="D4690">
            <v>397.4</v>
          </cell>
        </row>
        <row r="4691">
          <cell r="A4691">
            <v>87341</v>
          </cell>
          <cell r="B4691" t="str">
            <v>ARGAMASSA TRAÇO 1:3 (CIMENTO E AREIA MÉDIA) PARA CONTRAPISO, PREPARO M ECÂNICO COM MISTURADOR DE EIXO HORIZONTAL DE 600 KG. AF_06/2014</v>
          </cell>
          <cell r="C4691" t="str">
            <v>M3</v>
          </cell>
          <cell r="D4691">
            <v>385.37</v>
          </cell>
        </row>
        <row r="4692">
          <cell r="A4692">
            <v>87342</v>
          </cell>
          <cell r="B4692" t="str">
            <v>ARGAMASSA TRAÇO 1:4 (CIMENTO E AREIA MÉDIA) PARA CONTRAPISO, PREPARO M ECÂNICO COM MISTURADOR DE EIXO HORIZONTAL DE 160 KG. AF_06/2014</v>
          </cell>
          <cell r="C4692" t="str">
            <v>M3</v>
          </cell>
          <cell r="D4692">
            <v>397.53</v>
          </cell>
        </row>
        <row r="4693">
          <cell r="A4693">
            <v>87343</v>
          </cell>
          <cell r="B4693" t="str">
            <v>ARGAMASSA TRAÇO 1:4 (CIMENTO E AREIA MÉDIA) PARA CONTRAPISO, PREPARO M ECÂNICO COM MISTURADOR DE EIXO HORIZONTAL DE 300 KG. AF_06/2014</v>
          </cell>
          <cell r="C4693" t="str">
            <v>M3</v>
          </cell>
          <cell r="D4693">
            <v>354.25</v>
          </cell>
        </row>
        <row r="4694">
          <cell r="A4694">
            <v>87344</v>
          </cell>
          <cell r="B4694" t="str">
            <v>ARGAMASSA TRAÇO 1:4 (CIMENTO E AREIA MÉDIA) PARA CONTRAPISO, PREPARO M ECÂNICO COM MISTURADOR DE EIXO HORIZONTAL DE 600 KG. AF_06/2014</v>
          </cell>
          <cell r="C4694" t="str">
            <v>M3</v>
          </cell>
          <cell r="D4694">
            <v>337.06</v>
          </cell>
        </row>
        <row r="4695">
          <cell r="A4695">
            <v>87345</v>
          </cell>
          <cell r="B4695" t="str">
            <v>ARGAMASSA TRAÇO 1:5 (CIMENTO E AREIA MÉDIA) PARA CONTRAPISO, PREPARO M ECÂNICO COM MISTURADOR DE EIXO HORIZONTAL DE 160 KG. AF_06/2014</v>
          </cell>
          <cell r="C4695" t="str">
            <v>M3</v>
          </cell>
          <cell r="D4695">
            <v>346.36</v>
          </cell>
        </row>
        <row r="4696">
          <cell r="A4696">
            <v>87346</v>
          </cell>
          <cell r="B4696" t="str">
            <v>ARGAMASSA TRAÇO 1:5 (CIMENTO E AREIA MÉDIA) PARA CONTRAPISO, PREPARO M ECÂNICO COM MISTURADOR DE EIXO HORIZONTAL DE 300 KG. AF_06/2014</v>
          </cell>
          <cell r="C4696" t="str">
            <v>M3</v>
          </cell>
          <cell r="D4696">
            <v>316.86</v>
          </cell>
        </row>
        <row r="4697">
          <cell r="A4697">
            <v>87347</v>
          </cell>
          <cell r="B4697" t="str">
            <v>ARGAMASSA TRAÇO 1:5 (CIMENTO E AREIA MÉDIA) PARA CONTRAPISO, PREPARO M ECÂNICO COM MISTURADOR DE EIXO HORIZONTAL DE 600 KG. AF_06/2014</v>
          </cell>
          <cell r="C4697" t="str">
            <v>M3</v>
          </cell>
          <cell r="D4697">
            <v>307.45</v>
          </cell>
        </row>
        <row r="4698">
          <cell r="A4698">
            <v>87348</v>
          </cell>
          <cell r="B4698" t="str">
            <v>ARGAMASSA TRAÇO 1:6 (CIMENTO E AREIA MÉDIA) PARA CONTRAPISO, PREPARO M ECÂNICO COM MISTURADOR DE EIXO HORIZONTAL DE 160 KG. AF_06/2014</v>
          </cell>
          <cell r="C4698" t="str">
            <v>M3</v>
          </cell>
          <cell r="D4698">
            <v>319.14</v>
          </cell>
        </row>
        <row r="4699">
          <cell r="A4699">
            <v>87349</v>
          </cell>
          <cell r="B4699" t="str">
            <v>ARGAMASSA TRAÇO 1:6 (CIMENTO E AREIA MÉDIA) PARA CONTRAPISO, PREPARO M ECÂNICO COM MISTURADOR DE EIXO HORIZONTAL DE 600 KG. AF_06/2014</v>
          </cell>
          <cell r="C4699" t="str">
            <v>M3</v>
          </cell>
          <cell r="D4699">
            <v>281.56</v>
          </cell>
        </row>
        <row r="4700">
          <cell r="A4700">
            <v>87350</v>
          </cell>
          <cell r="B4700" t="str">
            <v>ARGAMASSA TRAÇO 1:5 (CIMENTO E AREIA GROSSA) PARA CHAPISCO CONVENCIONA L, PREPARO MECÂNICO COM MISTURADOR DE EIXO HORIZONTAL DE 300 KG. AF_06 /2014</v>
          </cell>
          <cell r="C4700" t="str">
            <v>M3</v>
          </cell>
          <cell r="D4700">
            <v>256.86</v>
          </cell>
        </row>
        <row r="4701">
          <cell r="A4701">
            <v>87351</v>
          </cell>
          <cell r="B4701" t="str">
            <v>ARGAMASSA TRAÇO 1:5 (CIMENTO E AREIA GROSSA) PARA CHAPISCO CONVENCIONA L, PREPARO MECÂNICO COM MISTURADOR DE EIXO HORIZONTAL DE 600 KG. AF_06 /2014</v>
          </cell>
          <cell r="C4701" t="str">
            <v>M3</v>
          </cell>
          <cell r="D4701">
            <v>229.18</v>
          </cell>
        </row>
        <row r="4702">
          <cell r="A4702">
            <v>87352</v>
          </cell>
          <cell r="B4702" t="str">
            <v>ARGAMASSA TRAÇO 1:3 (CIMENTO E AREIA GROSSA) PARA CHAPISCO CONVENCIONA L, PREPARO MECÂNICO COM MISTURADOR DE EIXO HORIZONTAL DE 160 KG. AF_06 /2014</v>
          </cell>
          <cell r="C4702" t="str">
            <v>M3</v>
          </cell>
          <cell r="D4702">
            <v>338.66</v>
          </cell>
        </row>
        <row r="4703">
          <cell r="A4703">
            <v>87353</v>
          </cell>
          <cell r="B4703" t="str">
            <v>ARGAMASSA TRAÇO 1:3 (CIMENTO E AREIA GROSSA) PARA CHAPISCO CONVENCIONA L, PREPARO MECÂNICO COM MISTURADOR DE EIXO HORIZONTAL DE 300 KG. AF_06 /2014</v>
          </cell>
          <cell r="C4703" t="str">
            <v>M3</v>
          </cell>
          <cell r="D4703">
            <v>299.42</v>
          </cell>
        </row>
        <row r="4704">
          <cell r="A4704">
            <v>87354</v>
          </cell>
          <cell r="B4704" t="str">
            <v>ARGAMASSA TRAÇO 1:3 (CIMENTO E AREIA GROSSA) PARA CHAPISCO CONVENCIONA L, PREPARO MECÂNICO COM MISTURADOR DE EIXO HORIZONTAL DE 600 KG. AF_06 /2014</v>
          </cell>
          <cell r="C4704" t="str">
            <v>M3</v>
          </cell>
          <cell r="D4704">
            <v>281.74</v>
          </cell>
        </row>
        <row r="4705">
          <cell r="A4705">
            <v>87355</v>
          </cell>
          <cell r="B4705" t="str">
            <v>ARGAMASSA TRAÇO 1:4 (CIMENTO E AREIA GROSSA) PARA CHAPISCO CONVENCIONA L, PREPARO MECÂNICO COM MISTURADOR DE EIXO HORIZONTAL DE 160 KG. AF_06 /2014</v>
          </cell>
          <cell r="C4705" t="str">
            <v>M3</v>
          </cell>
          <cell r="D4705">
            <v>286.95999999999998</v>
          </cell>
        </row>
        <row r="4706">
          <cell r="A4706">
            <v>87356</v>
          </cell>
          <cell r="B4706" t="str">
            <v>ARGAMASSA TRAÇO 1:4 (CIMENTO E AREIA GROSSA) PARA CHAPISCO CONVENCIONA L, PREPARO MECÂNICO COM MISTURADOR DE EIXO HORIZONTAL DE 300 KG. AF_06 /2014</v>
          </cell>
          <cell r="C4706" t="str">
            <v>M3</v>
          </cell>
          <cell r="D4706">
            <v>255.16</v>
          </cell>
        </row>
        <row r="4707">
          <cell r="A4707">
            <v>87357</v>
          </cell>
          <cell r="B4707" t="str">
            <v>ARGAMASSA TRAÇO 1:4 (CIMENTO E AREIA GROSSA) PARA CHAPISCO CONVENCIONA L, PREPARO MECÂNICO COM MISTURADOR DE EIXO HORIZONTAL DE 600 KG. AF_06 /2014</v>
          </cell>
          <cell r="C4707" t="str">
            <v>M3</v>
          </cell>
          <cell r="D4707">
            <v>248.26</v>
          </cell>
        </row>
        <row r="4708">
          <cell r="A4708">
            <v>87358</v>
          </cell>
          <cell r="B4708" t="str">
            <v>ARGAMASSA TRAÇO 1:5 (CIMENTO E AREIA GROSSA) COM ADIÇÃO DE EMULSÃO POL IMÉRICA PARA CHAPISCO ROLADO, PREPARO MECÂNICO COM MISTURADOR DE EIXO HORIZONTAL DE 300 KG. AF_06/2014</v>
          </cell>
          <cell r="C4708" t="str">
            <v>M3</v>
          </cell>
          <cell r="D4708">
            <v>1640.41</v>
          </cell>
        </row>
        <row r="4709">
          <cell r="A4709">
            <v>87359</v>
          </cell>
          <cell r="B4709" t="str">
            <v>ARGAMASSA TRAÇO 1:5 (CIMENTO E AREIA GROSSA) COM ADIÇÃO DE EMULSÃO POL IMÉRICA PARA CHAPISCO ROLADO, PREPARO MECÂNICO COM MISTURADOR DE EIXO HORIZONTAL DE 600 KG. AF_06/2014</v>
          </cell>
          <cell r="C4709" t="str">
            <v>M3</v>
          </cell>
          <cell r="D4709">
            <v>1627.34</v>
          </cell>
        </row>
        <row r="4710">
          <cell r="A4710">
            <v>87360</v>
          </cell>
          <cell r="B4710" t="str">
            <v>ARGAMASSA TRAÇO 1:3 (CIMENTO E AREIA GROSSA) COM ADIÇÃO DE EMULSÃO POL IMÉRICA PARA CHAPISCO ROLADO, PREPARO MECÂNICO COM MISTURADOR DE EIXO HORIZONTAL DE 160 KG. AF_06/2014</v>
          </cell>
          <cell r="C4710" t="str">
            <v>M3</v>
          </cell>
          <cell r="D4710">
            <v>1710.88</v>
          </cell>
        </row>
        <row r="4711">
          <cell r="A4711">
            <v>87361</v>
          </cell>
          <cell r="B4711" t="str">
            <v>ARGAMASSA TRAÇO 1:3 (CIMENTO E AREIA GROSSA) COM ADIÇÃO DE EMULSÃO POL IMÉRICA PARA CHAPISCO ROLADO, PREPARO MECÂNICO COM MISTURADOR DE EIXO HORIZONTAL DE 300 KG. AF_06/2014</v>
          </cell>
          <cell r="C4711" t="str">
            <v>M3</v>
          </cell>
          <cell r="D4711">
            <v>1689.38</v>
          </cell>
        </row>
        <row r="4712">
          <cell r="A4712">
            <v>87362</v>
          </cell>
          <cell r="B4712" t="str">
            <v>ARGAMASSA TRAÇO 1:3 (CIMENTO E AREIA GROSSA) COM ADIÇÃO DE EMULSÃO POL IMÉRICA PARA CHAPISCO ROLADO, PREPARO MECÂNICO COM MISTURADOR DE EIXO HORIZONTAL DE 600 KG. AF_06/2014</v>
          </cell>
          <cell r="C4712" t="str">
            <v>M3</v>
          </cell>
          <cell r="D4712">
            <v>1685.91</v>
          </cell>
        </row>
        <row r="4713">
          <cell r="A4713">
            <v>87363</v>
          </cell>
          <cell r="B4713" t="str">
            <v>ARGAMASSA TRAÇO 1:4 (CIMENTO E AREIA GROSSA) COM ADIÇÃO DE EMULSÃO POL IMÉRICA PARA CHAPISCO ROLADO, PREPARO MECÂNICO COM MISTURADOR DE EIXO HORIZONTAL DE 300 KG. AF_06/2014</v>
          </cell>
          <cell r="C4713" t="str">
            <v>M3</v>
          </cell>
          <cell r="D4713">
            <v>1678.11</v>
          </cell>
        </row>
        <row r="4714">
          <cell r="A4714">
            <v>87364</v>
          </cell>
          <cell r="B4714" t="str">
            <v>ARGAMASSA TRAÇO 1:4 (CIMENTO E AREIA GROSSA) COM ADIÇÃO DE EMULSÃO POL IMÉRICA PARA CHAPISCO ROLADO, PREPARO MECÂNICO COM MISTURADOR DE EIXO HORIZONTAL DE 600 KG. AF_06/2014</v>
          </cell>
          <cell r="C4714" t="str">
            <v>M3</v>
          </cell>
          <cell r="D4714">
            <v>1649.76</v>
          </cell>
        </row>
        <row r="4715">
          <cell r="A4715">
            <v>87365</v>
          </cell>
          <cell r="B4715" t="str">
            <v>ARGAMASSA TRAÇO 1:7 (CIMENTO E AREIA MÉDIA) COM ADIÇÃO DE PLASTIFICANT E PARA EMBOÇO/MASSA ÚNICA/ASSENTAMENTO DE ALVENARIA DE VEDAÇÃO, PREPAR O MANUAL. AF_06/2014</v>
          </cell>
          <cell r="C4715" t="str">
            <v>M3</v>
          </cell>
          <cell r="D4715">
            <v>327.45999999999998</v>
          </cell>
        </row>
        <row r="4716">
          <cell r="A4716">
            <v>87366</v>
          </cell>
          <cell r="B4716" t="str">
            <v>ARGAMASSA TRAÇO 1:6 (CIMENTO E AREIA MÉDIA) COM ADIÇÃO DE PLASTIFICANT E PARA EMBOÇO/MASSA ÚNICA/ASSENTAMENTO DE ALVENARIA DE VEDAÇÃO, PREPAR O MANUAL. AF_06/2014</v>
          </cell>
          <cell r="C4716" t="str">
            <v>M3</v>
          </cell>
          <cell r="D4716">
            <v>343.59</v>
          </cell>
        </row>
        <row r="4717">
          <cell r="A4717">
            <v>87367</v>
          </cell>
          <cell r="B4717" t="str">
            <v>ARGAMASSA TRAÇO 1:1:6 (CIMENTO, CAL E AREIA MÉDIA) PARA EMBOÇO/MASSA Ú NICA/ASSENTAMENTO DE ALVENARIA DE VEDAÇÃO, PREPARO MANUAL. AF_06/2014</v>
          </cell>
          <cell r="C4717" t="str">
            <v>M3</v>
          </cell>
          <cell r="D4717">
            <v>399.88</v>
          </cell>
        </row>
        <row r="4718">
          <cell r="A4718">
            <v>87368</v>
          </cell>
          <cell r="B4718" t="str">
            <v>ARGAMASSA TRAÇO 1:1,5:7,5 (CIMENTO, CAL E AREIA MÉDIA) PARA EMBOÇO/MAS SA ÚNICA/ASSENTAMENTO DE ALVENARIA DE VEDAÇÃO, PREPARO MANUAL. AF_06/2 014</v>
          </cell>
          <cell r="C4718" t="str">
            <v>M3</v>
          </cell>
          <cell r="D4718">
            <v>393.78</v>
          </cell>
        </row>
        <row r="4719">
          <cell r="A4719">
            <v>87369</v>
          </cell>
          <cell r="B4719" t="str">
            <v>ARGAMASSA TRAÇO 1:2:8 (CIMENTO, CAL E AREIA MÉDIA) PARA EMBOÇO/MASSA Ú NICA/ASSENTAMENTO DE ALVENARIA DE VEDAÇÃO, PREPARO MANUAL. AF_06/2014</v>
          </cell>
          <cell r="C4719" t="str">
            <v>M3</v>
          </cell>
          <cell r="D4719">
            <v>404.98</v>
          </cell>
        </row>
        <row r="4720">
          <cell r="A4720">
            <v>87370</v>
          </cell>
          <cell r="B4720" t="str">
            <v>ARGAMASSA TRAÇO 1:2:9 (CIMENTO, CAL E AREIA MÉDIA) PARA EMBOÇO/MASSA Ú NICA/ASSENTAMENTO DE ALVENARIA DE VEDAÇÃO, PREPARO MANUAL. AF_06/2014</v>
          </cell>
          <cell r="C4720" t="str">
            <v>M3</v>
          </cell>
          <cell r="D4720">
            <v>388.63</v>
          </cell>
        </row>
        <row r="4721">
          <cell r="A4721">
            <v>87371</v>
          </cell>
          <cell r="B4721" t="str">
            <v>ARGAMASSA TRAÇO 1:3:12 (CIMENTO, CAL E AREIA MÉDIA) PARA EMBOÇO/MASSA ÚNICA/ASSENTAMENTO DE ALVENARIA DE VEDAÇÃO, PREPARO MANUAL. AF_06/2014</v>
          </cell>
          <cell r="C4721" t="str">
            <v>M3</v>
          </cell>
          <cell r="D4721">
            <v>382.08</v>
          </cell>
        </row>
        <row r="4722">
          <cell r="A4722">
            <v>87372</v>
          </cell>
          <cell r="B4722" t="str">
            <v>ARGAMASSA TRAÇO 1:3 (CIMENTO E AREIA MÉDIA) PARA CONTRAPISO, PREPARO M ANUAL. AF_06/2014</v>
          </cell>
          <cell r="C4722" t="str">
            <v>M3</v>
          </cell>
          <cell r="D4722">
            <v>479.45</v>
          </cell>
        </row>
        <row r="4723">
          <cell r="A4723">
            <v>87373</v>
          </cell>
          <cell r="B4723" t="str">
            <v>ARGAMASSA TRAÇO 1:4 (CIMENTO E AREIA MÉDIA) PARA CONTRAPISO, PREPARO M ANUAL. AF_06/2014</v>
          </cell>
          <cell r="C4723" t="str">
            <v>M3</v>
          </cell>
          <cell r="D4723">
            <v>430.75</v>
          </cell>
        </row>
        <row r="4724">
          <cell r="A4724">
            <v>87374</v>
          </cell>
          <cell r="B4724" t="str">
            <v>ARGAMASSA TRAÇO 1:5 (CIMENTO E AREIA MÉDIA) PARA CONTRAPISO, PREPARO M ANUAL. AF_06/2014</v>
          </cell>
          <cell r="C4724" t="str">
            <v>M3</v>
          </cell>
          <cell r="D4724">
            <v>398</v>
          </cell>
        </row>
        <row r="4725">
          <cell r="A4725">
            <v>87375</v>
          </cell>
          <cell r="B4725" t="str">
            <v>ARGAMASSA TRAÇO 1:6 (CIMENTO E AREIA MÉDIA) PARA CONTRAPISO, PREPARO M ANUAL. AF_06/2014</v>
          </cell>
          <cell r="C4725" t="str">
            <v>M3</v>
          </cell>
          <cell r="D4725">
            <v>371.02</v>
          </cell>
        </row>
        <row r="4726">
          <cell r="A4726">
            <v>87376</v>
          </cell>
          <cell r="B4726" t="str">
            <v>ARGAMASSA TRAÇO 1:5 (CIMENTO E AREIA GROSSA) PARA CHAPISCO CONVENCIONA L, PREPARO MANUAL. AF_06/2014</v>
          </cell>
          <cell r="C4726" t="str">
            <v>M3</v>
          </cell>
          <cell r="D4726">
            <v>314.39999999999998</v>
          </cell>
        </row>
        <row r="4727">
          <cell r="A4727">
            <v>87377</v>
          </cell>
          <cell r="B4727" t="str">
            <v>ARGAMASSA TRAÇO 1:3 (CIMENTO E AREIA GROSSA) PARA CHAPISCO CONVENCIONA L, PREPARO MANUAL. AF_06/2014</v>
          </cell>
          <cell r="C4727" t="str">
            <v>M3</v>
          </cell>
          <cell r="D4727">
            <v>374.58</v>
          </cell>
        </row>
        <row r="4728">
          <cell r="A4728">
            <v>87378</v>
          </cell>
          <cell r="B4728" t="str">
            <v>ARGAMASSA TRAÇO 1:4 (CIMENTO E AREIA GROSSA) PARA CHAPISCO CONVENCIONA L, PREPARO MANUAL. AF_06/2014</v>
          </cell>
          <cell r="C4728" t="str">
            <v>M3</v>
          </cell>
          <cell r="D4728">
            <v>338.51</v>
          </cell>
        </row>
        <row r="4729">
          <cell r="A4729">
            <v>87379</v>
          </cell>
          <cell r="B4729" t="str">
            <v>ARGAMASSA TRAÇO 1:5 (CIMENTO E AREIA GROSSA) COM ADIÇÃO DE EMULSÃO POL IMÉRICA PARA CHAPISCO ROLADO, PREPARO MANUAL. AF_06/2014</v>
          </cell>
          <cell r="C4729" t="str">
            <v>M3</v>
          </cell>
          <cell r="D4729">
            <v>1728.79</v>
          </cell>
        </row>
        <row r="4730">
          <cell r="A4730">
            <v>87380</v>
          </cell>
          <cell r="B4730" t="str">
            <v>ARGAMASSA TRAÇO 1:3 (CIMENTO E AREIA GROSSA) COM ADIÇÃO DE EMULSÃO POL IMÉRICA PARA CHAPISCO ROLADO, PREPARO MANUAL. AF_06/2014</v>
          </cell>
          <cell r="C4730" t="str">
            <v>M3</v>
          </cell>
          <cell r="D4730">
            <v>1786.42</v>
          </cell>
        </row>
        <row r="4731">
          <cell r="A4731">
            <v>87381</v>
          </cell>
          <cell r="B4731" t="str">
            <v>ARGAMASSA TRAÇO 1:4 (CIMENTO E AREIA GROSSA) COM ADIÇÃO DE EMULSÃO POL IMÉRICA PARA CHAPISCO ROLADO, PREPARO MANUAL. AF_06/2014</v>
          </cell>
          <cell r="C4731" t="str">
            <v>M3</v>
          </cell>
          <cell r="D4731">
            <v>1752.56</v>
          </cell>
        </row>
        <row r="4732">
          <cell r="A4732">
            <v>87382</v>
          </cell>
          <cell r="B4732" t="str">
            <v>ARGAMASSA INDUSTRIALIZADA MULTIUSO PARA REVESTIMENTOS E ASSENTAMENTO D A ALVENARIA, PREPARO COM MISTURADOR DE EIXO HORIZONTAL DE 160 KG. AF_0 6/2014</v>
          </cell>
          <cell r="C4732" t="str">
            <v>M3</v>
          </cell>
          <cell r="D4732">
            <v>1083.18</v>
          </cell>
        </row>
        <row r="4733">
          <cell r="A4733">
            <v>87383</v>
          </cell>
          <cell r="B4733" t="str">
            <v>ARGAMASSA INDUSTRIALIZADA MULTIUSO PARA REVESTIMENTOS E ASSENTAMENTO D A ALVENARIA, PREPARO COM MISTURADOR DE EIXO HORIZONTAL DE 300 KG. AF_0 6/2014</v>
          </cell>
          <cell r="C4733" t="str">
            <v>M3</v>
          </cell>
          <cell r="D4733">
            <v>1081.77</v>
          </cell>
        </row>
        <row r="4734">
          <cell r="A4734">
            <v>87384</v>
          </cell>
          <cell r="B4734" t="str">
            <v>ARGAMASSA INDUSTRIALIZADA MULTIUSO PARA REVESTIMENTOS E ASSENTAMENTO D A ALVENARIA, PREPARO COM MISTURADOR DE EIXO HORIZONTAL DE 600 KG. AF_0 6/2014</v>
          </cell>
          <cell r="C4734" t="str">
            <v>M3</v>
          </cell>
          <cell r="D4734">
            <v>1078.1099999999999</v>
          </cell>
        </row>
        <row r="4735">
          <cell r="A4735">
            <v>87385</v>
          </cell>
          <cell r="B4735" t="str">
            <v>ARGAMASSA PRONTA PARA CONTRAPISO, PREPARO COM MISTURADOR DE EIXO HORIZ ONTAL DE 160 KG. AF_06/2014</v>
          </cell>
          <cell r="C4735" t="str">
            <v>M3</v>
          </cell>
          <cell r="D4735">
            <v>1408.14</v>
          </cell>
        </row>
        <row r="4736">
          <cell r="A4736">
            <v>87386</v>
          </cell>
          <cell r="B4736" t="str">
            <v>ARGAMASSA PRONTA PARA CONTRAPISO, PREPARO COM MISTURADOR DE EIXO HORIZ ONTAL DE 300 KG. AF_06/2014</v>
          </cell>
          <cell r="C4736" t="str">
            <v>M3</v>
          </cell>
          <cell r="D4736">
            <v>1406.11</v>
          </cell>
        </row>
        <row r="4737">
          <cell r="A4737">
            <v>87387</v>
          </cell>
          <cell r="B4737" t="str">
            <v>ARGAMASSA PRONTA PARA CONTRAPISO, PREPARO COM MISTURADOR DE EIXO HORIZ ONTAL DE 600 KG. AF_06/2014</v>
          </cell>
          <cell r="C4737" t="str">
            <v>M3</v>
          </cell>
          <cell r="D4737">
            <v>1405.3</v>
          </cell>
        </row>
        <row r="4738">
          <cell r="A4738">
            <v>87388</v>
          </cell>
          <cell r="B4738" t="str">
            <v>ARGAMASSA PARA REVESTIMENTO DECORATIVO MONOCAMADA (MONOCAPA), PREPARO COM MISTURADOR DE EIXO HORIZONTAL DE 160 KG. AF_06/2014</v>
          </cell>
          <cell r="C4738" t="str">
            <v>M3</v>
          </cell>
          <cell r="D4738">
            <v>3305.89</v>
          </cell>
        </row>
        <row r="4739">
          <cell r="A4739">
            <v>87389</v>
          </cell>
          <cell r="B4739" t="str">
            <v>ARGAMASSA PARA REVESTIMENTO DECORATIVO MONOCAMADA (MONOCAPA), PREPARO COM MISTURADOR DE EIXO HORIZONTAL DE 300 KG. AF_06/2014</v>
          </cell>
          <cell r="C4739" t="str">
            <v>M3</v>
          </cell>
          <cell r="D4739">
            <v>3322.54</v>
          </cell>
        </row>
        <row r="4740">
          <cell r="A4740">
            <v>87390</v>
          </cell>
          <cell r="B4740" t="str">
            <v>ARGAMASSA PARA REVESTIMENTO DECORATIVO MONOCAMADA (MONOCAPA), PREPARO COM MISTURADOR DE EIXO HORIZONTAL DE 600 KG. AF_06/2014</v>
          </cell>
          <cell r="C4740" t="str">
            <v>M3</v>
          </cell>
          <cell r="D4740">
            <v>3332.68</v>
          </cell>
        </row>
        <row r="4741">
          <cell r="A4741">
            <v>87391</v>
          </cell>
          <cell r="B4741" t="str">
            <v>ARGAMASSA INDUSTRIALIZADA PARA CHAPISCO ROLADO, PREPARO COM MISTURADOR DE EIXO HORIZONTAL DE 160 KG. AF_06/2014</v>
          </cell>
          <cell r="C4741" t="str">
            <v>M3</v>
          </cell>
          <cell r="D4741">
            <v>5249.64</v>
          </cell>
        </row>
        <row r="4742">
          <cell r="A4742">
            <v>87393</v>
          </cell>
          <cell r="B4742" t="str">
            <v>ARGAMASSA INDUSTRIALIZADA PARA CHAPISCO ROLADO, PREPARO COM MISTURADOR DE EIXO HORIZONTAL DE 300 KG. AF_06/2014</v>
          </cell>
          <cell r="C4742" t="str">
            <v>M3</v>
          </cell>
          <cell r="D4742">
            <v>5316.2</v>
          </cell>
        </row>
        <row r="4743">
          <cell r="A4743">
            <v>87394</v>
          </cell>
          <cell r="B4743" t="str">
            <v>ARGAMASSA INDUSTRIALIZADA PARA CHAPISCO ROLADO, PREPARO COM MISTURADOR DE EIXO HORIZONTAL DE 600 KG. AF_06/2014</v>
          </cell>
          <cell r="C4743" t="str">
            <v>M3</v>
          </cell>
          <cell r="D4743">
            <v>5344.76</v>
          </cell>
        </row>
        <row r="4744">
          <cell r="A4744">
            <v>87395</v>
          </cell>
          <cell r="B4744" t="str">
            <v>ARGAMASSA INDUSTRIALIZADA PARA CHAPISCO COLANTE, PREPARO COM MISTURADO R DE EIXO HORIZONTAL DE 160 KG. AF_06/2014</v>
          </cell>
          <cell r="C4744" t="str">
            <v>M3</v>
          </cell>
          <cell r="D4744">
            <v>4120.45</v>
          </cell>
        </row>
        <row r="4745">
          <cell r="A4745">
            <v>87396</v>
          </cell>
          <cell r="B4745" t="str">
            <v>ARGAMASSA INDUSTRIALIZADA PARA CHAPISCO COLANTE, PREPARO COM MISTURADO R DE EIXO HORIZONTAL DE 300 KG. AF_06/2014</v>
          </cell>
          <cell r="C4745" t="str">
            <v>M3</v>
          </cell>
          <cell r="D4745">
            <v>4170.84</v>
          </cell>
        </row>
        <row r="4746">
          <cell r="A4746">
            <v>87397</v>
          </cell>
          <cell r="B4746" t="str">
            <v>ARGAMASSA INDUSTRIALIZADA PARA CHAPISCO COLANTE, PREPARO COM MISTURADO R DE EIXO HORIZONTAL DE 600 KG. AF_06/2014</v>
          </cell>
          <cell r="C4746" t="str">
            <v>M3</v>
          </cell>
          <cell r="D4746">
            <v>4188.37</v>
          </cell>
        </row>
        <row r="4747">
          <cell r="A4747">
            <v>87398</v>
          </cell>
          <cell r="B4747" t="str">
            <v>ARGAMASSA INDUSTRIALIZADA MULTIUSO PARA REVESTIMENTOS E ASSENTAMENTO D A ALVENARIA, PREPARO MANUAL. AF_06/2014</v>
          </cell>
          <cell r="C4747" t="str">
            <v>M3</v>
          </cell>
          <cell r="D4747">
            <v>1213.9000000000001</v>
          </cell>
        </row>
        <row r="4748">
          <cell r="A4748">
            <v>87399</v>
          </cell>
          <cell r="B4748" t="str">
            <v>ARGAMASSA PRONTA PARA CONTRAPISO, PREPARO MANUAL. AF_06/2014</v>
          </cell>
          <cell r="C4748" t="str">
            <v>M3</v>
          </cell>
          <cell r="D4748">
            <v>1550.44</v>
          </cell>
        </row>
        <row r="4749">
          <cell r="A4749">
            <v>87401</v>
          </cell>
          <cell r="B4749" t="str">
            <v>ARGAMASSA INDUSTRIALIZADA PARA CHAPISCO ROLADO, PREPARO MANUAL. AF_06/ 2014</v>
          </cell>
          <cell r="C4749" t="str">
            <v>M3</v>
          </cell>
          <cell r="D4749">
            <v>5472.67</v>
          </cell>
        </row>
        <row r="4750">
          <cell r="A4750">
            <v>87402</v>
          </cell>
          <cell r="B4750" t="str">
            <v>ARGAMASSA INDUSTRIALIZADA PARA CHAPISCO COLANTE, PREPARO MANUAL. AF_06 /2014</v>
          </cell>
          <cell r="C4750" t="str">
            <v>M3</v>
          </cell>
          <cell r="D4750">
            <v>4333.5600000000004</v>
          </cell>
        </row>
        <row r="4751">
          <cell r="A4751">
            <v>87404</v>
          </cell>
          <cell r="B4751" t="str">
            <v>ARGAMASSA PARA REVESTIMENTO DECORATIVO MONOCAMADA (MONOCAPA), MISTURA E PROJEÇÃO DE 1,5 M3/H DE ARGAMASSA. AF_06/2014</v>
          </cell>
          <cell r="C4751" t="str">
            <v>M3</v>
          </cell>
          <cell r="D4751">
            <v>3416.68</v>
          </cell>
        </row>
        <row r="4752">
          <cell r="A4752">
            <v>87405</v>
          </cell>
          <cell r="B4752" t="str">
            <v>ARGAMASSA PARA REVESTIMENTO DECORATIVO MONOCAMADA (MONOCAPA), MISTURA E PROJEÇÃO DE 2 M3/H DE ARGAMASSA. AF_06/2014</v>
          </cell>
          <cell r="C4752" t="str">
            <v>M3</v>
          </cell>
          <cell r="D4752">
            <v>3425.8</v>
          </cell>
        </row>
        <row r="4753">
          <cell r="A4753">
            <v>87407</v>
          </cell>
          <cell r="B4753" t="str">
            <v>ARGAMASSA INDUSTRIALIZADA PARA REVESTIMENTOS, MISTURA E PROJEÇÃO DE 1, 5 M³/H DE ARGAMASSA. AF_06/2014</v>
          </cell>
          <cell r="C4753" t="str">
            <v>M3</v>
          </cell>
          <cell r="D4753">
            <v>1097.1600000000001</v>
          </cell>
        </row>
        <row r="4754">
          <cell r="A4754">
            <v>87408</v>
          </cell>
          <cell r="B4754" t="str">
            <v>ARGAMASSA INDUSTRIALIZADA PARA REVESTIMENTOS, MISTURA E PROJEÇÃO DE 2 M³/H DE ARGAMASSA. AF_06/2014</v>
          </cell>
          <cell r="C4754" t="str">
            <v>M3</v>
          </cell>
          <cell r="D4754">
            <v>1089.1199999999999</v>
          </cell>
        </row>
        <row r="4755">
          <cell r="A4755">
            <v>87410</v>
          </cell>
          <cell r="B4755" t="str">
            <v>ARGAMASSA À BASE DE GESSO, MISTURA E PROJEÇÃO DE 1,5 M³/H DE ARGAMASSA . AF_06/2014</v>
          </cell>
          <cell r="C4755" t="str">
            <v>M3</v>
          </cell>
          <cell r="D4755">
            <v>535.54999999999995</v>
          </cell>
        </row>
        <row r="4756">
          <cell r="A4756">
            <v>88626</v>
          </cell>
          <cell r="B4756" t="str">
            <v>ARGAMASSA TRAÇO 1:0,5:4,5 (CIMENTO, CAL E AREIA MÉDIA), PREPARO MECÂNI CO COM BETONEIRA 400 L. AF_08/2014</v>
          </cell>
          <cell r="C4756" t="str">
            <v>M3</v>
          </cell>
          <cell r="D4756">
            <v>306.62</v>
          </cell>
        </row>
        <row r="4757">
          <cell r="A4757">
            <v>88627</v>
          </cell>
          <cell r="B4757" t="str">
            <v>ARGAMASSA TRAÇO 1:0,5:4,5 (CIMENTO, CAL E AREIA MÉDIA) PARA ASSENTAMEN TO DE ALVENARIA, PREPARO MANUAL. AF_08/2014</v>
          </cell>
          <cell r="C4757" t="str">
            <v>M3</v>
          </cell>
          <cell r="D4757">
            <v>365.55</v>
          </cell>
        </row>
        <row r="4758">
          <cell r="A4758">
            <v>88628</v>
          </cell>
          <cell r="B4758" t="str">
            <v>ARGAMASSA TRAÇO 1:3 (CIMENTO E AREIA MÉDIA), PREPARO MECÂNICO COM BETO NEIRA 400 L. AF_08/2014</v>
          </cell>
          <cell r="C4758" t="str">
            <v>M3</v>
          </cell>
          <cell r="D4758">
            <v>317.27999999999997</v>
          </cell>
        </row>
        <row r="4759">
          <cell r="A4759">
            <v>88629</v>
          </cell>
          <cell r="B4759" t="str">
            <v>ARGAMASSA TRAÇO 1:3 (CIMENTO E AREIA MÉDIA), PREPARO MANUAL. AF_08/201 4</v>
          </cell>
          <cell r="C4759" t="str">
            <v>M3</v>
          </cell>
          <cell r="D4759">
            <v>379.47</v>
          </cell>
        </row>
        <row r="4760">
          <cell r="A4760">
            <v>88630</v>
          </cell>
          <cell r="B4760" t="str">
            <v>ARGAMASSA TRAÇO 1:4 (CIMENTO E AREIA MÉDIA), PREPARO MECÂNICO COM BETO NEIRA 400 L. AF_08/2014</v>
          </cell>
          <cell r="C4760" t="str">
            <v>M3</v>
          </cell>
          <cell r="D4760">
            <v>277.10000000000002</v>
          </cell>
        </row>
        <row r="4761">
          <cell r="A4761">
            <v>88631</v>
          </cell>
          <cell r="B4761" t="str">
            <v>ARGAMASSA TRAÇO 1:4 (CIMENTO E AREIA MÉDIA), PREPARO MANUAL. AF_08/201 4</v>
          </cell>
          <cell r="C4761" t="str">
            <v>M3</v>
          </cell>
          <cell r="D4761">
            <v>341.38</v>
          </cell>
        </row>
        <row r="4762">
          <cell r="A4762">
            <v>88715</v>
          </cell>
          <cell r="B4762" t="str">
            <v>ARGAMASSA TRAÇO 1:2:9 (CIMENTO, CAL E AREIA MÉDIA) PARA EMBOÇO/MASSA Ú NICA/ASSENTAMENTO DE ALVENARIA DE VEDAÇÃO, PREPARO MECÂNICO COM BETONE IRA 400 L. AF_09/2014</v>
          </cell>
          <cell r="C4762" t="str">
            <v>M3</v>
          </cell>
          <cell r="D4762">
            <v>311.55</v>
          </cell>
        </row>
        <row r="4763">
          <cell r="A4763" t="str">
            <v>73901/001</v>
          </cell>
          <cell r="B4763" t="str">
            <v>TRANSPORTE VERTICAL MANUAL DE MATERIAIS DIVERSOS A 1ª LAJE</v>
          </cell>
          <cell r="C4763" t="str">
            <v>M3</v>
          </cell>
          <cell r="D4763">
            <v>22.37</v>
          </cell>
        </row>
        <row r="4764">
          <cell r="A4764" t="str">
            <v>73901/002</v>
          </cell>
          <cell r="B4764" t="str">
            <v>TRANSPORTE VERTICAL MANUAL DE MATERIAIS DIVERSOS A 2ª LAJE</v>
          </cell>
          <cell r="C4764" t="str">
            <v>M3</v>
          </cell>
          <cell r="D4764">
            <v>53.7</v>
          </cell>
        </row>
        <row r="4765">
          <cell r="A4765" t="str">
            <v>73901/003</v>
          </cell>
          <cell r="B4765" t="str">
            <v>TRANSPORTE VERTICAL MANUAL DE MATERIAIS DIVERSOS A 1ª LAJE</v>
          </cell>
          <cell r="C4765" t="str">
            <v>T</v>
          </cell>
          <cell r="D4765">
            <v>44.75</v>
          </cell>
        </row>
        <row r="4766">
          <cell r="A4766" t="str">
            <v>73901/004</v>
          </cell>
          <cell r="B4766" t="str">
            <v>TRANSPORTE VERTICAL MANUAL DE MATERIAIS DIVERSOS A 2ª LAJE</v>
          </cell>
          <cell r="C4766" t="str">
            <v>T</v>
          </cell>
          <cell r="D4766">
            <v>74.16</v>
          </cell>
        </row>
        <row r="4767">
          <cell r="A4767" t="str">
            <v>74023/001</v>
          </cell>
          <cell r="B4767" t="str">
            <v>TRANSPORTE HORIZONTAL DE MATERIAIS DIVERSOS A 30M</v>
          </cell>
          <cell r="C4767" t="str">
            <v>M3</v>
          </cell>
          <cell r="D4767">
            <v>30.68</v>
          </cell>
        </row>
        <row r="4768">
          <cell r="A4768" t="str">
            <v>74023/002</v>
          </cell>
          <cell r="B4768" t="str">
            <v>TRANSPORTE HORIZONTAL DE MATERIAIS DIVERSOS A 40M</v>
          </cell>
          <cell r="C4768" t="str">
            <v>M3</v>
          </cell>
          <cell r="D4768">
            <v>34.520000000000003</v>
          </cell>
        </row>
        <row r="4769">
          <cell r="A4769" t="str">
            <v>74023/003</v>
          </cell>
          <cell r="B4769" t="str">
            <v>TRANSPORTE HORIZONTAL DE MATERIAIS DIVERSOS A 50M</v>
          </cell>
          <cell r="C4769" t="str">
            <v>M3</v>
          </cell>
          <cell r="D4769">
            <v>37.08</v>
          </cell>
        </row>
        <row r="4770">
          <cell r="A4770" t="str">
            <v>74023/004</v>
          </cell>
          <cell r="B4770" t="str">
            <v>TRANSPORTE HORIZONTAL DE MATERIAIS DIVERSOS A 60M</v>
          </cell>
          <cell r="C4770" t="str">
            <v>M3</v>
          </cell>
          <cell r="D4770">
            <v>38.99</v>
          </cell>
        </row>
        <row r="4771">
          <cell r="A4771" t="str">
            <v>74023/005</v>
          </cell>
          <cell r="B4771" t="str">
            <v>TRANSPORTE HORIZONTAL DE MATERIAIS DIVERSOS A 100M</v>
          </cell>
          <cell r="C4771" t="str">
            <v>M3</v>
          </cell>
          <cell r="D4771">
            <v>51.14</v>
          </cell>
        </row>
        <row r="4772">
          <cell r="A4772">
            <v>88036</v>
          </cell>
          <cell r="B4772" t="str">
            <v>TRANSPORTE HORIZONTAL, MASSA/GRANEL, JERICA 90L, 30M. AF_06/2014</v>
          </cell>
          <cell r="C4772" t="str">
            <v>M3</v>
          </cell>
          <cell r="D4772">
            <v>22.18</v>
          </cell>
        </row>
        <row r="4773">
          <cell r="A4773">
            <v>88037</v>
          </cell>
          <cell r="B4773" t="str">
            <v>TRANSPORTE HORIZONTAL, MASSA/GRANEL, JERICA 90L, 50M. AF_06/2014</v>
          </cell>
          <cell r="C4773" t="str">
            <v>M3</v>
          </cell>
          <cell r="D4773">
            <v>31.07</v>
          </cell>
        </row>
        <row r="4774">
          <cell r="A4774">
            <v>88038</v>
          </cell>
          <cell r="B4774" t="str">
            <v>TRANSPORTE HORIZONTAL, MASSA/GRANEL, JERICA 90L, 75M. AF_06/2014</v>
          </cell>
          <cell r="C4774" t="str">
            <v>M3</v>
          </cell>
          <cell r="D4774">
            <v>42.19</v>
          </cell>
        </row>
        <row r="4775">
          <cell r="A4775">
            <v>88039</v>
          </cell>
          <cell r="B4775" t="str">
            <v>TRANSPORTE HORIZONTAL, MASSA/GRANEL, JERICA 90L, 100M. AF_06/2014</v>
          </cell>
          <cell r="C4775" t="str">
            <v>M3</v>
          </cell>
          <cell r="D4775">
            <v>53.3</v>
          </cell>
        </row>
        <row r="4776">
          <cell r="A4776">
            <v>88040</v>
          </cell>
          <cell r="B4776" t="str">
            <v>TRANSPORTE HORIZONTAL, MASSA/GRANEL, MINICARREGADEIRA, 30M. AF_06/2014</v>
          </cell>
          <cell r="C4776" t="str">
            <v>M3</v>
          </cell>
          <cell r="D4776">
            <v>7.9</v>
          </cell>
        </row>
        <row r="4777">
          <cell r="A4777">
            <v>88041</v>
          </cell>
          <cell r="B4777" t="str">
            <v>TRANSPORTE HORIZONTAL, MASSA/GRANEL, MINICARREGADEIRA, 50M. AF_06/2014</v>
          </cell>
          <cell r="C4777" t="str">
            <v>M3</v>
          </cell>
          <cell r="D4777">
            <v>12.25</v>
          </cell>
        </row>
        <row r="4778">
          <cell r="A4778">
            <v>88042</v>
          </cell>
          <cell r="B4778" t="str">
            <v>TRANSPORTE HORIZONTAL, MASSA/GRANEL, MINICARREGADEIRA, 75M. AF_06/2014</v>
          </cell>
          <cell r="C4778" t="str">
            <v>M3</v>
          </cell>
          <cell r="D4778">
            <v>17.68</v>
          </cell>
        </row>
        <row r="4779">
          <cell r="A4779">
            <v>88043</v>
          </cell>
          <cell r="B4779" t="str">
            <v>TRANSPORTE HORIZONTAL, MASSA/GRANEL, MINICARREGADEIRA, 100M. AF_06/201 4</v>
          </cell>
          <cell r="C4779" t="str">
            <v>M3</v>
          </cell>
          <cell r="D4779">
            <v>23.11</v>
          </cell>
        </row>
        <row r="4780">
          <cell r="A4780">
            <v>88044</v>
          </cell>
          <cell r="B4780" t="str">
            <v>TRANSPORTE HORIZONTAL, BLOCOS VAZADOS DE CONCRETO OU CERÂMICO 19X19X39 CM, MANUAL, 30M. AF_06/2014</v>
          </cell>
          <cell r="C4780" t="str">
            <v>UN</v>
          </cell>
          <cell r="D4780">
            <v>0.46</v>
          </cell>
        </row>
        <row r="4781">
          <cell r="A4781">
            <v>88045</v>
          </cell>
          <cell r="B4781" t="str">
            <v>TRANSPORTE HORIZONTAL, BLOCOS CERÂMICOS FURADOS NA HORIZONTAL 9X19X19 CM, MANUAL, 30M. AF_06/2014</v>
          </cell>
          <cell r="C4781" t="str">
            <v>UN</v>
          </cell>
          <cell r="D4781">
            <v>0.23</v>
          </cell>
        </row>
        <row r="4782">
          <cell r="A4782">
            <v>88046</v>
          </cell>
          <cell r="B4782" t="str">
            <v>TRANSPORTE HORIZONTAL, BLOCOS VAZADOS DE CONCRETO OU CERÂMICO 19X19X39 CM, CARRINHO PLATAFORMA, 30M. AF_06/2014</v>
          </cell>
          <cell r="C4782" t="str">
            <v>UN</v>
          </cell>
          <cell r="D4782">
            <v>0.2</v>
          </cell>
        </row>
        <row r="4783">
          <cell r="A4783">
            <v>88047</v>
          </cell>
          <cell r="B4783" t="str">
            <v>TRANSPORTE HORIZONTAL, BLOCOS CERÂMICOS FURADOS NA HORIZONTAL 9X19X19 CM, CARRINHO PLATAFORMA, 30M. AF_06/2014</v>
          </cell>
          <cell r="C4783" t="str">
            <v>UN</v>
          </cell>
          <cell r="D4783">
            <v>7.0000000000000007E-2</v>
          </cell>
        </row>
        <row r="4784">
          <cell r="A4784">
            <v>88048</v>
          </cell>
          <cell r="B4784" t="str">
            <v>TRANSPORTE HORIZONTAL, BLOCOS VAZADOS DE CONCRETO OU CERÂMICO 19X19X39 CM, CARRINHO PLATAFORMA, 50M. AF_06/2014</v>
          </cell>
          <cell r="C4784" t="str">
            <v>UN</v>
          </cell>
          <cell r="D4784">
            <v>0.26</v>
          </cell>
        </row>
        <row r="4785">
          <cell r="A4785">
            <v>88049</v>
          </cell>
          <cell r="B4785" t="str">
            <v>TRANSPORTE HORIZONTAL, BLOCOS CERÂMICOS FURADOS NA HORIZONTAL 9X19X19 CM, CARRINHO PLATAFORMA, 50M. AF_06/2014</v>
          </cell>
          <cell r="C4785" t="str">
            <v>UN</v>
          </cell>
          <cell r="D4785">
            <v>0.09</v>
          </cell>
        </row>
        <row r="4786">
          <cell r="A4786">
            <v>88050</v>
          </cell>
          <cell r="B4786" t="str">
            <v>TRANSPORTE HORIZONTAL, BLOCOS VAZADOS DE CONCRETO OU CERÂMICO 19X19X39 CM, CARRINHO PLATAFORMA, 75M. AF_06/2014</v>
          </cell>
          <cell r="C4786" t="str">
            <v>UN</v>
          </cell>
          <cell r="D4786">
            <v>0.34</v>
          </cell>
        </row>
        <row r="4787">
          <cell r="A4787">
            <v>88051</v>
          </cell>
          <cell r="B4787" t="str">
            <v>TRANSPORTE HORIZONTAL, BLOCOS CERÂMICOS FURADOS NA HORIZONTAL 9X19X19 CM, CARRINHO PLATAFORMA, 75M. AF_06/2014</v>
          </cell>
          <cell r="C4787" t="str">
            <v>UN</v>
          </cell>
          <cell r="D4787">
            <v>0.1</v>
          </cell>
        </row>
        <row r="4788">
          <cell r="A4788">
            <v>88052</v>
          </cell>
          <cell r="B4788" t="str">
            <v>TRANSPORTE HORIZONTAL, BLOCOS VAZADOS DE CONCRETO OU CERÂMICO 19X19X39 CM, CARRINHO PLATAFORMA, 100M. AF_06/2014</v>
          </cell>
          <cell r="C4788" t="str">
            <v>UN</v>
          </cell>
          <cell r="D4788">
            <v>0.42</v>
          </cell>
        </row>
        <row r="4789">
          <cell r="A4789">
            <v>88053</v>
          </cell>
          <cell r="B4789" t="str">
            <v>TRANSPORTE HORIZONTAL, BLOCOS CERÂMICOS FURADOS NA HORIZONTAL 9X19X19 CM, CARRINHO PLATAFORMA, 100M. AF_06/2014</v>
          </cell>
          <cell r="C4789" t="str">
            <v>UN</v>
          </cell>
          <cell r="D4789">
            <v>0.12</v>
          </cell>
        </row>
        <row r="4790">
          <cell r="A4790">
            <v>88054</v>
          </cell>
          <cell r="B4790" t="str">
            <v>TRANSPORTE HORIZONTAL, BLOCOS VAZADOS DE CONCRETO OU CERÂMICO 19X19X39 CM, CARRINHO PARA MINI PÁLETES, 30M. AF_06/2014</v>
          </cell>
          <cell r="C4790" t="str">
            <v>UN</v>
          </cell>
          <cell r="D4790">
            <v>0.08</v>
          </cell>
        </row>
        <row r="4791">
          <cell r="A4791">
            <v>88055</v>
          </cell>
          <cell r="B4791" t="str">
            <v>TRANSPORTE HORIZONTAL, BLOCOS CERÂMICOS FURADOS NA HORIZONTAL 9X19X19 CM, CARRINHO PARA MINI PÁLETES, 30M. AF_06/2014</v>
          </cell>
          <cell r="C4791" t="str">
            <v>UN</v>
          </cell>
          <cell r="D4791">
            <v>0.02</v>
          </cell>
        </row>
        <row r="4792">
          <cell r="A4792">
            <v>88056</v>
          </cell>
          <cell r="B4792" t="str">
            <v>TRANSPORTE HORIZONTAL, BLOCOS VAZADOS DE CONCRETO OU CERÂMICO 19X19X39 CM, CARRINHO PARA MINI PÁLETES, 50M. AF_06/2014</v>
          </cell>
          <cell r="C4792" t="str">
            <v>UN</v>
          </cell>
          <cell r="D4792">
            <v>0.13</v>
          </cell>
        </row>
        <row r="4793">
          <cell r="A4793">
            <v>88057</v>
          </cell>
          <cell r="B4793" t="str">
            <v>TRANSPORTE HORIZONTAL, BLOCOS CERÂMICOS FURADOS NA HORIZONTAL 9X19X19 CM, CARRINHO PARA MINI PÁLETES, 50M. AF_06/2014</v>
          </cell>
          <cell r="C4793" t="str">
            <v>UN</v>
          </cell>
          <cell r="D4793">
            <v>0.03</v>
          </cell>
        </row>
        <row r="4794">
          <cell r="A4794">
            <v>88058</v>
          </cell>
          <cell r="B4794" t="str">
            <v>TRANSPORTE HORIZONTAL, BLOCOS VAZADOS DE CONCRETO OU CERÂMICO 19X19X39 CM, CARRINHO PARA MINI PÁLETES, 75M. AF_06/2014</v>
          </cell>
          <cell r="C4794" t="str">
            <v>UN</v>
          </cell>
          <cell r="D4794">
            <v>0.2</v>
          </cell>
        </row>
        <row r="4795">
          <cell r="A4795">
            <v>88059</v>
          </cell>
          <cell r="B4795" t="str">
            <v>TRANSPORTE HORIZONTAL, BLOCOS CERÂMICOS FURADOS NA HORIZONTAL 9X19X19 CM, CARRINHO PARA MINI PÁLETES, 75M. AF_06/2014</v>
          </cell>
          <cell r="C4795" t="str">
            <v>UN</v>
          </cell>
          <cell r="D4795">
            <v>0.04</v>
          </cell>
        </row>
        <row r="4796">
          <cell r="A4796">
            <v>88060</v>
          </cell>
          <cell r="B4796" t="str">
            <v>TRANSPORTE HORIZONTAL, BLOCOS VAZADOS DE CONCRETO OU CERÂMICO 19X19X39 CM, CARRINHO PARA MINI PÁLETES, 100M. AF_06/2014</v>
          </cell>
          <cell r="C4796" t="str">
            <v>UN</v>
          </cell>
          <cell r="D4796">
            <v>0.26</v>
          </cell>
        </row>
        <row r="4797">
          <cell r="A4797">
            <v>88061</v>
          </cell>
          <cell r="B4797" t="str">
            <v>TRANSPORTE HORIZONTAL, BLOCOS CERÂMICOS FURADOS NA HORIZONTAL 9X19X19 CM, CARRINHO PARA MINI PÁLETES, 100M. AF_06/2014</v>
          </cell>
          <cell r="C4797" t="str">
            <v>UN</v>
          </cell>
          <cell r="D4797">
            <v>0.06</v>
          </cell>
        </row>
        <row r="4798">
          <cell r="A4798">
            <v>88074</v>
          </cell>
          <cell r="B4798" t="str">
            <v>TRANSPORTE HORIZONTAL, PLACAS CERÂMICAS, MANUAL, 30M. AF_06/2014</v>
          </cell>
          <cell r="C4798" t="str">
            <v>M2</v>
          </cell>
          <cell r="D4798">
            <v>0.66</v>
          </cell>
        </row>
        <row r="4799">
          <cell r="A4799">
            <v>88075</v>
          </cell>
          <cell r="B4799" t="str">
            <v>TRANSPORTE HORIZONTAL, PLACAS CERÂMICAS, CARRINHO PLATAFORMA, 30M. AF_ 06/2014</v>
          </cell>
          <cell r="C4799" t="str">
            <v>M2</v>
          </cell>
          <cell r="D4799">
            <v>0.44</v>
          </cell>
        </row>
        <row r="4800">
          <cell r="A4800">
            <v>88076</v>
          </cell>
          <cell r="B4800" t="str">
            <v>TRANSPORTE HORIZONTAL, PLACAS CERÂMICAS, CARRINHO PLATAFORMA, 50M. AF_ 06/2014</v>
          </cell>
          <cell r="C4800" t="str">
            <v>M2</v>
          </cell>
          <cell r="D4800">
            <v>0.51</v>
          </cell>
        </row>
        <row r="4801">
          <cell r="A4801">
            <v>88077</v>
          </cell>
          <cell r="B4801" t="str">
            <v>TRANSPORTE HORIZONTAL, PLACAS CERÂMICAS, CARRINHO PLATAFORMA, 75M. AF_ 06/2014</v>
          </cell>
          <cell r="C4801" t="str">
            <v>M2</v>
          </cell>
          <cell r="D4801">
            <v>0.59</v>
          </cell>
        </row>
        <row r="4802">
          <cell r="A4802">
            <v>88078</v>
          </cell>
          <cell r="B4802" t="str">
            <v>TRANSPORTE HORIZONTAL, PLACAS CERÂMICAS, CARRINHO PLATAFORMA, 100M. AF _06/2014</v>
          </cell>
          <cell r="C4802" t="str">
            <v>M2</v>
          </cell>
          <cell r="D4802">
            <v>0.68</v>
          </cell>
        </row>
        <row r="4803">
          <cell r="A4803">
            <v>88079</v>
          </cell>
          <cell r="B4803" t="str">
            <v>TRANSPORTE HORIZONTAL, PLACAS CERÂMICAS, CARRINHO PARA MINI PÁLETES, 3 0M. AF_06/2014</v>
          </cell>
          <cell r="C4803" t="str">
            <v>M2</v>
          </cell>
          <cell r="D4803">
            <v>0.11</v>
          </cell>
        </row>
        <row r="4804">
          <cell r="A4804">
            <v>88080</v>
          </cell>
          <cell r="B4804" t="str">
            <v>TRANSPORTE HORIZONTAL, PLACAS CERÂMICAS, CARRINHO PARA MINI PÁLETES, 5 0M. AF_06/2014</v>
          </cell>
          <cell r="C4804" t="str">
            <v>M2</v>
          </cell>
          <cell r="D4804">
            <v>0.19</v>
          </cell>
        </row>
        <row r="4805">
          <cell r="A4805">
            <v>88081</v>
          </cell>
          <cell r="B4805" t="str">
            <v>TRANSPORTE HORIZONTAL, PLACAS CERÂMICAS, CARRINHO PARA MINI PÁLETES, 7 5M. AF_06/2014</v>
          </cell>
          <cell r="C4805" t="str">
            <v>M2</v>
          </cell>
          <cell r="D4805">
            <v>0.28000000000000003</v>
          </cell>
        </row>
        <row r="4806">
          <cell r="A4806">
            <v>88082</v>
          </cell>
          <cell r="B4806" t="str">
            <v>TRANSPORTE HORIZONTAL, PLACAS CERÂMICAS, CARRINHO PARA MINI PÁLETES, 1 00M. AF_06/2014</v>
          </cell>
          <cell r="C4806" t="str">
            <v>M2</v>
          </cell>
          <cell r="D4806">
            <v>0.38</v>
          </cell>
        </row>
        <row r="4807">
          <cell r="A4807">
            <v>88083</v>
          </cell>
          <cell r="B4807" t="str">
            <v>TRANSPORTE HORIZONTAL, PLACAS CERÂMICAS, MANIPULADOR TELESCÓPICO, 30M. AF_06/2014</v>
          </cell>
          <cell r="C4807" t="str">
            <v>M2</v>
          </cell>
          <cell r="D4807">
            <v>7.0000000000000007E-2</v>
          </cell>
        </row>
        <row r="4808">
          <cell r="A4808">
            <v>88084</v>
          </cell>
          <cell r="B4808" t="str">
            <v>TRANSPORTE HORIZONTAL, PLACAS CERÂMICAS, MANIPULADOR TELESCÓPICO, 50M. AF_06/2014</v>
          </cell>
          <cell r="C4808" t="str">
            <v>M2</v>
          </cell>
          <cell r="D4808">
            <v>0.11</v>
          </cell>
        </row>
        <row r="4809">
          <cell r="A4809">
            <v>88085</v>
          </cell>
          <cell r="B4809" t="str">
            <v>TRANSPORTE HORIZONTAL, PLACAS CERÂMICAS, MANIPULADOR TELESCÓPICO, 75M. AF_06/2014</v>
          </cell>
          <cell r="C4809" t="str">
            <v>M2</v>
          </cell>
          <cell r="D4809">
            <v>0.15</v>
          </cell>
        </row>
        <row r="4810">
          <cell r="A4810">
            <v>88086</v>
          </cell>
          <cell r="B4810" t="str">
            <v>TRANSPORTE HORIZONTAL, PLACAS CERÂMICAS, MANIPULADOR TELESCÓPICO, 100M . AF_06/2014</v>
          </cell>
          <cell r="C4810" t="str">
            <v>M2</v>
          </cell>
          <cell r="D4810">
            <v>0.21</v>
          </cell>
        </row>
        <row r="4811">
          <cell r="A4811">
            <v>88087</v>
          </cell>
          <cell r="B4811" t="str">
            <v>TRANSPORTE HORIZONTAL, LATA DE 18 L, MANUAL, 30M. AF_06/2014</v>
          </cell>
          <cell r="C4811" t="str">
            <v>L</v>
          </cell>
          <cell r="D4811">
            <v>0.05</v>
          </cell>
        </row>
        <row r="4812">
          <cell r="A4812">
            <v>88099</v>
          </cell>
          <cell r="B4812" t="str">
            <v>TRANSPORTE VERTICAL, BLOCOS VAZADOS DE CONCRETO OU CERÂMICO 19X19X39 C M, MANUAL, 1 PAVIMENTO. AF_06/2014</v>
          </cell>
          <cell r="C4812" t="str">
            <v>UN</v>
          </cell>
          <cell r="D4812">
            <v>0.18</v>
          </cell>
        </row>
        <row r="4813">
          <cell r="A4813">
            <v>88100</v>
          </cell>
          <cell r="B4813" t="str">
            <v>TRANSPORTE VERTICAL, BLOCOS CERÂMICOS FURADOS NA HORIZONTAL 9X19X19 CM , MANUAL, 1 PAVIMENTO. AF_06/2014</v>
          </cell>
          <cell r="C4813" t="str">
            <v>UN</v>
          </cell>
          <cell r="D4813">
            <v>0.09</v>
          </cell>
        </row>
        <row r="4814">
          <cell r="A4814">
            <v>88101</v>
          </cell>
          <cell r="B4814" t="str">
            <v>TRANSPORTE VERTICAL, PLACAS CERÂMICAS, MANUAL, 1 PAVIMENTO. AF_06/2014</v>
          </cell>
          <cell r="C4814" t="str">
            <v>M2</v>
          </cell>
          <cell r="D4814">
            <v>0.28999999999999998</v>
          </cell>
        </row>
        <row r="4815">
          <cell r="A4815">
            <v>88102</v>
          </cell>
          <cell r="B4815" t="str">
            <v>TRANSPORTE VERTICAL, LATA DE 18 L, MANUAL, 1 PAVIMENTO. AF_06/2014</v>
          </cell>
          <cell r="C4815" t="str">
            <v>L</v>
          </cell>
          <cell r="D4815">
            <v>0.02</v>
          </cell>
        </row>
        <row r="4816">
          <cell r="A4816">
            <v>88103</v>
          </cell>
          <cell r="B4816" t="str">
            <v>TRANSPORTE VERTICAL, MASSA/GRANEL LATA DE 10 L, MANUAL, 1 PAVIMENTO. A F_06/2014</v>
          </cell>
          <cell r="C4816" t="str">
            <v>L</v>
          </cell>
          <cell r="D4816">
            <v>0.03</v>
          </cell>
        </row>
        <row r="4817">
          <cell r="A4817">
            <v>89176</v>
          </cell>
          <cell r="B4817" t="str">
            <v>TRANSPORTE HORIZONTAL, SACOS 50 KG, CARRINHO PLATAFORMA, 30M. AF_06/20 14</v>
          </cell>
          <cell r="C4817" t="str">
            <v>T</v>
          </cell>
          <cell r="D4817">
            <v>6.39</v>
          </cell>
        </row>
        <row r="4818">
          <cell r="A4818">
            <v>89177</v>
          </cell>
          <cell r="B4818" t="str">
            <v>TRANSPORTE HORIZONTAL, SACOS 30 KG, CARRINHO PLATAFORMA, 30M. AF_06/20 14</v>
          </cell>
          <cell r="C4818" t="str">
            <v>T</v>
          </cell>
          <cell r="D4818">
            <v>8.9499999999999993</v>
          </cell>
        </row>
        <row r="4819">
          <cell r="A4819">
            <v>89178</v>
          </cell>
          <cell r="B4819" t="str">
            <v>TRANSPORTE HORIZONTAL, SACOS 20 KG, CARRINHO PLATAFORMA, 30M. AF_06/20 14</v>
          </cell>
          <cell r="C4819" t="str">
            <v>T</v>
          </cell>
          <cell r="D4819">
            <v>10.220000000000001</v>
          </cell>
        </row>
        <row r="4820">
          <cell r="A4820">
            <v>89179</v>
          </cell>
          <cell r="B4820" t="str">
            <v>TRANSPORTE HORIZONTAL, SACOS 50 KG, CARRINHO PLATAFORMA, 50M. AF_06/20 14</v>
          </cell>
          <cell r="C4820" t="str">
            <v>T</v>
          </cell>
          <cell r="D4820">
            <v>10.220000000000001</v>
          </cell>
        </row>
        <row r="4821">
          <cell r="A4821">
            <v>89180</v>
          </cell>
          <cell r="B4821" t="str">
            <v>TRANSPORTE HORIZONTAL, SACOS 30 KG, CARRINHO PLATAFORMA, 50M. AF_06/20 14</v>
          </cell>
          <cell r="C4821" t="str">
            <v>T</v>
          </cell>
          <cell r="D4821">
            <v>11.5</v>
          </cell>
        </row>
        <row r="4822">
          <cell r="A4822">
            <v>89181</v>
          </cell>
          <cell r="B4822" t="str">
            <v>TRANSPORTE HORIZONTAL, SACOS 20 KG, CARRINHO PLATAFORMA, 50M. AF_06/20 14</v>
          </cell>
          <cell r="C4822" t="str">
            <v>T</v>
          </cell>
          <cell r="D4822">
            <v>14.06</v>
          </cell>
        </row>
        <row r="4823">
          <cell r="A4823">
            <v>89182</v>
          </cell>
          <cell r="B4823" t="str">
            <v>TRANSPORTE HORIZONTAL, SACOS 50 KG, CARRINHO PLATAFORMA, 75M. AF_06/20 14</v>
          </cell>
          <cell r="C4823" t="str">
            <v>T</v>
          </cell>
          <cell r="D4823">
            <v>14.06</v>
          </cell>
        </row>
        <row r="4824">
          <cell r="A4824">
            <v>89183</v>
          </cell>
          <cell r="B4824" t="str">
            <v>TRANSPORTE HORIZONTAL, SACOS 30 KG, CARRINHO PLATAFORMA, 75M. AF_06/20 14</v>
          </cell>
          <cell r="C4824" t="str">
            <v>T</v>
          </cell>
          <cell r="D4824">
            <v>15.34</v>
          </cell>
        </row>
        <row r="4825">
          <cell r="A4825">
            <v>89184</v>
          </cell>
          <cell r="B4825" t="str">
            <v>TRANSPORTE HORIZONTAL, SACOS 20 KG, CARRINHO PLATAFORMA, 75M. AF_06/20 14</v>
          </cell>
          <cell r="C4825" t="str">
            <v>T</v>
          </cell>
          <cell r="D4825">
            <v>17.899999999999999</v>
          </cell>
        </row>
        <row r="4826">
          <cell r="A4826">
            <v>89185</v>
          </cell>
          <cell r="B4826" t="str">
            <v>TRANSPORTE HORIZONTAL, SACOS 50 KG, CARRINHO PLATAFORMA, 100M. AF_06/2 014</v>
          </cell>
          <cell r="C4826" t="str">
            <v>T</v>
          </cell>
          <cell r="D4826">
            <v>17.899999999999999</v>
          </cell>
        </row>
        <row r="4827">
          <cell r="A4827">
            <v>89186</v>
          </cell>
          <cell r="B4827" t="str">
            <v>TRANSPORTE HORIZONTAL, SACOS 30 KG, CARRINHO PLATAFORMA, 100M. AF_06/2 014</v>
          </cell>
          <cell r="C4827" t="str">
            <v>T</v>
          </cell>
          <cell r="D4827">
            <v>19.170000000000002</v>
          </cell>
        </row>
        <row r="4828">
          <cell r="A4828">
            <v>89187</v>
          </cell>
          <cell r="B4828" t="str">
            <v>TRANSPORTE HORIZONTAL, SACOS 20 KG, CARRINHO PLATAFORMA, 100M. AF_06/2 014</v>
          </cell>
          <cell r="C4828" t="str">
            <v>T</v>
          </cell>
          <cell r="D4828">
            <v>21.73</v>
          </cell>
        </row>
        <row r="4829">
          <cell r="A4829">
            <v>89188</v>
          </cell>
          <cell r="B4829" t="str">
            <v>TRANSPORTE HORIZONTAL, LATA DE 18 L, CARRINHO PLATAFORMA, 30M. AF_06/2 014</v>
          </cell>
          <cell r="C4829" t="str">
            <v>18L</v>
          </cell>
          <cell r="D4829">
            <v>0.32</v>
          </cell>
        </row>
        <row r="4830">
          <cell r="A4830">
            <v>89189</v>
          </cell>
          <cell r="B4830" t="str">
            <v>TRANSPORTE HORIZONTAL, LATA DE 18 L, CARRINHO PLATAFORMA, 50M. AF_06/2 014</v>
          </cell>
          <cell r="C4830" t="str">
            <v>18L</v>
          </cell>
          <cell r="D4830">
            <v>0.41</v>
          </cell>
        </row>
        <row r="4831">
          <cell r="A4831">
            <v>89190</v>
          </cell>
          <cell r="B4831" t="str">
            <v>TRANSPORTE HORIZONTAL, LATA DE 18 L, CARRINHO PLATAFORMA, 75M. AF_06/2 014</v>
          </cell>
          <cell r="C4831" t="str">
            <v>18L</v>
          </cell>
          <cell r="D4831">
            <v>0.55000000000000004</v>
          </cell>
        </row>
        <row r="4832">
          <cell r="A4832">
            <v>89191</v>
          </cell>
          <cell r="B4832" t="str">
            <v>TRANSPORTE HORIZONTAL, LATA DE 18 L, CARRINHO PLATAFORMA, 100M. AF_06/ 2014</v>
          </cell>
          <cell r="C4832" t="str">
            <v>18L</v>
          </cell>
          <cell r="D4832">
            <v>0.66</v>
          </cell>
        </row>
        <row r="4833">
          <cell r="A4833">
            <v>89192</v>
          </cell>
          <cell r="B4833" t="str">
            <v>TRANSPORTE HORIZONTAL, SACOS 50 KG, MANUAL, 30M. AF_06/2014</v>
          </cell>
          <cell r="C4833" t="str">
            <v>T</v>
          </cell>
          <cell r="D4833">
            <v>19.170000000000002</v>
          </cell>
        </row>
        <row r="4834">
          <cell r="A4834">
            <v>89193</v>
          </cell>
          <cell r="B4834" t="str">
            <v>TRANSPORTE HORIZONTAL, SACOS 30 KG, MANUAL, 30M. AF_06/2014</v>
          </cell>
          <cell r="C4834" t="str">
            <v>T</v>
          </cell>
          <cell r="D4834">
            <v>31.96</v>
          </cell>
        </row>
        <row r="4835">
          <cell r="A4835">
            <v>89194</v>
          </cell>
          <cell r="B4835" t="str">
            <v>TRANSPORTE HORIZONTAL, SACOS 20 KG, MANUAL, 30M. AF_06/2014</v>
          </cell>
          <cell r="C4835" t="str">
            <v>T</v>
          </cell>
          <cell r="D4835">
            <v>47.31</v>
          </cell>
        </row>
        <row r="4836">
          <cell r="A4836">
            <v>89195</v>
          </cell>
          <cell r="B4836" t="str">
            <v>TRANSPORTE VERTICAL, SACOS 50 KG, MANUAL, 1 PAVIMENTO. AF_06/2014</v>
          </cell>
          <cell r="C4836" t="str">
            <v>T</v>
          </cell>
          <cell r="D4836">
            <v>7.67</v>
          </cell>
        </row>
        <row r="4837">
          <cell r="A4837">
            <v>89196</v>
          </cell>
          <cell r="B4837" t="str">
            <v>TRANSPORTE VERTICAL, SACOS 30 KG, MANUAL, 1 PAVIMENTO. AF_06/2014</v>
          </cell>
          <cell r="C4837" t="str">
            <v>T</v>
          </cell>
          <cell r="D4837">
            <v>12.78</v>
          </cell>
        </row>
        <row r="4838">
          <cell r="A4838">
            <v>89197</v>
          </cell>
          <cell r="B4838" t="str">
            <v>TRANSPORTE VERTICAL, SACOS 20 KG, MANUAL, 1 PAVIMENTO. AF_06/2014</v>
          </cell>
          <cell r="C4838" t="str">
            <v>T</v>
          </cell>
          <cell r="D4838">
            <v>19.170000000000002</v>
          </cell>
        </row>
        <row r="4839">
          <cell r="A4839">
            <v>91104</v>
          </cell>
          <cell r="B4839" t="str">
            <v>TRANSPORTE HORIZONTAL, TUBOS DE PVC SOLDÁVEL COM DIÂMETRO MENOR OU IGU AL A 60 MM, MANUAL, 30M. AF_06/2015</v>
          </cell>
          <cell r="C4839" t="str">
            <v>M</v>
          </cell>
          <cell r="D4839">
            <v>0.04</v>
          </cell>
        </row>
        <row r="4840">
          <cell r="A4840">
            <v>91105</v>
          </cell>
          <cell r="B4840" t="str">
            <v>TRANSPORTE HORIZONTAL, TUBOS DE PVC SOLDÁVEL COM DIÂMETRO MAIOR QUE 60 MM E MENOR OU IGUAL A 85 MM, MANUAL, 30M. AF_06/2015</v>
          </cell>
          <cell r="C4840" t="str">
            <v>M</v>
          </cell>
          <cell r="D4840">
            <v>0.12</v>
          </cell>
        </row>
        <row r="4841">
          <cell r="A4841">
            <v>91106</v>
          </cell>
          <cell r="B4841" t="str">
            <v>TRANSPORTE HORIZONTAL, TUBOS DE PVC SÉRIE NORMAL - ESGOTO PREDIAL, OU REFORÇADO PARA ESGOTO OU ÁGUAS PLUVIAIS PREDIAL, COM DIÂMETRO MENOR OU IGUAL A 75 MM, MANUAL, 30M. AF_06/2015</v>
          </cell>
          <cell r="C4841" t="str">
            <v>M</v>
          </cell>
          <cell r="D4841">
            <v>0.04</v>
          </cell>
        </row>
        <row r="4842">
          <cell r="A4842">
            <v>91107</v>
          </cell>
          <cell r="B4842" t="str">
            <v>TRANSPORTE HORIZONTAL, TUBOS DE PVC SÉRIE NORMAL - ESGOTO PREDIAL, OU REFORÇADO PARA ESGOTO OU ÁGUAS PLUVIAIS PREDIAL, COM DIÂMETRO MAIOR QU E 75 MM E MENOR OU IGUAL A 100 MM, MANUAL, 30M. AF_06/2015</v>
          </cell>
          <cell r="C4842" t="str">
            <v>M</v>
          </cell>
          <cell r="D4842">
            <v>0.06</v>
          </cell>
        </row>
        <row r="4843">
          <cell r="A4843">
            <v>91108</v>
          </cell>
          <cell r="B4843" t="str">
            <v>TRANSPORTE HORIZONTAL, TUBOS DE PVC SÉRIE NORMAL - ESGOTO PREDIAL, OU REFORÇADO PARA ESGOTO OU ÁGUAS PLUVIAIS PREDIAL, COM DIÂMETRO MAIOR QU E 100 MM E MENOR OU IGUAL A 150 MM, MANUAL, 30M. AF_06/2015</v>
          </cell>
          <cell r="C4843" t="str">
            <v>M</v>
          </cell>
          <cell r="D4843">
            <v>0.12</v>
          </cell>
        </row>
        <row r="4844">
          <cell r="A4844">
            <v>91109</v>
          </cell>
          <cell r="B4844" t="str">
            <v>TRANSPORTE HORIZONTAL, TUBOS DE CPVC COM DIÂMETRO MENOR OU IGUAL A 54 MM, MANUAL, 30M. AF_06/2015</v>
          </cell>
          <cell r="C4844" t="str">
            <v>M</v>
          </cell>
          <cell r="D4844">
            <v>0.09</v>
          </cell>
        </row>
        <row r="4845">
          <cell r="A4845">
            <v>91110</v>
          </cell>
          <cell r="B4845" t="str">
            <v>TRANSPORTE HORIZONTAL, TUBOS DE CPVC COM DIÂMETRO MAIOR QUE 54 MM E ME NOR OU IGUAL A 73 MM, MANUAL, 30M. AF_06/2015</v>
          </cell>
          <cell r="C4845" t="str">
            <v>M</v>
          </cell>
          <cell r="D4845">
            <v>0.12</v>
          </cell>
        </row>
        <row r="4846">
          <cell r="A4846">
            <v>91111</v>
          </cell>
          <cell r="B4846" t="str">
            <v>TRANSPORTE HORIZONTAL, TUBOS DE CPVC COM DIÂMETRO MAIOR QUE 73 MM E ME NOR OU IGUAL A 89 MM, MANUAL, 30M. AF_06/2015</v>
          </cell>
          <cell r="C4846" t="str">
            <v>M</v>
          </cell>
          <cell r="D4846">
            <v>0.16</v>
          </cell>
        </row>
        <row r="4847">
          <cell r="A4847">
            <v>91112</v>
          </cell>
          <cell r="B4847" t="str">
            <v>TRANSPORTE HORIZONTAL, TUBOS DE PPR - PN 12 OU PN 25 COM DIÂMETRO MENO R OU IGUAL A 50 MM, MANUAL, 30M. AF_06/2015</v>
          </cell>
          <cell r="C4847" t="str">
            <v>M</v>
          </cell>
          <cell r="D4847">
            <v>0.09</v>
          </cell>
        </row>
        <row r="4848">
          <cell r="A4848">
            <v>91113</v>
          </cell>
          <cell r="B4848" t="str">
            <v>TRANSPORTE HORIZONTAL, TUBOS DE PPR - PN 12 OU PN 25 COM DIÂMETRO MAIO R QUE 50 MM E MENOR OU IGUAL A 75 MM, MANUAL, 30M. AF_06/2015</v>
          </cell>
          <cell r="C4848" t="str">
            <v>M</v>
          </cell>
          <cell r="D4848">
            <v>0.18</v>
          </cell>
        </row>
        <row r="4849">
          <cell r="A4849">
            <v>91114</v>
          </cell>
          <cell r="B4849" t="str">
            <v>TRANSPORTE HORIZONTAL, TUBOS DE PPR - PN 12 OU PN 25 COM DIÂMETRO MAIO R QUE 75 MM E MENOR OU IGUAL A 110 MM, MANUAL, 30M. AF_06/2015</v>
          </cell>
          <cell r="C4849" t="str">
            <v>M</v>
          </cell>
          <cell r="D4849">
            <v>0.35</v>
          </cell>
        </row>
        <row r="4850">
          <cell r="A4850">
            <v>91115</v>
          </cell>
          <cell r="B4850" t="str">
            <v>TRANSPORTE HORIZONTAL, TUBOS DE COBRE - CLASSE E, COM DIÂMETRO MENOR O U IGUAL A 42 MM, MANUAL, 30M. AF_06/2015</v>
          </cell>
          <cell r="C4850" t="str">
            <v>M</v>
          </cell>
          <cell r="D4850">
            <v>0.06</v>
          </cell>
        </row>
        <row r="4851">
          <cell r="A4851">
            <v>91116</v>
          </cell>
          <cell r="B4851" t="str">
            <v>TRANSPORTE HORIZONTAL, TUBOS DE COBRE - CLASSE E, COM DIÂMETRO MAIOR Q UE 42 MM E MENOR OU IGUAL A 66 MM, MANUAL, 30M. AF_06/2015</v>
          </cell>
          <cell r="C4851" t="str">
            <v>M</v>
          </cell>
          <cell r="D4851">
            <v>0.09</v>
          </cell>
        </row>
        <row r="4852">
          <cell r="A4852">
            <v>91117</v>
          </cell>
          <cell r="B4852" t="str">
            <v>TRANSPORTE HORIZONTAL, TUBOS DE COBRE - CLASSE E, COM DIÂMETRO MAIOR Q UE 66 MM E MENOR OU IGUAL A 104 MM, MANUAL, 30M. AF_06/2015</v>
          </cell>
          <cell r="C4852" t="str">
            <v>M</v>
          </cell>
          <cell r="D4852">
            <v>0.14000000000000001</v>
          </cell>
        </row>
        <row r="4853">
          <cell r="A4853">
            <v>91118</v>
          </cell>
          <cell r="B4853" t="str">
            <v>TRANSPORTE HORIZONTAL, TUBOS DE AÇO CARBONO LEVE OU MÉDIO, PRETO OU GA LVANIZADO, COM DIÂMETRO MENOR OU IGUAL A 25 MM, MANUAL, 30M. AF_06/201 5</v>
          </cell>
          <cell r="C4853" t="str">
            <v>M</v>
          </cell>
          <cell r="D4853">
            <v>0.12</v>
          </cell>
        </row>
        <row r="4854">
          <cell r="A4854">
            <v>91119</v>
          </cell>
          <cell r="B4854" t="str">
            <v>TRANSPORTE HORIZONTAL, TUBOS DE AÇO CARBONO LEVE OU MÉDIO, PRETO OU GA LVANIZADO, COM DIÂMETRO MAIOR QUE 25 MM E MENOR OU IGUAL A 40 MM, MANU AL, 30M. AF_06/2015</v>
          </cell>
          <cell r="C4854" t="str">
            <v>M</v>
          </cell>
          <cell r="D4854">
            <v>0.23</v>
          </cell>
        </row>
        <row r="4855">
          <cell r="A4855">
            <v>91120</v>
          </cell>
          <cell r="B4855" t="str">
            <v>TRANSPORTE HORIZONTAL, TUBOS DE AÇO CARBONO LEVE OU MÉDIO, PRETO OU GA LVANIZADO, COM DIÂMETRO MAIOR QUE 40 MM E MENOR OU IGUAL A 65 MM, MANU AL, 30M. AF_06/2015</v>
          </cell>
          <cell r="C4855" t="str">
            <v>M</v>
          </cell>
          <cell r="D4855">
            <v>0.35</v>
          </cell>
        </row>
        <row r="4856">
          <cell r="A4856">
            <v>91121</v>
          </cell>
          <cell r="B4856" t="str">
            <v>TRANSPORTE HORIZONTAL, TUBOS DE AÇO CARBONO LEVE OU MÉDIO, PRETO OU GA LVANIZADO, COM DIÂMETRO MAIOR QUE 65 MM E MENOR OU IGUAL A 90 MM, MANU AL, 30M. AF_06/2015</v>
          </cell>
          <cell r="C4856" t="str">
            <v>M</v>
          </cell>
          <cell r="D4856">
            <v>0.57999999999999996</v>
          </cell>
        </row>
        <row r="4857">
          <cell r="A4857">
            <v>91122</v>
          </cell>
          <cell r="B4857" t="str">
            <v>TRANSPORTE HORIZONTAL, TUBOS DE AÇO CARBONO LEVE OU MÉDIO, PRETO OU GA LVANIZADO, COM DIÂMETRO MAIOR QUE 90 MM E MENOR OU IGUAL A 125 MM, MAN UAL, 30M. AF_06/2015</v>
          </cell>
          <cell r="C4857" t="str">
            <v>M</v>
          </cell>
          <cell r="D4857">
            <v>0.82</v>
          </cell>
        </row>
        <row r="4858">
          <cell r="A4858">
            <v>91123</v>
          </cell>
          <cell r="B4858" t="str">
            <v>TRANSPORTE HORIZONTAL, TUBOS DE AÇO CARBONO LEVE OU MÉDIO, PRETO OU GA LVANIZADO, COM DIÂMETRO MAIOR QUE 125 MM E MENOR OU IGUAL A 150 MM, MA NUAL, 30M. AF_06/2015</v>
          </cell>
          <cell r="C4858" t="str">
            <v>M</v>
          </cell>
          <cell r="D4858">
            <v>1.06</v>
          </cell>
        </row>
        <row r="4859">
          <cell r="A4859">
            <v>91124</v>
          </cell>
          <cell r="B4859" t="str">
            <v>TRANSPORTE HORIZONTAL, MADEIRA, MANUAL, 30M. AF_06/2015</v>
          </cell>
          <cell r="C4859" t="str">
            <v>M3</v>
          </cell>
          <cell r="D4859">
            <v>54.34</v>
          </cell>
        </row>
        <row r="4860">
          <cell r="A4860">
            <v>91125</v>
          </cell>
          <cell r="B4860" t="str">
            <v>TRANSPORTE HORIZONTAL, VERGALHÕES DE AÇO, MANUAL, 30M. AF_06/2015</v>
          </cell>
          <cell r="C4860" t="str">
            <v>KG</v>
          </cell>
          <cell r="D4860">
            <v>0.06</v>
          </cell>
        </row>
        <row r="4861">
          <cell r="A4861">
            <v>91128</v>
          </cell>
          <cell r="B4861" t="str">
            <v>TRANSPORTE HORIZONTAL, LATA DE 18 L, MANIPULADOR TELESCÓPICO, 30M. AF_ 06/2014</v>
          </cell>
          <cell r="C4861" t="str">
            <v>18L</v>
          </cell>
          <cell r="D4861">
            <v>0.13</v>
          </cell>
        </row>
        <row r="4862">
          <cell r="A4862">
            <v>91129</v>
          </cell>
          <cell r="B4862" t="str">
            <v>TRANSPORTE HORIZONTAL, LATA DE 18 L, MANIPULADOR TELESCÓPICO, 50M. AF_ 06/2014</v>
          </cell>
          <cell r="C4862" t="str">
            <v>18L</v>
          </cell>
          <cell r="D4862">
            <v>0.2</v>
          </cell>
        </row>
        <row r="4863">
          <cell r="A4863">
            <v>91130</v>
          </cell>
          <cell r="B4863" t="str">
            <v>TRANSPORTE HORIZONTAL, LATA DE 18 L, MANIPULADOR TELESCÓPICO, 75M. AF_ 06/2014</v>
          </cell>
          <cell r="C4863" t="str">
            <v>18L</v>
          </cell>
          <cell r="D4863">
            <v>0.27</v>
          </cell>
        </row>
        <row r="4864">
          <cell r="A4864">
            <v>91132</v>
          </cell>
          <cell r="B4864" t="str">
            <v>TRANSPORTE HORIZONTAL, LATA DE 18 L, MANIPULADOR TELESCÓPICO, 100M. AF _06/2014</v>
          </cell>
          <cell r="C4864" t="str">
            <v>18L</v>
          </cell>
          <cell r="D4864">
            <v>0.37</v>
          </cell>
        </row>
        <row r="4865">
          <cell r="A4865">
            <v>91134</v>
          </cell>
          <cell r="B4865" t="str">
            <v>TRANSPORTE HORIZONTAL, PÁLETE DE SACOS, MANIPULADOR TELESCÓPICO, 30M. AF_06/2014</v>
          </cell>
          <cell r="C4865" t="str">
            <v>T</v>
          </cell>
          <cell r="D4865">
            <v>2.21</v>
          </cell>
        </row>
        <row r="4866">
          <cell r="A4866">
            <v>91135</v>
          </cell>
          <cell r="B4866" t="str">
            <v>TRANSPORTE HORIZONTAL, PÁLETE DE SACOS, MANIPULADOR TELESCÓPICO, 50M. AF_06/2014</v>
          </cell>
          <cell r="C4866" t="str">
            <v>T</v>
          </cell>
          <cell r="D4866">
            <v>3.95</v>
          </cell>
        </row>
        <row r="4867">
          <cell r="A4867">
            <v>91136</v>
          </cell>
          <cell r="B4867" t="str">
            <v>TRANSPORTE HORIZONTAL, PÁLETE DE SACOS, MANIPULADOR TELESCÓPICO, 75M. AF_06/2014</v>
          </cell>
          <cell r="C4867" t="str">
            <v>T</v>
          </cell>
          <cell r="D4867">
            <v>5.68</v>
          </cell>
        </row>
        <row r="4868">
          <cell r="A4868">
            <v>91137</v>
          </cell>
          <cell r="B4868" t="str">
            <v>TRANSPORTE HORIZONTAL, PÁLETE DE SACOS, MANIPULADOR TELESCÓPICO, 100M. AF_06/2014</v>
          </cell>
          <cell r="C4868" t="str">
            <v>T</v>
          </cell>
          <cell r="D4868">
            <v>7.42</v>
          </cell>
        </row>
        <row r="4869">
          <cell r="A4869">
            <v>91138</v>
          </cell>
          <cell r="B4869" t="str">
            <v>TRANSPORTE HORIZONTAL, BLOCOS VAZADOS DE CONCRETO 19X19X39 CM, MANIPUL ADOR TELESCÓPICO, 30M. AF_06/2014</v>
          </cell>
          <cell r="C4869" t="str">
            <v>MIL</v>
          </cell>
          <cell r="D4869">
            <v>74.23</v>
          </cell>
        </row>
        <row r="4870">
          <cell r="A4870">
            <v>91139</v>
          </cell>
          <cell r="B4870" t="str">
            <v>TRANSPORTE HORIZONTAL, BLOCOS CERÂMICOS FURADOS NA VERTICAL 19X19X39 C M, MANIPULADOR TELESCÓPICO, 30M. AF_06/2014</v>
          </cell>
          <cell r="C4870" t="str">
            <v>MIL</v>
          </cell>
          <cell r="D4870">
            <v>39.51</v>
          </cell>
        </row>
        <row r="4871">
          <cell r="A4871">
            <v>91140</v>
          </cell>
          <cell r="B4871" t="str">
            <v>TRANSPORTE HORIZONTAL, BLOCOS CERÂMICOS FURADOS NA HORIZONTAL 9X19X19 CM, MANIPULADOR TELESCÓPICO, 30M. AF_06/2014</v>
          </cell>
          <cell r="C4871" t="str">
            <v>MIL</v>
          </cell>
          <cell r="D4871">
            <v>17.36</v>
          </cell>
        </row>
        <row r="4872">
          <cell r="A4872">
            <v>91141</v>
          </cell>
          <cell r="B4872" t="str">
            <v>TRANSPORTE HORIZONTAL, BLOCOS VAZADOS DE CONCRETO 19X19X39 CM, MANIPUL ADOR TELESCÓPICO, 50M. AF_06/2014</v>
          </cell>
          <cell r="C4872" t="str">
            <v>MIL</v>
          </cell>
          <cell r="D4872">
            <v>113.75</v>
          </cell>
        </row>
        <row r="4873">
          <cell r="A4873">
            <v>91142</v>
          </cell>
          <cell r="B4873" t="str">
            <v>TRANSPORTE HORIZONTAL, BLOCOS CERÂMICOS FURADOS NA VERTICAL 19X19X39 C M, MANIPULADOR TELESCÓPICO, 50M. AF_06/2014</v>
          </cell>
          <cell r="C4873" t="str">
            <v>MIL</v>
          </cell>
          <cell r="D4873">
            <v>74.23</v>
          </cell>
        </row>
        <row r="4874">
          <cell r="A4874">
            <v>91143</v>
          </cell>
          <cell r="B4874" t="str">
            <v>TRANSPORTE HORIZONTAL, BLOCOS CERÂMICOS FURADOS NA HORIZONTAL 9X19X19 CM, MANIPULADOR TELESCÓPICO, 50M. AF_06/2014</v>
          </cell>
          <cell r="C4874" t="str">
            <v>MIL</v>
          </cell>
          <cell r="D4874">
            <v>17.36</v>
          </cell>
        </row>
        <row r="4875">
          <cell r="A4875">
            <v>91144</v>
          </cell>
          <cell r="B4875" t="str">
            <v>TRANSPORTE HORIZONTAL, BLOCOS VAZADOS DE CONCRETO 19X19X39 CM, MANIPUL ADOR TELESCÓPICO, 75M. AF_06/2014</v>
          </cell>
          <cell r="C4875" t="str">
            <v>MIL</v>
          </cell>
          <cell r="D4875">
            <v>153.27000000000001</v>
          </cell>
        </row>
        <row r="4876">
          <cell r="A4876">
            <v>91145</v>
          </cell>
          <cell r="B4876" t="str">
            <v>TRANSPORTE HORIZONTAL, BLOCOS CERÂMICOS FURADOS NA VERTICAL 19X19X39 C M, MANIPULADOR TELESCÓPICO, 75M. AF_06/2014</v>
          </cell>
          <cell r="C4876" t="str">
            <v>MIL</v>
          </cell>
          <cell r="D4876">
            <v>113.75</v>
          </cell>
        </row>
        <row r="4877">
          <cell r="A4877">
            <v>91146</v>
          </cell>
          <cell r="B4877" t="str">
            <v>TRANSPORTE HORIZONTAL, BLOCOS CERÂMICOS FURADOS NA HORIZONTAL 9X19X19 CM, MANIPULADOR TELESCÓPICO, 75M. AF_06/2014</v>
          </cell>
          <cell r="C4877" t="str">
            <v>MIL</v>
          </cell>
          <cell r="D4877">
            <v>22.15</v>
          </cell>
        </row>
        <row r="4878">
          <cell r="A4878">
            <v>91147</v>
          </cell>
          <cell r="B4878" t="str">
            <v>TRANSPORTE HORIZONTAL, BLOCOS VAZADOS DE CONCRETO 19X19X39 CM, MANIPUL ADOR TELESCÓPICO, 100M. AF_06/2014</v>
          </cell>
          <cell r="C4878" t="str">
            <v>MIL</v>
          </cell>
          <cell r="D4878">
            <v>210.15</v>
          </cell>
        </row>
        <row r="4879">
          <cell r="A4879">
            <v>91148</v>
          </cell>
          <cell r="B4879" t="str">
            <v>TRANSPORTE HORIZONTAL, BLOCOS CERÂMICOS FURADOS NA VERTICAL 19X19X39 C M, MANIPULADOR TELESCÓPICO, 100M. AF_06/2014</v>
          </cell>
          <cell r="C4879" t="str">
            <v>MIL</v>
          </cell>
          <cell r="D4879">
            <v>135.91</v>
          </cell>
        </row>
        <row r="4880">
          <cell r="A4880">
            <v>91149</v>
          </cell>
          <cell r="B4880" t="str">
            <v>TRANSPORTE HORIZONTAL, BLOCOS CERÂMICOS FURADOS NA HORIZONTAL 9X19X19 CM, MANIPULADOR TELESCÓPICO, 100M. AF_06/2014</v>
          </cell>
          <cell r="C4880" t="str">
            <v>MIL</v>
          </cell>
          <cell r="D4880">
            <v>34.72</v>
          </cell>
        </row>
        <row r="4881">
          <cell r="A4881">
            <v>92121</v>
          </cell>
          <cell r="B4881" t="str">
            <v>PENEIRAMENTO DE AREIA COM PENEIRA ELÉTRICA. AF_11/2015</v>
          </cell>
          <cell r="C4881" t="str">
            <v>M3</v>
          </cell>
          <cell r="D4881">
            <v>18.7</v>
          </cell>
        </row>
        <row r="4882">
          <cell r="A4882">
            <v>92122</v>
          </cell>
          <cell r="B4882" t="str">
            <v>PENEIRAMENTO DE AREIA COM PENEIRA MANUAL. AF_11/2015</v>
          </cell>
          <cell r="C4882" t="str">
            <v>M3</v>
          </cell>
          <cell r="D4882">
            <v>30.66</v>
          </cell>
        </row>
        <row r="4883">
          <cell r="A4883">
            <v>92123</v>
          </cell>
          <cell r="B4883" t="str">
            <v>ENSACAMENTO DE AREIA. AF_11/2015</v>
          </cell>
          <cell r="C4883" t="str">
            <v>M3</v>
          </cell>
          <cell r="D4883">
            <v>31.12</v>
          </cell>
        </row>
        <row r="4884">
          <cell r="A4884">
            <v>9537</v>
          </cell>
          <cell r="B4884" t="str">
            <v>LIMPEZA FINAL DA OBRA</v>
          </cell>
          <cell r="C4884" t="str">
            <v>M2</v>
          </cell>
          <cell r="D4884">
            <v>1.94</v>
          </cell>
        </row>
        <row r="4885">
          <cell r="A4885" t="str">
            <v>73745/001</v>
          </cell>
          <cell r="B4885" t="str">
            <v>LIMPEZA DE ESTRUTURAL DE ACO OU CONCRETO COM JATEAMENTO DE AREIA</v>
          </cell>
          <cell r="C4885" t="str">
            <v>M2</v>
          </cell>
          <cell r="D4885">
            <v>9.6</v>
          </cell>
        </row>
        <row r="4886">
          <cell r="A4886" t="str">
            <v>73800/001</v>
          </cell>
          <cell r="B4886" t="str">
            <v>LIMPEZA E POLIMENTO MECANIZADO EM PISO ALTA RESISTENCIA, UTILIZANDO ES TUQUE COM ADESIVO, CIMENTO BRANCO E CORANTE</v>
          </cell>
          <cell r="C4886" t="str">
            <v>M2</v>
          </cell>
          <cell r="D4886">
            <v>31.31</v>
          </cell>
        </row>
        <row r="4887">
          <cell r="A4887" t="str">
            <v>73806/001</v>
          </cell>
          <cell r="B4887" t="str">
            <v>LIMPEZA DE SUPERFICIES COM JATO DE ALTA PRESSAO DE AR E AGUA</v>
          </cell>
          <cell r="C4887" t="str">
            <v>M2</v>
          </cell>
          <cell r="D4887">
            <v>1.31</v>
          </cell>
        </row>
        <row r="4888">
          <cell r="A4888" t="str">
            <v>73948/002</v>
          </cell>
          <cell r="B4888" t="str">
            <v>LIMPEZA/PREPARO SUPERFICIE CONCRETO P/PINTURA</v>
          </cell>
          <cell r="C4888" t="str">
            <v>M2</v>
          </cell>
          <cell r="D4888">
            <v>6.68</v>
          </cell>
        </row>
        <row r="4889">
          <cell r="A4889" t="str">
            <v>73948/003</v>
          </cell>
          <cell r="B4889" t="str">
            <v>LIMPEZA AZULEJO</v>
          </cell>
          <cell r="C4889" t="str">
            <v>M2</v>
          </cell>
          <cell r="D4889">
            <v>4.67</v>
          </cell>
        </row>
        <row r="4890">
          <cell r="A4890" t="str">
            <v>73948/004</v>
          </cell>
          <cell r="B4890" t="str">
            <v>LIMPEZA E LAVAGEM DE PASTILHAS</v>
          </cell>
          <cell r="C4890" t="str">
            <v>M2</v>
          </cell>
          <cell r="D4890">
            <v>6.69</v>
          </cell>
        </row>
        <row r="4891">
          <cell r="A4891" t="str">
            <v>73948/005</v>
          </cell>
          <cell r="B4891" t="str">
            <v>LIMPEZA CHAPA MELAMINICA EM PAREDE</v>
          </cell>
          <cell r="C4891" t="str">
            <v>M2</v>
          </cell>
          <cell r="D4891">
            <v>4.62</v>
          </cell>
        </row>
        <row r="4892">
          <cell r="A4892" t="str">
            <v>73948/006</v>
          </cell>
          <cell r="B4892" t="str">
            <v>LIMPEZA LAMBRI ALUMINIO</v>
          </cell>
          <cell r="C4892" t="str">
            <v>M2</v>
          </cell>
          <cell r="D4892">
            <v>10.59</v>
          </cell>
        </row>
        <row r="4893">
          <cell r="A4893" t="str">
            <v>73948/007</v>
          </cell>
          <cell r="B4893" t="str">
            <v>LIMPEZA ESQUADRIA FERRO C/SOLVENTE</v>
          </cell>
          <cell r="C4893" t="str">
            <v>M2</v>
          </cell>
          <cell r="D4893">
            <v>18.39</v>
          </cell>
        </row>
        <row r="4894">
          <cell r="A4894" t="str">
            <v>73948/008</v>
          </cell>
          <cell r="B4894" t="str">
            <v>LIMPEZA VIDRO COMUM</v>
          </cell>
          <cell r="C4894" t="str">
            <v>M2</v>
          </cell>
          <cell r="D4894">
            <v>9.07</v>
          </cell>
        </row>
        <row r="4895">
          <cell r="A4895" t="str">
            <v>73948/009</v>
          </cell>
          <cell r="B4895" t="str">
            <v>LIMPEZA FORRO</v>
          </cell>
          <cell r="C4895" t="str">
            <v>M2</v>
          </cell>
          <cell r="D4895">
            <v>19.47</v>
          </cell>
        </row>
        <row r="4896">
          <cell r="A4896" t="str">
            <v>73948/010</v>
          </cell>
          <cell r="B4896" t="str">
            <v>LIMPEZA PISO MARMORE/GRANITO</v>
          </cell>
          <cell r="C4896" t="str">
            <v>M2</v>
          </cell>
          <cell r="D4896">
            <v>17.12</v>
          </cell>
        </row>
        <row r="4897">
          <cell r="A4897" t="str">
            <v>73948/011</v>
          </cell>
          <cell r="B4897" t="str">
            <v>LIMPEZA PISO CERAMICO</v>
          </cell>
          <cell r="C4897" t="str">
            <v>M2</v>
          </cell>
          <cell r="D4897">
            <v>16.420000000000002</v>
          </cell>
        </row>
        <row r="4898">
          <cell r="A4898" t="str">
            <v>73948/012</v>
          </cell>
          <cell r="B4898" t="str">
            <v>LIMPEZA PISO PLACA BORRACHA C/ENCERAMENTO</v>
          </cell>
          <cell r="C4898" t="str">
            <v>M2</v>
          </cell>
          <cell r="D4898">
            <v>19.329999999999998</v>
          </cell>
        </row>
        <row r="4899">
          <cell r="A4899" t="str">
            <v>73948/013</v>
          </cell>
          <cell r="B4899" t="str">
            <v>LIMPEZA PISO PLACA BORRACHA</v>
          </cell>
          <cell r="C4899" t="str">
            <v>M2</v>
          </cell>
          <cell r="D4899">
            <v>7.53</v>
          </cell>
        </row>
        <row r="4900">
          <cell r="A4900" t="str">
            <v>73948/014</v>
          </cell>
          <cell r="B4900" t="str">
            <v>LIMPEZA PISO CIMENTADO</v>
          </cell>
          <cell r="C4900" t="str">
            <v>M2</v>
          </cell>
          <cell r="D4900">
            <v>8.32</v>
          </cell>
        </row>
        <row r="4901">
          <cell r="A4901" t="str">
            <v>73948/015</v>
          </cell>
          <cell r="B4901" t="str">
            <v>LIMPEZA PISO MARMORITE/GRANILITE</v>
          </cell>
          <cell r="C4901" t="str">
            <v>M2</v>
          </cell>
          <cell r="D4901">
            <v>10.49</v>
          </cell>
        </row>
        <row r="4902">
          <cell r="A4902" t="str">
            <v>73948/016</v>
          </cell>
          <cell r="B4902" t="str">
            <v>LIMPEZA MANUAL DO TERRENO (C/ RASPAGEM SUPERFICIAL)</v>
          </cell>
          <cell r="C4902" t="str">
            <v>M2</v>
          </cell>
          <cell r="D4902">
            <v>3.19</v>
          </cell>
        </row>
        <row r="4903">
          <cell r="A4903" t="str">
            <v>74086/001</v>
          </cell>
          <cell r="B4903" t="str">
            <v>LIMPEZA LOUCAS E METAIS</v>
          </cell>
          <cell r="C4903" t="str">
            <v>UN</v>
          </cell>
          <cell r="D4903">
            <v>19.97</v>
          </cell>
        </row>
        <row r="4904">
          <cell r="A4904" t="str">
            <v>74243/001</v>
          </cell>
          <cell r="B4904" t="str">
            <v>LIMPEZA GERAL DE QUADRA POLIESPORTIVA</v>
          </cell>
          <cell r="C4904" t="str">
            <v>M2</v>
          </cell>
          <cell r="D4904">
            <v>1.79</v>
          </cell>
        </row>
        <row r="4905">
          <cell r="A4905">
            <v>84115</v>
          </cell>
          <cell r="B4905" t="str">
            <v>LIMPEZA DE ESTRUTURA METALICA SEM ANDAIME</v>
          </cell>
          <cell r="C4905" t="str">
            <v>M2</v>
          </cell>
          <cell r="D4905">
            <v>2.35</v>
          </cell>
        </row>
        <row r="4906">
          <cell r="A4906">
            <v>84117</v>
          </cell>
          <cell r="B4906" t="str">
            <v>RASPAGEM / CALAFETACAO TACOS MADEIRA 1 DEMAO CERA</v>
          </cell>
          <cell r="C4906" t="str">
            <v>M2</v>
          </cell>
          <cell r="D4906">
            <v>15.5</v>
          </cell>
        </row>
        <row r="4907">
          <cell r="A4907">
            <v>84119</v>
          </cell>
          <cell r="B4907" t="str">
            <v>ENCERAMENTO MANUAL PISO DE QUALQUER NATUREZA - 2 DEMAOS</v>
          </cell>
          <cell r="C4907" t="str">
            <v>M2</v>
          </cell>
          <cell r="D4907">
            <v>6.99</v>
          </cell>
        </row>
        <row r="4908">
          <cell r="A4908">
            <v>84120</v>
          </cell>
          <cell r="B4908" t="str">
            <v>ENCERAMENTO MANUAL EM MADEIRA - 3 DEMAOS</v>
          </cell>
          <cell r="C4908" t="str">
            <v>M2</v>
          </cell>
          <cell r="D4908">
            <v>10.73</v>
          </cell>
        </row>
        <row r="4909">
          <cell r="A4909">
            <v>84121</v>
          </cell>
          <cell r="B4909" t="str">
            <v>PLACA IDENTIFICACAO ACRILICO 25X8CM BORDA POLIDA - FORNECIMENTO E COLO CACAO</v>
          </cell>
          <cell r="C4909" t="str">
            <v>UN</v>
          </cell>
          <cell r="D4909">
            <v>44.98</v>
          </cell>
        </row>
        <row r="4910">
          <cell r="A4910">
            <v>84122</v>
          </cell>
          <cell r="B4910" t="str">
            <v>PLACA INAUGURACAO EM ALUMINIO 0,40X0,60M FORNECIMENTO E COLOCACAO</v>
          </cell>
          <cell r="C4910" t="str">
            <v>UN</v>
          </cell>
          <cell r="D4910">
            <v>434.34</v>
          </cell>
        </row>
        <row r="4911">
          <cell r="A4911">
            <v>84123</v>
          </cell>
          <cell r="B4911" t="str">
            <v>LIXAMENTO MAN C/ LIXA CALAFATE DE CONCR APARENTE ANTIGO</v>
          </cell>
          <cell r="C4911" t="str">
            <v>M2</v>
          </cell>
          <cell r="D4911">
            <v>4.55</v>
          </cell>
        </row>
        <row r="4912">
          <cell r="A4912">
            <v>84124</v>
          </cell>
          <cell r="B4912" t="str">
            <v>LETRA DE ACO INOX NO22 ALT=20CM FORNECIMENTO E COLOCACAO</v>
          </cell>
          <cell r="C4912" t="str">
            <v>UN</v>
          </cell>
          <cell r="D4912">
            <v>75.959999999999994</v>
          </cell>
        </row>
        <row r="4913">
          <cell r="A4913">
            <v>84125</v>
          </cell>
          <cell r="B4913" t="str">
            <v>LIMPEZA DE REVESTIMENTO EM PAREDE C/ SOLUCAO DE ACIDO MURIATICO/AMONIA</v>
          </cell>
          <cell r="C4913" t="str">
            <v>M2</v>
          </cell>
          <cell r="D4913">
            <v>6.03</v>
          </cell>
        </row>
        <row r="4914">
          <cell r="A4914" t="str">
            <v>74163/001</v>
          </cell>
          <cell r="B4914" t="str">
            <v>PERFURACAO DE POCO COM PERFURATRIZ PNEUMATICA</v>
          </cell>
          <cell r="C4914" t="str">
            <v>M</v>
          </cell>
          <cell r="D4914">
            <v>38.729999999999997</v>
          </cell>
        </row>
        <row r="4915">
          <cell r="A4915" t="str">
            <v>74163/002</v>
          </cell>
          <cell r="B4915" t="str">
            <v>PERFURACAO DE POCO COM PERFURATRIZ A PERCUSSAO</v>
          </cell>
          <cell r="C4915" t="str">
            <v>M</v>
          </cell>
          <cell r="D4915">
            <v>68.430000000000007</v>
          </cell>
        </row>
        <row r="4916">
          <cell r="A4916">
            <v>84127</v>
          </cell>
          <cell r="B4916" t="str">
            <v>REVESTIMENTO DE POCOS C/ TUBOS DE CONCRETO</v>
          </cell>
          <cell r="C4916" t="str">
            <v>M</v>
          </cell>
          <cell r="D4916">
            <v>285.5</v>
          </cell>
        </row>
        <row r="4917">
          <cell r="A4917">
            <v>84128</v>
          </cell>
          <cell r="B4917" t="str">
            <v>ABERTURA POCO PARA CISTERNA TERRENO COMPACTO COM DN 1,0M COM PROFUNDID ADES DE 15 A 20M</v>
          </cell>
          <cell r="C4917" t="str">
            <v>M</v>
          </cell>
          <cell r="D4917">
            <v>148.66</v>
          </cell>
        </row>
        <row r="4918">
          <cell r="A4918">
            <v>84129</v>
          </cell>
          <cell r="B4918" t="str">
            <v>ABERTURA POCO PARA CISTERNA TERRENO COMPACTO COM DN 1,0M PROFUNDIDADE DE 10 A 15M</v>
          </cell>
          <cell r="C4918" t="str">
            <v>M</v>
          </cell>
          <cell r="D4918">
            <v>118.92</v>
          </cell>
        </row>
        <row r="4919">
          <cell r="A4919">
            <v>84130</v>
          </cell>
          <cell r="B4919" t="str">
            <v>ABERTURA POCO PARA CISTERNA TERRENO COMPACTO COM DN 1,0 COM PROFUNDIDA DE DE 5 A 10M</v>
          </cell>
          <cell r="C4919" t="str">
            <v>M</v>
          </cell>
          <cell r="D4919">
            <v>89.19</v>
          </cell>
        </row>
        <row r="4920">
          <cell r="A4920">
            <v>84131</v>
          </cell>
          <cell r="B4920" t="str">
            <v>ABERTURA POCO PARA CISTERNA TERRENO COMPACTO COM DN 1,0 COM PROFUNDIDA DEATE 5M</v>
          </cell>
          <cell r="C4920" t="str">
            <v>M</v>
          </cell>
          <cell r="D4920">
            <v>74.33</v>
          </cell>
        </row>
        <row r="4921">
          <cell r="A4921">
            <v>40841</v>
          </cell>
          <cell r="B4921" t="str">
            <v>ABRACADEIRA P/POCOS PROFUNDOS</v>
          </cell>
          <cell r="C4921" t="str">
            <v>UN</v>
          </cell>
          <cell r="D4921">
            <v>90.14</v>
          </cell>
        </row>
        <row r="4922">
          <cell r="A4922">
            <v>6391</v>
          </cell>
          <cell r="B4922" t="str">
            <v>SOLDA TOPO DESCENDENTE CHANFRADA ESPESSURA=1/4" CHAPA/PERFIL/TUBO ACO COM CONVERSOR DIESEL.</v>
          </cell>
          <cell r="C4922" t="str">
            <v>M</v>
          </cell>
          <cell r="D4922">
            <v>100.43</v>
          </cell>
        </row>
        <row r="4923">
          <cell r="A4923">
            <v>84132</v>
          </cell>
          <cell r="B4923" t="str">
            <v>SOLDA DE TOPO DESCENDENTE, EM CHAPA ACO CHANFR 5/16" ESP (P/ ASSENT TU BULACAO OU PECA DE ACO) UTILIZANDO CONVERSOR DIESEL.</v>
          </cell>
          <cell r="C4923" t="str">
            <v>M</v>
          </cell>
          <cell r="D4923">
            <v>110.52</v>
          </cell>
        </row>
        <row r="4924">
          <cell r="A4924">
            <v>84133</v>
          </cell>
          <cell r="B4924" t="str">
            <v>SOLDA DE TOPO DESCENDENTE, EM CHAPA ACO CHANFR 3/8" ESP (P/ ASSENT TUB ULACAO OU PECA DE ACO) UTILIZANDO CONVERSOR DIESEL</v>
          </cell>
          <cell r="C4924" t="str">
            <v>M</v>
          </cell>
          <cell r="D4924">
            <v>223.62</v>
          </cell>
        </row>
        <row r="4925">
          <cell r="A4925">
            <v>71516</v>
          </cell>
          <cell r="B4925" t="str">
            <v>CONJUNTO DE MANGUEIRA PARA COMBATE A INCENDIO EM FIBRA DE POLIESTER PU RA, COM 1.1/2", REVESTIDA INTERNAMENTE, COM 2 LANCES DE 15M CADA</v>
          </cell>
          <cell r="C4925" t="str">
            <v>UN</v>
          </cell>
          <cell r="D4925">
            <v>520</v>
          </cell>
        </row>
        <row r="4926">
          <cell r="A4926">
            <v>73361</v>
          </cell>
          <cell r="B4926" t="str">
            <v>CONCRETO CICLOPICO FCK=10MPA 30% PEDRA DE MAO INCLUSIVE LANCAMENTO</v>
          </cell>
          <cell r="C4926" t="str">
            <v>M3</v>
          </cell>
          <cell r="D4926">
            <v>330.43</v>
          </cell>
        </row>
        <row r="4927">
          <cell r="A4927">
            <v>73370</v>
          </cell>
          <cell r="B4927" t="str">
            <v>TRANSPORTE QQ NAT CAM BASCULANTE 30 KM/H 8.00 T EXCL  DESPE- SA CARGA/DESC ESPERA DO CAMINHAO/SERVENTE/E OU EQUIP AUX.</v>
          </cell>
          <cell r="C4927" t="str">
            <v>T/KM</v>
          </cell>
          <cell r="D4927">
            <v>1.18</v>
          </cell>
        </row>
        <row r="4928">
          <cell r="A4928">
            <v>73372</v>
          </cell>
          <cell r="B4928" t="str">
            <v>PINHO DE TERCEIRA 1" X 12" E 1" X 9"</v>
          </cell>
          <cell r="C4928" t="str">
            <v>M2</v>
          </cell>
          <cell r="D4928">
            <v>28.01</v>
          </cell>
        </row>
        <row r="4929">
          <cell r="A4929">
            <v>73396</v>
          </cell>
          <cell r="B4929" t="str">
            <v>DEGRAU DE FERRO FUNDIDO NUM 1 DE 3,0 KG</v>
          </cell>
          <cell r="C4929" t="str">
            <v>UN</v>
          </cell>
          <cell r="D4929">
            <v>8.15</v>
          </cell>
        </row>
        <row r="4930">
          <cell r="A4930">
            <v>73397</v>
          </cell>
          <cell r="B4930" t="str">
            <v>EMBOCO CIMENTO AREIA 1:4 ESP=1,5CM INCL CHAPISCO 1:3 E=9MM</v>
          </cell>
          <cell r="C4930" t="str">
            <v>M2</v>
          </cell>
          <cell r="D4930">
            <v>22.72</v>
          </cell>
        </row>
        <row r="4931">
          <cell r="A4931">
            <v>73413</v>
          </cell>
          <cell r="B4931" t="str">
            <v>ESCAVACAO MEC.VALA N ESCOR ATE 1,5M C/RETRO MAT 1A COM REDUTOR (PEDRAS /INST PREDIAIS/OUTROS REDUT PRODUT OU CAVAS FUNDACAO) -  EXCL. ESGOTAM ENTO</v>
          </cell>
          <cell r="C4931" t="str">
            <v>M3</v>
          </cell>
          <cell r="D4931">
            <v>13.58</v>
          </cell>
        </row>
        <row r="4932">
          <cell r="A4932">
            <v>73415</v>
          </cell>
          <cell r="B4932" t="str">
            <v>PINTURA PVA, TRES DEMAOS</v>
          </cell>
          <cell r="C4932" t="str">
            <v>M2</v>
          </cell>
          <cell r="D4932">
            <v>13.73</v>
          </cell>
        </row>
        <row r="4933">
          <cell r="A4933">
            <v>73426</v>
          </cell>
          <cell r="B4933" t="str">
            <v>PERFURACAO MANUAL DIAMETRO 20 CM (5 TF)</v>
          </cell>
          <cell r="C4933" t="str">
            <v>M</v>
          </cell>
          <cell r="D4933">
            <v>59.37</v>
          </cell>
        </row>
        <row r="4934">
          <cell r="A4934">
            <v>73430</v>
          </cell>
          <cell r="B4934" t="str">
            <v>ESCAVACAO MEC. VALA N ESCOR MAT 1A C/RETRO ENTRE 1,5 E 3M C/ REDUTOR ( PEDRAS/INST PREDIAIS/OUTROS REDUT.PRODUTIV OU CAVAS FUNDACAO ) - EXCL. ESGOTAMENTO.</v>
          </cell>
          <cell r="C4934" t="str">
            <v>M3</v>
          </cell>
          <cell r="D4934">
            <v>16.510000000000002</v>
          </cell>
        </row>
        <row r="4935">
          <cell r="A4935">
            <v>73431</v>
          </cell>
          <cell r="B4935" t="str">
            <v>PINHO TERCEIRA  2,5X10CM</v>
          </cell>
          <cell r="C4935" t="str">
            <v>M</v>
          </cell>
          <cell r="D4935">
            <v>2.87</v>
          </cell>
        </row>
        <row r="4936">
          <cell r="A4936">
            <v>73460</v>
          </cell>
          <cell r="B4936" t="str">
            <v>MACARANDUBA APARELHADA 3" X 4.1/2"</v>
          </cell>
          <cell r="C4936" t="str">
            <v>M</v>
          </cell>
          <cell r="D4936">
            <v>22.19</v>
          </cell>
        </row>
        <row r="4937">
          <cell r="A4937">
            <v>73475</v>
          </cell>
          <cell r="B4937" t="str">
            <v>TACO DE ALVENARIA (2,5X10X20)CM</v>
          </cell>
          <cell r="C4937" t="str">
            <v>UN</v>
          </cell>
          <cell r="D4937">
            <v>0.44</v>
          </cell>
        </row>
        <row r="4938">
          <cell r="A4938">
            <v>73488</v>
          </cell>
          <cell r="B4938" t="str">
            <v>MACARANDUBA APARELHADA 3" X 6"</v>
          </cell>
          <cell r="C4938" t="str">
            <v>M</v>
          </cell>
          <cell r="D4938">
            <v>28.98</v>
          </cell>
        </row>
        <row r="4939">
          <cell r="A4939">
            <v>73489</v>
          </cell>
          <cell r="B4939" t="str">
            <v>MACARANDUBA APARELHADA DE 3" X 9"</v>
          </cell>
          <cell r="C4939" t="str">
            <v>M</v>
          </cell>
          <cell r="D4939">
            <v>44.41</v>
          </cell>
        </row>
        <row r="4940">
          <cell r="A4940">
            <v>73490</v>
          </cell>
          <cell r="B4940" t="str">
            <v>TUBO CA-1 CONCR ARMADO P/GALERIAS AGUAS PLUV DIAM=0,80M FORNEC MAT COM AREIA CIMENTO 1:4 - FORNECIMENTO E ASSENTAMENTO</v>
          </cell>
          <cell r="C4940" t="str">
            <v>M</v>
          </cell>
          <cell r="D4940">
            <v>292.74</v>
          </cell>
        </row>
        <row r="4941">
          <cell r="A4941">
            <v>73493</v>
          </cell>
          <cell r="B4941" t="str">
            <v>TEODOLITO CONVENCIONAL DE MICROMETRO C/LEITURA NUMERICA (CP) PRECISAO DE 6S PARA LEVANTAMENTO DE TERRENOS DIVERSOS</v>
          </cell>
          <cell r="C4941" t="str">
            <v>H</v>
          </cell>
          <cell r="D4941">
            <v>2.2999999999999998</v>
          </cell>
        </row>
        <row r="4942">
          <cell r="A4942">
            <v>73503</v>
          </cell>
          <cell r="B4942" t="str">
            <v>TRANSPORTE DE TUBOS DE PVC DN 1000</v>
          </cell>
          <cell r="C4942" t="str">
            <v>M</v>
          </cell>
          <cell r="D4942">
            <v>6.75</v>
          </cell>
        </row>
        <row r="4943">
          <cell r="A4943">
            <v>73504</v>
          </cell>
          <cell r="B4943" t="str">
            <v>TRANSPORTE DE TUBOS DE PVC DN 900</v>
          </cell>
          <cell r="C4943" t="str">
            <v>M</v>
          </cell>
          <cell r="D4943">
            <v>5.7</v>
          </cell>
        </row>
        <row r="4944">
          <cell r="A4944">
            <v>73505</v>
          </cell>
          <cell r="B4944" t="str">
            <v>TRANSPORTE DE TUBOS DE PVC DN 800</v>
          </cell>
          <cell r="C4944" t="str">
            <v>M</v>
          </cell>
          <cell r="D4944">
            <v>4.72</v>
          </cell>
        </row>
        <row r="4945">
          <cell r="A4945">
            <v>73506</v>
          </cell>
          <cell r="B4945" t="str">
            <v>TRANSPORTE DE TUBOS DE PVC DN 700</v>
          </cell>
          <cell r="C4945" t="str">
            <v>M</v>
          </cell>
          <cell r="D4945">
            <v>3.83</v>
          </cell>
        </row>
        <row r="4946">
          <cell r="A4946">
            <v>73507</v>
          </cell>
          <cell r="B4946" t="str">
            <v>TRANSPORTE DE TUBOS DE PVC DN 600</v>
          </cell>
          <cell r="C4946" t="str">
            <v>M</v>
          </cell>
          <cell r="D4946">
            <v>3</v>
          </cell>
        </row>
        <row r="4947">
          <cell r="A4947">
            <v>73508</v>
          </cell>
          <cell r="B4947" t="str">
            <v>TRANSPORTE DE TUBOS DE PVC DN 500</v>
          </cell>
          <cell r="C4947" t="str">
            <v>M</v>
          </cell>
          <cell r="D4947">
            <v>2.2799999999999998</v>
          </cell>
        </row>
        <row r="4948">
          <cell r="A4948">
            <v>73509</v>
          </cell>
          <cell r="B4948" t="str">
            <v>TRANSPORTE DE TUBOS DE PVC DN 400</v>
          </cell>
          <cell r="C4948" t="str">
            <v>M</v>
          </cell>
          <cell r="D4948">
            <v>1.65</v>
          </cell>
        </row>
        <row r="4949">
          <cell r="A4949">
            <v>73510</v>
          </cell>
          <cell r="B4949" t="str">
            <v>TRANSPORTE DE TUBOS DE FERRO DUTIL DN 1200</v>
          </cell>
          <cell r="C4949" t="str">
            <v>M</v>
          </cell>
          <cell r="D4949">
            <v>17.38</v>
          </cell>
        </row>
        <row r="4950">
          <cell r="A4950">
            <v>73511</v>
          </cell>
          <cell r="B4950" t="str">
            <v>TRANSPORTE DE TUBOS DE FERRO DUTIL DN 1100</v>
          </cell>
          <cell r="C4950" t="str">
            <v>M</v>
          </cell>
          <cell r="D4950">
            <v>14.99</v>
          </cell>
        </row>
        <row r="4951">
          <cell r="A4951">
            <v>73512</v>
          </cell>
          <cell r="B4951" t="str">
            <v>TRANSPORTE DE TUBOS DE FERRO DUTIL DN 1000</v>
          </cell>
          <cell r="C4951" t="str">
            <v>M</v>
          </cell>
          <cell r="D4951">
            <v>13.02</v>
          </cell>
        </row>
        <row r="4952">
          <cell r="A4952">
            <v>73513</v>
          </cell>
          <cell r="B4952" t="str">
            <v>TRANSPORTE DE TUBOS DE FERRO DUTIL DN 900</v>
          </cell>
          <cell r="C4952" t="str">
            <v>M</v>
          </cell>
          <cell r="D4952">
            <v>10.98</v>
          </cell>
        </row>
        <row r="4953">
          <cell r="A4953">
            <v>73514</v>
          </cell>
          <cell r="B4953" t="str">
            <v>TRANSPORTE DE TUBOS DE FERRO DUTIL DN 800</v>
          </cell>
          <cell r="C4953" t="str">
            <v>M</v>
          </cell>
          <cell r="D4953">
            <v>9.11</v>
          </cell>
        </row>
        <row r="4954">
          <cell r="A4954">
            <v>73515</v>
          </cell>
          <cell r="B4954" t="str">
            <v>TRANSPORTE DE TUBOS DE FERRO DUTIL DN 700</v>
          </cell>
          <cell r="C4954" t="str">
            <v>M</v>
          </cell>
          <cell r="D4954">
            <v>7.38</v>
          </cell>
        </row>
        <row r="4955">
          <cell r="A4955">
            <v>73516</v>
          </cell>
          <cell r="B4955" t="str">
            <v>TRANSPORTE DE TUBOS DE FERRO DUTIL DN 600</v>
          </cell>
          <cell r="C4955" t="str">
            <v>M</v>
          </cell>
          <cell r="D4955">
            <v>5.8</v>
          </cell>
        </row>
        <row r="4956">
          <cell r="A4956">
            <v>73517</v>
          </cell>
          <cell r="B4956" t="str">
            <v>TRANSPORTE DE TUBOS DE FERRO DUTIL DN 500</v>
          </cell>
          <cell r="C4956" t="str">
            <v>M</v>
          </cell>
          <cell r="D4956">
            <v>4.3899999999999997</v>
          </cell>
        </row>
        <row r="4957">
          <cell r="A4957">
            <v>73518</v>
          </cell>
          <cell r="B4957" t="str">
            <v>TRANSPORTE DE TUBOS DE FERRO DUTIL DN 450</v>
          </cell>
          <cell r="C4957" t="str">
            <v>M</v>
          </cell>
          <cell r="D4957">
            <v>3.81</v>
          </cell>
        </row>
        <row r="4958">
          <cell r="A4958">
            <v>73519</v>
          </cell>
          <cell r="B4958" t="str">
            <v>TRANSPORTE DE TUBOS DE FERRO DUTIL DN 400</v>
          </cell>
          <cell r="C4958" t="str">
            <v>M</v>
          </cell>
          <cell r="D4958">
            <v>3.19</v>
          </cell>
        </row>
        <row r="4959">
          <cell r="A4959">
            <v>73520</v>
          </cell>
          <cell r="B4959" t="str">
            <v>TRANSPORTE DE TUBOS DE FERRO DUTIL DN 350</v>
          </cell>
          <cell r="C4959" t="str">
            <v>M</v>
          </cell>
          <cell r="D4959">
            <v>2.68</v>
          </cell>
        </row>
        <row r="4960">
          <cell r="A4960">
            <v>73521</v>
          </cell>
          <cell r="B4960" t="str">
            <v>TRANSPORTE DE TUBOS DE FERRO DUTIL DN 300</v>
          </cell>
          <cell r="C4960" t="str">
            <v>M</v>
          </cell>
          <cell r="D4960">
            <v>2.16</v>
          </cell>
        </row>
        <row r="4961">
          <cell r="A4961">
            <v>73522</v>
          </cell>
          <cell r="B4961" t="str">
            <v>TRANSPORTE DE TUBOS DE FERRO DUTIL DN 250</v>
          </cell>
          <cell r="C4961" t="str">
            <v>M</v>
          </cell>
          <cell r="D4961">
            <v>1.71</v>
          </cell>
        </row>
        <row r="4962">
          <cell r="A4962">
            <v>73523</v>
          </cell>
          <cell r="B4962" t="str">
            <v>TRANSPORTE DE TUBOS DE FERRO DUTIL DN 200</v>
          </cell>
          <cell r="C4962" t="str">
            <v>M</v>
          </cell>
          <cell r="D4962">
            <v>1.28</v>
          </cell>
        </row>
        <row r="4963">
          <cell r="A4963">
            <v>73524</v>
          </cell>
          <cell r="B4963" t="str">
            <v>TRANSPORTE DE TUBOS DE FERRO DUTIL DN 150</v>
          </cell>
          <cell r="C4963" t="str">
            <v>M</v>
          </cell>
          <cell r="D4963">
            <v>1</v>
          </cell>
        </row>
        <row r="4964">
          <cell r="A4964">
            <v>73540</v>
          </cell>
          <cell r="B4964" t="str">
            <v>COLOCACAO CUBA LOUCA/ACO INOX EXCLUSIVE CUBA/COMPLEMENTO - P</v>
          </cell>
          <cell r="C4964" t="str">
            <v>UN</v>
          </cell>
          <cell r="D4964">
            <v>28.47</v>
          </cell>
        </row>
        <row r="4965">
          <cell r="A4965">
            <v>73541</v>
          </cell>
          <cell r="B4965" t="str">
            <v>COLOCACAO BANCA MARMORE/GRANITO/ACO INOX EXCLUSIVE BANCA - P</v>
          </cell>
          <cell r="C4965" t="str">
            <v>M</v>
          </cell>
          <cell r="D4965">
            <v>58.71</v>
          </cell>
        </row>
        <row r="4966">
          <cell r="A4966">
            <v>73542</v>
          </cell>
          <cell r="B4966" t="str">
            <v>BUCHA/ARRUELA ALUMINIO 3/4" - P</v>
          </cell>
          <cell r="C4966" t="str">
            <v>CJ</v>
          </cell>
          <cell r="D4966">
            <v>1.42</v>
          </cell>
        </row>
        <row r="4967">
          <cell r="A4967">
            <v>73543</v>
          </cell>
          <cell r="B4967" t="str">
            <v>BUCHA/ARRUELA ALUMINIO 1/2" - P</v>
          </cell>
          <cell r="C4967" t="str">
            <v>CJ</v>
          </cell>
          <cell r="D4967">
            <v>1.18</v>
          </cell>
        </row>
        <row r="4968">
          <cell r="A4968">
            <v>73555</v>
          </cell>
          <cell r="B4968" t="str">
            <v>TACO DE CANELA 2,5X10X10CM</v>
          </cell>
          <cell r="C4968" t="str">
            <v>UN</v>
          </cell>
          <cell r="D4968">
            <v>0.22</v>
          </cell>
        </row>
        <row r="4969">
          <cell r="A4969">
            <v>73562</v>
          </cell>
          <cell r="B4969" t="str">
            <v>NIVEL WILD-NA-Z</v>
          </cell>
          <cell r="C4969" t="str">
            <v>H</v>
          </cell>
          <cell r="D4969">
            <v>0.75</v>
          </cell>
        </row>
        <row r="4970">
          <cell r="A4970">
            <v>73564</v>
          </cell>
          <cell r="B4970" t="str">
            <v>CORTE REMOCAO DO PAVIMENTO APICOAMENTO LAJE FORMAS E CONCRETAGEM BER- COS FCK=25MPA-24H UTILIZANDO GRAUTH</v>
          </cell>
          <cell r="C4970" t="str">
            <v>M</v>
          </cell>
          <cell r="D4970">
            <v>270.2</v>
          </cell>
        </row>
        <row r="4971">
          <cell r="A4971">
            <v>73587</v>
          </cell>
          <cell r="B4971" t="str">
            <v>TRANSPORTE DE TUBOS DE PVC DN 350</v>
          </cell>
          <cell r="C4971" t="str">
            <v>M</v>
          </cell>
          <cell r="D4971">
            <v>1.1499999999999999</v>
          </cell>
        </row>
        <row r="4972">
          <cell r="A4972">
            <v>73588</v>
          </cell>
          <cell r="B4972" t="str">
            <v>TRANSPORTE DE TUBOS DE PVC DN 300</v>
          </cell>
          <cell r="C4972" t="str">
            <v>M</v>
          </cell>
          <cell r="D4972">
            <v>0.77</v>
          </cell>
        </row>
        <row r="4973">
          <cell r="A4973">
            <v>73589</v>
          </cell>
          <cell r="B4973" t="str">
            <v>TRANSPORTE DE TUBOS DE PVC DN 250</v>
          </cell>
          <cell r="C4973" t="str">
            <v>M</v>
          </cell>
          <cell r="D4973">
            <v>0.54</v>
          </cell>
        </row>
        <row r="4974">
          <cell r="A4974">
            <v>73590</v>
          </cell>
          <cell r="B4974" t="str">
            <v>TRANSPORTE DE TUBOS DE PVC DN 200</v>
          </cell>
          <cell r="C4974" t="str">
            <v>M</v>
          </cell>
          <cell r="D4974">
            <v>0.33</v>
          </cell>
        </row>
        <row r="4975">
          <cell r="A4975">
            <v>73597</v>
          </cell>
          <cell r="B4975" t="str">
            <v>TRANSPORTE DE TUBOS DE FERRO DUTIL DN 100</v>
          </cell>
          <cell r="C4975" t="str">
            <v>M</v>
          </cell>
          <cell r="D4975">
            <v>0.77</v>
          </cell>
        </row>
        <row r="4976">
          <cell r="A4976">
            <v>73598</v>
          </cell>
          <cell r="B4976" t="str">
            <v>TRANSPORTE DE TUBOS DE FERRO DUTIL DN 75</v>
          </cell>
          <cell r="C4976" t="str">
            <v>M</v>
          </cell>
          <cell r="D4976">
            <v>0.54</v>
          </cell>
        </row>
        <row r="4977">
          <cell r="A4977">
            <v>73714</v>
          </cell>
          <cell r="B4977" t="str">
            <v>CAIXA PARA RALO C OM GRELHA FOFO 135 KG DE ALV TIJOLO MACICO (7X10X20) PAREDES DE UMA VEZ (0.20 M) DE 0.90X1.20X1.50 M (EXTERNA) COM ARGAMAS SA 1:4 CIMENTO:AREIA, BASE CONC FCK=10 MPA, EXCLUSIVE ESCAVACAO E REAT ERRO.</v>
          </cell>
          <cell r="C4977" t="str">
            <v>UN</v>
          </cell>
          <cell r="D4977">
            <v>1264.2</v>
          </cell>
        </row>
        <row r="4978">
          <cell r="A4978">
            <v>84114</v>
          </cell>
          <cell r="B4978" t="str">
            <v>ALCAPAO DE MADEIRA 63X63CM INCL FERRAGENS</v>
          </cell>
          <cell r="C4978" t="str">
            <v>UN</v>
          </cell>
          <cell r="D4978">
            <v>120.76</v>
          </cell>
        </row>
        <row r="4979">
          <cell r="A4979">
            <v>84135</v>
          </cell>
          <cell r="B4979" t="str">
            <v>FORNECIMENTO E INSTALACAO CAIXA PRE MOLDADA EM CONCRETO PARA AR CONDIC IONADO 18000 BTUS</v>
          </cell>
          <cell r="C4979" t="str">
            <v>UN</v>
          </cell>
          <cell r="D4979">
            <v>202.88</v>
          </cell>
        </row>
        <row r="4980">
          <cell r="A4980">
            <v>84158</v>
          </cell>
          <cell r="B4980" t="str">
            <v>BUCHA / ARRUELA ALUMINIO 1"</v>
          </cell>
          <cell r="C4980" t="str">
            <v>CJ</v>
          </cell>
          <cell r="D4980">
            <v>1.96</v>
          </cell>
        </row>
        <row r="4981">
          <cell r="A4981">
            <v>84159</v>
          </cell>
          <cell r="B4981" t="str">
            <v>BUCHA / ARRUELA ALUMINIO 1 1/4"</v>
          </cell>
          <cell r="C4981" t="str">
            <v>CJ</v>
          </cell>
          <cell r="D4981">
            <v>3.44</v>
          </cell>
        </row>
        <row r="4982">
          <cell r="A4982">
            <v>86957</v>
          </cell>
          <cell r="B4982" t="str">
            <v>MÃO FRANCESA EM BARRA DE FERRO CHATO RETANGULAR 2" X 1/4", REFORÇADA, 40 X 30 CM</v>
          </cell>
          <cell r="C4982" t="str">
            <v>UN</v>
          </cell>
          <cell r="D4982">
            <v>25.54</v>
          </cell>
        </row>
        <row r="4983">
          <cell r="A4983">
            <v>86958</v>
          </cell>
          <cell r="B4983" t="str">
            <v>MÃO FRANCESA EM BARRA DE FERRO CHATO RETANGULAR 2" X 1/4", REFORÇADA, 30 X 25 CM</v>
          </cell>
          <cell r="C4983" t="str">
            <v>UN</v>
          </cell>
          <cell r="D4983">
            <v>22.04</v>
          </cell>
        </row>
        <row r="4984">
          <cell r="A4984">
            <v>5803</v>
          </cell>
          <cell r="B4984" t="str">
            <v>COMPACTADOR DE SOLOS COM PLACA VIBRATORIA, 46X51CM, 5HP, 156KG, DIESEL , IMPACTO DINAMICO 1700KG - CUSTO HORARIO DE MATERIAIS NA OPERACAO</v>
          </cell>
          <cell r="C4984" t="str">
            <v>H</v>
          </cell>
          <cell r="D4984">
            <v>2.31</v>
          </cell>
        </row>
        <row r="4985">
          <cell r="A4985">
            <v>6541</v>
          </cell>
          <cell r="B4985" t="str">
            <v>TRATOR DE ESTEIRAS - D6 - CUSTOS C/ MAT. NA OPERACAO</v>
          </cell>
          <cell r="C4985" t="str">
            <v>H</v>
          </cell>
          <cell r="D4985">
            <v>80.89</v>
          </cell>
        </row>
        <row r="4986">
          <cell r="A4986">
            <v>73477</v>
          </cell>
          <cell r="B4986" t="str">
            <v>MAQUINA DE SOLDA A ARCO 375A DIESEL 33CV (CP) EXCL OPERADOR</v>
          </cell>
          <cell r="C4986" t="str">
            <v>H</v>
          </cell>
          <cell r="D4986">
            <v>52.58</v>
          </cell>
        </row>
        <row r="4987">
          <cell r="A4987">
            <v>73554</v>
          </cell>
          <cell r="B4987" t="str">
            <v>MACARANDUBA APARELHADA 3" X 3"</v>
          </cell>
          <cell r="C4987" t="str">
            <v>M</v>
          </cell>
          <cell r="D4987">
            <v>14.48</v>
          </cell>
        </row>
        <row r="4988">
          <cell r="A4988" t="str">
            <v>73916/001</v>
          </cell>
          <cell r="B4988" t="str">
            <v>PLACA DE IDENTIFICAÇÃO EM CHAPA GALVANIZADA NUM. 18, 12X18CM</v>
          </cell>
          <cell r="C4988" t="str">
            <v>UN</v>
          </cell>
          <cell r="D4988">
            <v>26.15</v>
          </cell>
        </row>
        <row r="4989">
          <cell r="A4989" t="str">
            <v>73916/002</v>
          </cell>
          <cell r="B4989" t="str">
            <v>PLACA ESMALTADA PARA IDENTIFICAÇÃO NR DE RUA, DIMENSÕES 45X25CM</v>
          </cell>
          <cell r="C4989" t="str">
            <v>UN</v>
          </cell>
          <cell r="D4989">
            <v>51.27</v>
          </cell>
        </row>
        <row r="4990">
          <cell r="A4990" t="str">
            <v>73916/003</v>
          </cell>
          <cell r="B4990" t="str">
            <v>PLACA DE IDENTIFICAÇÃO EM CHAPA GALVANIZADA NUM. 18, DIMENSÕES 8X12CM</v>
          </cell>
          <cell r="C4990" t="str">
            <v>UN</v>
          </cell>
          <cell r="D4990">
            <v>14.7</v>
          </cell>
        </row>
        <row r="4991">
          <cell r="A4991">
            <v>73672</v>
          </cell>
          <cell r="B4991" t="str">
            <v>DESMATAMENTO E LIMPEZA MECANIZADA DE TERRENO COM ARVORES ATE Ø 15CM, U TILIZANDO TRATOR DE ESTEIRAS</v>
          </cell>
          <cell r="C4991" t="str">
            <v>M2</v>
          </cell>
          <cell r="D4991">
            <v>0.4</v>
          </cell>
        </row>
        <row r="4992">
          <cell r="A4992" t="str">
            <v>73822/001</v>
          </cell>
          <cell r="B4992" t="str">
            <v>CAPINA E LIMPEZA MANUAL DE TERRENO COM PEQUENOS ARBUSTOS</v>
          </cell>
          <cell r="C4992" t="str">
            <v>M2</v>
          </cell>
          <cell r="D4992">
            <v>3.83</v>
          </cell>
        </row>
        <row r="4993">
          <cell r="A4993" t="str">
            <v>73822/002</v>
          </cell>
          <cell r="B4993" t="str">
            <v>LIMPEZA MECANIZADA DE TERRENO COM REMOCAO DE CAMADA VEGETAL, UTILIZAND O MOTONIVELADORA</v>
          </cell>
          <cell r="C4993" t="str">
            <v>M2</v>
          </cell>
          <cell r="D4993">
            <v>0.52</v>
          </cell>
        </row>
        <row r="4994">
          <cell r="A4994" t="str">
            <v>73859/001</v>
          </cell>
          <cell r="B4994" t="str">
            <v>DESMATAMENTO E LIMPEZA MECANIZADA DE TERRENO COM REMOCAO DE CAMADA VEG ETAL, UTILIZANDO TRATOR DE ESTEIRAS</v>
          </cell>
          <cell r="C4994" t="str">
            <v>M2</v>
          </cell>
          <cell r="D4994">
            <v>0.15</v>
          </cell>
        </row>
        <row r="4995">
          <cell r="A4995" t="str">
            <v>73859/002</v>
          </cell>
          <cell r="B4995" t="str">
            <v>CAPINA E LIMPEZA MANUAL DE TERRENO</v>
          </cell>
          <cell r="C4995" t="str">
            <v>M2</v>
          </cell>
          <cell r="D4995">
            <v>1.02</v>
          </cell>
        </row>
        <row r="4996">
          <cell r="A4996">
            <v>85331</v>
          </cell>
          <cell r="B4996" t="str">
            <v>CORTE DE CAPOEIRA FINA A FOICE</v>
          </cell>
          <cell r="C4996" t="str">
            <v>M2</v>
          </cell>
          <cell r="D4996">
            <v>0.98</v>
          </cell>
        </row>
        <row r="4997">
          <cell r="A4997">
            <v>85422</v>
          </cell>
          <cell r="B4997" t="str">
            <v>PREPARO MANUAL DE TERRENO S/ RASPAGEM SUPERFICIAL</v>
          </cell>
          <cell r="C4997" t="str">
            <v>M2</v>
          </cell>
          <cell r="D4997">
            <v>5.1100000000000003</v>
          </cell>
        </row>
        <row r="4998">
          <cell r="A4998" t="str">
            <v>74220/001</v>
          </cell>
          <cell r="B4998" t="str">
            <v>TAPUME DE CHAPA DE MADEIRA COMPENSADA, E= 6MM, COM PINTURA A CAL E REA PROVEITAMENTO DE 2X</v>
          </cell>
          <cell r="C4998" t="str">
            <v>M2</v>
          </cell>
          <cell r="D4998">
            <v>42.07</v>
          </cell>
        </row>
        <row r="4999">
          <cell r="A4999" t="str">
            <v>74221/001</v>
          </cell>
          <cell r="B4999" t="str">
            <v>SINALIZACAO DE TRANSITO - NOTURNA</v>
          </cell>
          <cell r="C4999" t="str">
            <v>M</v>
          </cell>
          <cell r="D4999">
            <v>1.96</v>
          </cell>
        </row>
        <row r="5000">
          <cell r="A5000" t="str">
            <v>74219/001</v>
          </cell>
          <cell r="B5000" t="str">
            <v>PASSADICOS COM TABUAS DE MADEIRA PARA PEDESTRES</v>
          </cell>
          <cell r="C5000" t="str">
            <v>M2</v>
          </cell>
          <cell r="D5000">
            <v>47.96</v>
          </cell>
        </row>
        <row r="5001">
          <cell r="A5001" t="str">
            <v>74219/002</v>
          </cell>
          <cell r="B5001" t="str">
            <v>PASSADICOS COM TABUAS DE MADEIRA PARA VEICULOS</v>
          </cell>
          <cell r="C5001" t="str">
            <v>M2</v>
          </cell>
          <cell r="D5001">
            <v>39.97</v>
          </cell>
        </row>
        <row r="5002">
          <cell r="A5002">
            <v>84126</v>
          </cell>
          <cell r="B5002" t="str">
            <v>CHAPA DE ACO CARBONO 3/8 (COLOC/ USO/ RETIR) P/ PASS VEICULO SOBRE VAL A MEDIDA P/ AREA CHAPA EM CADA APLICACAO</v>
          </cell>
          <cell r="C5002" t="str">
            <v>M2</v>
          </cell>
          <cell r="D5002">
            <v>28.85</v>
          </cell>
        </row>
        <row r="5003">
          <cell r="A5003" t="str">
            <v>73875/001</v>
          </cell>
          <cell r="B5003" t="str">
            <v>LOCACAO DE ANDAIME METALICO TUBULAR TIPO TORRE</v>
          </cell>
          <cell r="C5003" t="str">
            <v>M/MES</v>
          </cell>
          <cell r="D5003">
            <v>16.89</v>
          </cell>
        </row>
        <row r="5004">
          <cell r="A5004">
            <v>72213</v>
          </cell>
          <cell r="B5004" t="str">
            <v>LIMPEZA MANUAL GERAL COM REMOCAO DE COBERTURA VEGETAL</v>
          </cell>
          <cell r="C5004" t="str">
            <v>M2</v>
          </cell>
          <cell r="D5004">
            <v>3.19</v>
          </cell>
        </row>
        <row r="5005">
          <cell r="A5005">
            <v>72214</v>
          </cell>
          <cell r="B5005" t="str">
            <v>DEMOLICAO DE ALVENARIA ESTRUTURAL DE BLOCOS VAZADOS DE CONCRETO</v>
          </cell>
          <cell r="C5005" t="str">
            <v>M3</v>
          </cell>
          <cell r="D5005">
            <v>51.14</v>
          </cell>
        </row>
        <row r="5006">
          <cell r="A5006">
            <v>72215</v>
          </cell>
          <cell r="B5006" t="str">
            <v>DEMOLICAO DE ALVENARIA DE ELEMENTOS CERAMICOS VAZADOS</v>
          </cell>
          <cell r="C5006" t="str">
            <v>M3</v>
          </cell>
          <cell r="D5006">
            <v>31.96</v>
          </cell>
        </row>
        <row r="5007">
          <cell r="A5007">
            <v>72216</v>
          </cell>
          <cell r="B5007" t="str">
            <v>DEMOLICAO DE VERGAS, CINTAS E PILARETES DE CONCRETO</v>
          </cell>
          <cell r="C5007" t="str">
            <v>M3</v>
          </cell>
          <cell r="D5007">
            <v>166.22</v>
          </cell>
        </row>
        <row r="5008">
          <cell r="A5008">
            <v>72217</v>
          </cell>
          <cell r="B5008" t="str">
            <v>DEMOLICAO DE PLACAS DIVISORIAS DE GRANILITE</v>
          </cell>
          <cell r="C5008" t="str">
            <v>M2</v>
          </cell>
          <cell r="D5008">
            <v>6.39</v>
          </cell>
        </row>
        <row r="5009">
          <cell r="A5009">
            <v>72218</v>
          </cell>
          <cell r="B5009" t="str">
            <v>DEMOLICAO DE DIVISORIAS EM CHAPAS OU TABUAS, INCLUSIVE DEMOLICAO DE EN TARUGAMENTO</v>
          </cell>
          <cell r="C5009" t="str">
            <v>M2</v>
          </cell>
          <cell r="D5009">
            <v>5.1100000000000003</v>
          </cell>
        </row>
        <row r="5010">
          <cell r="A5010">
            <v>72219</v>
          </cell>
          <cell r="B5010" t="str">
            <v>DEMOLICAO DE ALVENARIA DE BLOCOS DE PEDRA NATURAL</v>
          </cell>
          <cell r="C5010" t="str">
            <v>M3</v>
          </cell>
          <cell r="D5010">
            <v>83.11</v>
          </cell>
        </row>
        <row r="5011">
          <cell r="A5011">
            <v>72220</v>
          </cell>
          <cell r="B5011" t="str">
            <v>RETIRADA DE ALVENARIA DE TIJOLOS DE VIDRO</v>
          </cell>
          <cell r="C5011" t="str">
            <v>M2</v>
          </cell>
          <cell r="D5011">
            <v>12.78</v>
          </cell>
        </row>
        <row r="5012">
          <cell r="A5012">
            <v>72221</v>
          </cell>
          <cell r="B5012" t="str">
            <v>RETIRADA DE PLACAS DIVISORIAS DE GRANILITE</v>
          </cell>
          <cell r="C5012" t="str">
            <v>M2</v>
          </cell>
          <cell r="D5012">
            <v>12.78</v>
          </cell>
        </row>
        <row r="5013">
          <cell r="A5013">
            <v>72222</v>
          </cell>
          <cell r="B5013" t="str">
            <v>RETIRADAS DE DIVISORIAS EM CHAPAS OU TABUAS, SEM RETIRADA DO ENTARUGAM ENTO</v>
          </cell>
          <cell r="C5013" t="str">
            <v>M2</v>
          </cell>
          <cell r="D5013">
            <v>6.21</v>
          </cell>
        </row>
        <row r="5014">
          <cell r="A5014">
            <v>72223</v>
          </cell>
          <cell r="B5014" t="str">
            <v>RETIRADAS DE DIVISORIAS EM CHAPAS OU TABUAS, COM RETIRADA DO ENTARUGAM ENTO</v>
          </cell>
          <cell r="C5014" t="str">
            <v>M2</v>
          </cell>
          <cell r="D5014">
            <v>12.43</v>
          </cell>
        </row>
        <row r="5015">
          <cell r="A5015">
            <v>72224</v>
          </cell>
          <cell r="B5015" t="str">
            <v>DEMOLICAO DE TELHAS CERAMICAS OU DE VIDRO</v>
          </cell>
          <cell r="C5015" t="str">
            <v>M2</v>
          </cell>
          <cell r="D5015">
            <v>7.67</v>
          </cell>
        </row>
        <row r="5016">
          <cell r="A5016">
            <v>72225</v>
          </cell>
          <cell r="B5016" t="str">
            <v>DEMOLICAO DE TELHAS ONDULADAS</v>
          </cell>
          <cell r="C5016" t="str">
            <v>M2</v>
          </cell>
          <cell r="D5016">
            <v>3.19</v>
          </cell>
        </row>
        <row r="5017">
          <cell r="A5017">
            <v>72226</v>
          </cell>
          <cell r="B5017" t="str">
            <v>RETIRADA DE ESTRUTURA DE MADEIRA PONTALETEADA PARA TELHAS CERAMICAS OU DE VIDRO</v>
          </cell>
          <cell r="C5017" t="str">
            <v>M2</v>
          </cell>
          <cell r="D5017">
            <v>8.49</v>
          </cell>
        </row>
        <row r="5018">
          <cell r="A5018">
            <v>72227</v>
          </cell>
          <cell r="B5018" t="str">
            <v>RETIRADA DE ESTRUTURA DE MADEIRA PONTALETEADA PARA TELHAS ONDULADAS</v>
          </cell>
          <cell r="C5018" t="str">
            <v>M2</v>
          </cell>
          <cell r="D5018">
            <v>5.66</v>
          </cell>
        </row>
        <row r="5019">
          <cell r="A5019">
            <v>72228</v>
          </cell>
          <cell r="B5019" t="str">
            <v>RETIRADA DE ESTRUTURA DE MADEIRA COM TESOURAS PARA TELHAS CERAMICAS OU DE VIDRO</v>
          </cell>
          <cell r="C5019" t="str">
            <v>M2</v>
          </cell>
          <cell r="D5019">
            <v>14.16</v>
          </cell>
        </row>
        <row r="5020">
          <cell r="A5020">
            <v>72229</v>
          </cell>
          <cell r="B5020" t="str">
            <v>RETIRADA DE ESTRUTURA DE MADEIRA COM TESOURAS PARA TELHAS ONDULADAS</v>
          </cell>
          <cell r="C5020" t="str">
            <v>M2</v>
          </cell>
          <cell r="D5020">
            <v>11.33</v>
          </cell>
        </row>
        <row r="5021">
          <cell r="A5021">
            <v>72230</v>
          </cell>
          <cell r="B5021" t="str">
            <v>RETIRADA DE TELHAS DE CERAMICAS OU DE VIDRO</v>
          </cell>
          <cell r="C5021" t="str">
            <v>M2</v>
          </cell>
          <cell r="D5021">
            <v>6.39</v>
          </cell>
        </row>
        <row r="5022">
          <cell r="A5022">
            <v>72231</v>
          </cell>
          <cell r="B5022" t="str">
            <v>RETIRADA DE TELHAS ONDULADAS</v>
          </cell>
          <cell r="C5022" t="str">
            <v>M2</v>
          </cell>
          <cell r="D5022">
            <v>4.47</v>
          </cell>
        </row>
        <row r="5023">
          <cell r="A5023">
            <v>72232</v>
          </cell>
          <cell r="B5023" t="str">
            <v>RETIRADA DE CUMEEIRAS CERAMICAS</v>
          </cell>
          <cell r="C5023" t="str">
            <v>M</v>
          </cell>
          <cell r="D5023">
            <v>3.83</v>
          </cell>
        </row>
        <row r="5024">
          <cell r="A5024">
            <v>72233</v>
          </cell>
          <cell r="B5024" t="str">
            <v>RETIRADA DE CUMEEIRAS EM ALUMINIO</v>
          </cell>
          <cell r="C5024" t="str">
            <v>M</v>
          </cell>
          <cell r="D5024">
            <v>2.5499999999999998</v>
          </cell>
        </row>
        <row r="5025">
          <cell r="A5025">
            <v>72235</v>
          </cell>
          <cell r="B5025" t="str">
            <v>DEMOLICAO DE ENTARUGAMENTO DE FORRO</v>
          </cell>
          <cell r="C5025" t="str">
            <v>M2</v>
          </cell>
          <cell r="D5025">
            <v>5.1100000000000003</v>
          </cell>
        </row>
        <row r="5026">
          <cell r="A5026">
            <v>72236</v>
          </cell>
          <cell r="B5026" t="str">
            <v>RETIRADA DE FORRO DE MADEIRA EM TABUAS</v>
          </cell>
          <cell r="C5026" t="str">
            <v>M2</v>
          </cell>
          <cell r="D5026">
            <v>9.5</v>
          </cell>
        </row>
        <row r="5027">
          <cell r="A5027">
            <v>72237</v>
          </cell>
          <cell r="B5027" t="str">
            <v>RETIRADA DE ENTARUGAMENTO DE FORRO</v>
          </cell>
          <cell r="C5027" t="str">
            <v>M2</v>
          </cell>
          <cell r="D5027">
            <v>11.33</v>
          </cell>
        </row>
        <row r="5028">
          <cell r="A5028">
            <v>72238</v>
          </cell>
          <cell r="B5028" t="str">
            <v>RETIRADA DE FORRO EM REGUAS DE PVC, INCLUSIVE RETIRADA DE PERFIS</v>
          </cell>
          <cell r="C5028" t="str">
            <v>M2</v>
          </cell>
          <cell r="D5028">
            <v>5.66</v>
          </cell>
        </row>
        <row r="5029">
          <cell r="A5029">
            <v>72239</v>
          </cell>
          <cell r="B5029" t="str">
            <v>RETIRADA DE TACOS DE MADEIRA</v>
          </cell>
          <cell r="C5029" t="str">
            <v>M2</v>
          </cell>
          <cell r="D5029">
            <v>4.2699999999999996</v>
          </cell>
        </row>
        <row r="5030">
          <cell r="A5030">
            <v>72240</v>
          </cell>
          <cell r="B5030" t="str">
            <v>RETIRADA DE ASSOALHO DE MADEIRA, EXCLUSIVE RETIRADA DE VIGAMENTO</v>
          </cell>
          <cell r="C5030" t="str">
            <v>M2</v>
          </cell>
          <cell r="D5030">
            <v>20.55</v>
          </cell>
        </row>
        <row r="5031">
          <cell r="A5031">
            <v>72241</v>
          </cell>
          <cell r="B5031" t="str">
            <v>RETIRADA DE ASSOALHO DE MADEIRA, INCLUSIVE RETIRADA DE VIGAMENTO</v>
          </cell>
          <cell r="C5031" t="str">
            <v>M2</v>
          </cell>
          <cell r="D5031">
            <v>24.66</v>
          </cell>
        </row>
        <row r="5032">
          <cell r="A5032">
            <v>72242</v>
          </cell>
          <cell r="B5032" t="str">
            <v>RETIRADA DE RODAPES DE MADEIRA, INCLUSIVE RETIRADA DE CORDAO</v>
          </cell>
          <cell r="C5032" t="str">
            <v>M2</v>
          </cell>
          <cell r="D5032">
            <v>4.2</v>
          </cell>
        </row>
        <row r="5033">
          <cell r="A5033">
            <v>73616</v>
          </cell>
          <cell r="B5033" t="str">
            <v>DEMOLICAO DE CONCRETO SIMPLES</v>
          </cell>
          <cell r="C5033" t="str">
            <v>M3</v>
          </cell>
          <cell r="D5033">
            <v>186.65</v>
          </cell>
        </row>
        <row r="5034">
          <cell r="A5034" t="str">
            <v>73801/001</v>
          </cell>
          <cell r="B5034" t="str">
            <v>DEMOLICAO DE PISO DE ALTA RESISTENCIA</v>
          </cell>
          <cell r="C5034" t="str">
            <v>M2</v>
          </cell>
          <cell r="D5034">
            <v>19.170000000000002</v>
          </cell>
        </row>
        <row r="5035">
          <cell r="A5035" t="str">
            <v>73801/002</v>
          </cell>
          <cell r="B5035" t="str">
            <v>DEMOLICAO DE CAMADA DE ASSENTAMENTO/CONTRAPISO COM USO DE PONTEIRO, ES PESSURA ATE 4CM</v>
          </cell>
          <cell r="C5035" t="str">
            <v>M2</v>
          </cell>
          <cell r="D5035">
            <v>19.170000000000002</v>
          </cell>
        </row>
        <row r="5036">
          <cell r="A5036" t="str">
            <v>73802/001</v>
          </cell>
          <cell r="B5036" t="str">
            <v>DEMOLICAO DE REVESTIMENTO DE ARGAMASSA DE CAL E AREIA</v>
          </cell>
          <cell r="C5036" t="str">
            <v>M2</v>
          </cell>
          <cell r="D5036">
            <v>6.39</v>
          </cell>
        </row>
        <row r="5037">
          <cell r="A5037" t="str">
            <v>73874/001</v>
          </cell>
          <cell r="B5037" t="str">
            <v>REMOCAO DE PINTURAS COM JATEAMENTO DE AREIA, EM SUPERFICIES METALICAS</v>
          </cell>
          <cell r="C5037" t="str">
            <v>M2</v>
          </cell>
          <cell r="D5037">
            <v>13.65</v>
          </cell>
        </row>
        <row r="5038">
          <cell r="A5038" t="str">
            <v>73895/001</v>
          </cell>
          <cell r="B5038" t="str">
            <v>DEMOLICAO DE PISO DE MARMORE E ARGAMASSA DE ASSENTAMENTO</v>
          </cell>
          <cell r="C5038" t="str">
            <v>M2</v>
          </cell>
          <cell r="D5038">
            <v>7.65</v>
          </cell>
        </row>
        <row r="5039">
          <cell r="A5039" t="str">
            <v>73896/001</v>
          </cell>
          <cell r="B5039" t="str">
            <v>RETIRADA CUIDADOSA DE AZULEJOS/LADRILHOS E ARGAMASSA DE ASSENTAMENTO</v>
          </cell>
          <cell r="C5039" t="str">
            <v>M2</v>
          </cell>
          <cell r="D5039">
            <v>41.13</v>
          </cell>
        </row>
        <row r="5040">
          <cell r="A5040" t="str">
            <v>73899/001</v>
          </cell>
          <cell r="B5040" t="str">
            <v>DEMOLICAO DE ALVENARIA DE TIJOLOS MACICOS S/REAPROVEITAMENTO</v>
          </cell>
          <cell r="C5040" t="str">
            <v>M3</v>
          </cell>
          <cell r="D5040">
            <v>57.43</v>
          </cell>
        </row>
        <row r="5041">
          <cell r="A5041" t="str">
            <v>73899/002</v>
          </cell>
          <cell r="B5041" t="str">
            <v>DEMOLICAO DE ALVENARIA DE TIJOLOS FURADOS S/REAPROVEITAMENTO</v>
          </cell>
          <cell r="C5041" t="str">
            <v>M3</v>
          </cell>
          <cell r="D5041">
            <v>71.790000000000006</v>
          </cell>
        </row>
        <row r="5042">
          <cell r="A5042">
            <v>84152</v>
          </cell>
          <cell r="B5042" t="str">
            <v>DEMOLICAO MANUAL CONCRETO ARMADO (PILAR / VIGA / LAJE) - INCL EMPILHAC AO LATERAL NO CANTEIRO</v>
          </cell>
          <cell r="C5042" t="str">
            <v>M3</v>
          </cell>
          <cell r="D5042">
            <v>244.08</v>
          </cell>
        </row>
        <row r="5043">
          <cell r="A5043">
            <v>85332</v>
          </cell>
          <cell r="B5043" t="str">
            <v>RETIRADA DE APARELHOS DE ILUMINACAO C/ REAPROVEITAMENTO DE LAMPADAS</v>
          </cell>
          <cell r="C5043" t="str">
            <v>UN</v>
          </cell>
          <cell r="D5043">
            <v>3.95</v>
          </cell>
        </row>
        <row r="5044">
          <cell r="A5044">
            <v>85333</v>
          </cell>
          <cell r="B5044" t="str">
            <v>RETIRADA DE APARELHOS SANITARIOS</v>
          </cell>
          <cell r="C5044" t="str">
            <v>UN</v>
          </cell>
          <cell r="D5044">
            <v>14.25</v>
          </cell>
        </row>
        <row r="5045">
          <cell r="A5045">
            <v>85334</v>
          </cell>
          <cell r="B5045" t="str">
            <v>RETIRADA DE ESQUADRIAS METALICAS</v>
          </cell>
          <cell r="C5045" t="str">
            <v>M2</v>
          </cell>
          <cell r="D5045">
            <v>12.78</v>
          </cell>
        </row>
        <row r="5046">
          <cell r="A5046">
            <v>85335</v>
          </cell>
          <cell r="B5046" t="str">
            <v>RETIRADA DE MEIO FIO C/ EMPILHAMENTO E S/ REMOCAO</v>
          </cell>
          <cell r="C5046" t="str">
            <v>M</v>
          </cell>
          <cell r="D5046">
            <v>5.98</v>
          </cell>
        </row>
        <row r="5047">
          <cell r="A5047">
            <v>85336</v>
          </cell>
          <cell r="B5047" t="str">
            <v>RETIRADA DE TUBULACAO DE FERRO GALVANIZADO S/ ESCAVACAO OU RASGO EM AL VENARIA</v>
          </cell>
          <cell r="C5047" t="str">
            <v>M</v>
          </cell>
          <cell r="D5047">
            <v>3.92</v>
          </cell>
        </row>
        <row r="5048">
          <cell r="A5048">
            <v>85362</v>
          </cell>
          <cell r="B5048" t="str">
            <v>DEMOLICAO DE DIVISORIAS EM PLACAS DE MARMORITE OU DE CONCRETO</v>
          </cell>
          <cell r="C5048" t="str">
            <v>M2</v>
          </cell>
          <cell r="D5048">
            <v>10.220000000000001</v>
          </cell>
        </row>
        <row r="5049">
          <cell r="A5049">
            <v>85364</v>
          </cell>
          <cell r="B5049" t="str">
            <v>DEMOLICAO MANUAL DE ESTRUTURA DE CONCRETO ARMADO</v>
          </cell>
          <cell r="C5049" t="str">
            <v>M3</v>
          </cell>
          <cell r="D5049">
            <v>186.65</v>
          </cell>
        </row>
        <row r="5050">
          <cell r="A5050">
            <v>85365</v>
          </cell>
          <cell r="B5050" t="str">
            <v>DEMOLICAO MANUAL DE PAVIMENTACAO EM MACADAME BETUMINOSO</v>
          </cell>
          <cell r="C5050" t="str">
            <v>M3</v>
          </cell>
          <cell r="D5050">
            <v>47.31</v>
          </cell>
        </row>
        <row r="5051">
          <cell r="A5051">
            <v>85366</v>
          </cell>
          <cell r="B5051" t="str">
            <v>DEMOLICAO MANUAL DE PAVIMENTACAO EM CONCRETO ASFALTICO, ESPESSURA 5CM</v>
          </cell>
          <cell r="C5051" t="str">
            <v>M2</v>
          </cell>
          <cell r="D5051">
            <v>16.62</v>
          </cell>
        </row>
        <row r="5052">
          <cell r="A5052">
            <v>85367</v>
          </cell>
          <cell r="B5052" t="str">
            <v>DEMOLICAO DE PISO EM LADRILHO COM ARGAMASSA</v>
          </cell>
          <cell r="C5052" t="str">
            <v>M2</v>
          </cell>
          <cell r="D5052">
            <v>12.09</v>
          </cell>
        </row>
        <row r="5053">
          <cell r="A5053">
            <v>85369</v>
          </cell>
          <cell r="B5053" t="str">
            <v>REMOCAO DE FORRO DE MADEIRA (LAMBRI) C/ REAPROVEITAMENTO</v>
          </cell>
          <cell r="C5053" t="str">
            <v>M2</v>
          </cell>
          <cell r="D5053">
            <v>28.71</v>
          </cell>
        </row>
        <row r="5054">
          <cell r="A5054">
            <v>85370</v>
          </cell>
          <cell r="B5054" t="str">
            <v>DEMOLICAO MANUAL DE LAJE PREMOLDADA COM TRANSPORTE E CARGA EM CAMINHAO BASCULANTE</v>
          </cell>
          <cell r="C5054" t="str">
            <v>M3</v>
          </cell>
          <cell r="D5054">
            <v>196.27</v>
          </cell>
        </row>
        <row r="5055">
          <cell r="A5055">
            <v>85371</v>
          </cell>
          <cell r="B5055" t="str">
            <v>REMOCAO DE PISO EM CARPETE</v>
          </cell>
          <cell r="C5055" t="str">
            <v>M2</v>
          </cell>
          <cell r="D5055">
            <v>2.36</v>
          </cell>
        </row>
        <row r="5056">
          <cell r="A5056">
            <v>85372</v>
          </cell>
          <cell r="B5056" t="str">
            <v>DEMOLICAO DE FORRO DE GESSO</v>
          </cell>
          <cell r="C5056" t="str">
            <v>M2</v>
          </cell>
          <cell r="D5056">
            <v>1.91</v>
          </cell>
        </row>
        <row r="5057">
          <cell r="A5057">
            <v>85373</v>
          </cell>
          <cell r="B5057" t="str">
            <v>DEMOLICAO DE CAIBROS E RIPAS</v>
          </cell>
          <cell r="C5057" t="str">
            <v>M2</v>
          </cell>
          <cell r="D5057">
            <v>4.12</v>
          </cell>
        </row>
        <row r="5058">
          <cell r="A5058">
            <v>85374</v>
          </cell>
          <cell r="B5058" t="str">
            <v>REMOCAO DE DISPOSITIVOS PARA FUNCIONAMENTO DE APARELHOS SANITARIOS</v>
          </cell>
          <cell r="C5058" t="str">
            <v>UN</v>
          </cell>
          <cell r="D5058">
            <v>8.52</v>
          </cell>
        </row>
        <row r="5059">
          <cell r="A5059">
            <v>85375</v>
          </cell>
          <cell r="B5059" t="str">
            <v>REMOCAO DE BLOKRET COM EMPILHAMENTO</v>
          </cell>
          <cell r="C5059" t="str">
            <v>M2</v>
          </cell>
          <cell r="D5059">
            <v>10.050000000000001</v>
          </cell>
        </row>
        <row r="5060">
          <cell r="A5060">
            <v>85376</v>
          </cell>
          <cell r="B5060" t="str">
            <v>DEMOLICAO DE PISO VINILICO</v>
          </cell>
          <cell r="C5060" t="str">
            <v>M2</v>
          </cell>
          <cell r="D5060">
            <v>4.3</v>
          </cell>
        </row>
        <row r="5061">
          <cell r="A5061">
            <v>85377</v>
          </cell>
          <cell r="B5061" t="str">
            <v>DESMONTAGEM E REMOCAO DE DIVISORIAS DE MARMORE OU GRANITO</v>
          </cell>
          <cell r="C5061" t="str">
            <v>M2</v>
          </cell>
          <cell r="D5061">
            <v>31.3</v>
          </cell>
        </row>
        <row r="5062">
          <cell r="A5062">
            <v>85378</v>
          </cell>
          <cell r="B5062" t="str">
            <v>DESMONTAGEM E REMOCAO DE PAINEIS DE DIVISORIAS DE MADEIRA</v>
          </cell>
          <cell r="C5062" t="str">
            <v>M2</v>
          </cell>
          <cell r="D5062">
            <v>29.73</v>
          </cell>
        </row>
        <row r="5063">
          <cell r="A5063">
            <v>85379</v>
          </cell>
          <cell r="B5063" t="str">
            <v>DEMOLICAO DE CERCA DE ARAME FARPADO E MOUROES DE CONCRETO S/ REMOCAO</v>
          </cell>
          <cell r="C5063" t="str">
            <v>M</v>
          </cell>
          <cell r="D5063">
            <v>1.91</v>
          </cell>
        </row>
        <row r="5064">
          <cell r="A5064">
            <v>85381</v>
          </cell>
          <cell r="B5064" t="str">
            <v>RETIRADA DE COBERTURA COM TELHA ARDOSIA, INCLUINDO ESTRUTURA DE MADEIR A</v>
          </cell>
          <cell r="C5064" t="str">
            <v>M2</v>
          </cell>
          <cell r="D5064">
            <v>49.54</v>
          </cell>
        </row>
        <row r="5065">
          <cell r="A5065">
            <v>85382</v>
          </cell>
          <cell r="B5065" t="str">
            <v>REMOCAO DE PROTECAO MECANICA DE IMPERMEABILIZACAO</v>
          </cell>
          <cell r="C5065" t="str">
            <v>M2</v>
          </cell>
          <cell r="D5065">
            <v>15.98</v>
          </cell>
        </row>
        <row r="5066">
          <cell r="A5066">
            <v>85383</v>
          </cell>
          <cell r="B5066" t="str">
            <v>REMOCAO DE CALHAS E CONDUTORES DE AGUAS PLUVIAIS</v>
          </cell>
          <cell r="C5066" t="str">
            <v>M</v>
          </cell>
          <cell r="D5066">
            <v>2.5499999999999998</v>
          </cell>
        </row>
        <row r="5067">
          <cell r="A5067">
            <v>85384</v>
          </cell>
          <cell r="B5067" t="str">
            <v>REMOCAO MANUAL DE PASSEIO EM PEDRA PORTUGUESA</v>
          </cell>
          <cell r="C5067" t="str">
            <v>M2</v>
          </cell>
          <cell r="D5067">
            <v>7.03</v>
          </cell>
        </row>
        <row r="5068">
          <cell r="A5068">
            <v>85386</v>
          </cell>
          <cell r="B5068" t="str">
            <v>REMOCAO MANUAL DE PAVIMENTACAO DE LAJOES DE GRANITO EM PASSEIOS</v>
          </cell>
          <cell r="C5068" t="str">
            <v>M2</v>
          </cell>
          <cell r="D5068">
            <v>15.34</v>
          </cell>
        </row>
        <row r="5069">
          <cell r="A5069">
            <v>85387</v>
          </cell>
          <cell r="B5069" t="str">
            <v>REMOCAO MANUAL DE ENTULHO</v>
          </cell>
          <cell r="C5069" t="str">
            <v>M3</v>
          </cell>
          <cell r="D5069">
            <v>46.03</v>
          </cell>
        </row>
        <row r="5070">
          <cell r="A5070">
            <v>85389</v>
          </cell>
          <cell r="B5070" t="str">
            <v>REMOCAO TUBULACAO FF C/ DN 400 A 600MM EXCLUINDO ESCAVACAO/REATERRO</v>
          </cell>
          <cell r="C5070" t="str">
            <v>M</v>
          </cell>
          <cell r="D5070">
            <v>61.28</v>
          </cell>
        </row>
        <row r="5071">
          <cell r="A5071">
            <v>85390</v>
          </cell>
          <cell r="B5071" t="str">
            <v>REMOCAO TUBULACAO FF C/ DN 50 A 300MM EXCLUINDO ESCAVACAO/REATERRO</v>
          </cell>
          <cell r="C5071" t="str">
            <v>M</v>
          </cell>
          <cell r="D5071">
            <v>30.49</v>
          </cell>
        </row>
        <row r="5072">
          <cell r="A5072">
            <v>85392</v>
          </cell>
          <cell r="B5072" t="str">
            <v>REMOCAO TUBULACAO FF C/ DN 700 A 1200MM EXCLUINDO ESCAVACAO/REATERRO</v>
          </cell>
          <cell r="C5072" t="str">
            <v>M</v>
          </cell>
          <cell r="D5072">
            <v>149.63</v>
          </cell>
        </row>
        <row r="5073">
          <cell r="A5073">
            <v>85397</v>
          </cell>
          <cell r="B5073" t="str">
            <v>RETIRADA DE AZULEJO COLADO</v>
          </cell>
          <cell r="C5073" t="str">
            <v>M2</v>
          </cell>
          <cell r="D5073">
            <v>17.22</v>
          </cell>
        </row>
        <row r="5074">
          <cell r="A5074">
            <v>85406</v>
          </cell>
          <cell r="B5074" t="str">
            <v>REMOCAO DE AZULEJO E SUBSTRATO DE ADERENCIA EM ARGAMASSA</v>
          </cell>
          <cell r="C5074" t="str">
            <v>M2</v>
          </cell>
          <cell r="D5074">
            <v>35.89</v>
          </cell>
        </row>
        <row r="5075">
          <cell r="A5075">
            <v>85407</v>
          </cell>
          <cell r="B5075" t="str">
            <v>REMOCAO DE FIACAO ELETRICA</v>
          </cell>
          <cell r="C5075" t="str">
            <v>M</v>
          </cell>
          <cell r="D5075">
            <v>7.63</v>
          </cell>
        </row>
        <row r="5076">
          <cell r="A5076">
            <v>85408</v>
          </cell>
          <cell r="B5076" t="str">
            <v>REMOCAO DE PEITORIL EM MARMORE OU GRANITO</v>
          </cell>
          <cell r="C5076" t="str">
            <v>M2</v>
          </cell>
          <cell r="D5076">
            <v>25.84</v>
          </cell>
        </row>
        <row r="5077">
          <cell r="A5077">
            <v>85409</v>
          </cell>
          <cell r="B5077" t="str">
            <v>REMOCAO DE PISO EM PLACAS DE BORRACHA COLADA</v>
          </cell>
          <cell r="C5077" t="str">
            <v>M2</v>
          </cell>
          <cell r="D5077">
            <v>5.26</v>
          </cell>
        </row>
        <row r="5078">
          <cell r="A5078">
            <v>85410</v>
          </cell>
          <cell r="B5078" t="str">
            <v>REMOCAO DE RALO SECO OU SIFONADO</v>
          </cell>
          <cell r="C5078" t="str">
            <v>UN</v>
          </cell>
          <cell r="D5078">
            <v>11.39</v>
          </cell>
        </row>
        <row r="5079">
          <cell r="A5079">
            <v>85411</v>
          </cell>
          <cell r="B5079" t="str">
            <v>REMOCAO DE RODAPE CERAMICO</v>
          </cell>
          <cell r="C5079" t="str">
            <v>M</v>
          </cell>
          <cell r="D5079">
            <v>2.69</v>
          </cell>
        </row>
        <row r="5080">
          <cell r="A5080">
            <v>85412</v>
          </cell>
          <cell r="B5080" t="str">
            <v>REMOCAO DE RODAPE DE MARMORE OU GRANITO</v>
          </cell>
          <cell r="C5080" t="str">
            <v>M</v>
          </cell>
          <cell r="D5080">
            <v>3.87</v>
          </cell>
        </row>
        <row r="5081">
          <cell r="A5081">
            <v>85413</v>
          </cell>
          <cell r="B5081" t="str">
            <v>REMOCAO DE RODAPE VINILICO OU DE BORRACHA COLADA</v>
          </cell>
          <cell r="C5081" t="str">
            <v>M</v>
          </cell>
          <cell r="D5081">
            <v>2.06</v>
          </cell>
        </row>
        <row r="5082">
          <cell r="A5082">
            <v>85414</v>
          </cell>
          <cell r="B5082" t="str">
            <v>REMOCAO DE RUFO OU CALHA METALICA</v>
          </cell>
          <cell r="C5082" t="str">
            <v>M</v>
          </cell>
          <cell r="D5082">
            <v>5.37</v>
          </cell>
        </row>
        <row r="5083">
          <cell r="A5083">
            <v>85415</v>
          </cell>
          <cell r="B5083" t="str">
            <v>REMOCAO DE DISPOSITIVOS PARA FUNCIONAMENTO DE PIA DE COZINHA</v>
          </cell>
          <cell r="C5083" t="str">
            <v>UN</v>
          </cell>
          <cell r="D5083">
            <v>7.11</v>
          </cell>
        </row>
        <row r="5084">
          <cell r="A5084">
            <v>85416</v>
          </cell>
          <cell r="B5084" t="str">
            <v>REMOCAO DE TOMADAS OU INTERRUPTORES ELETRICOS</v>
          </cell>
          <cell r="C5084" t="str">
            <v>UN</v>
          </cell>
          <cell r="D5084">
            <v>10.24</v>
          </cell>
        </row>
        <row r="5085">
          <cell r="A5085">
            <v>85417</v>
          </cell>
          <cell r="B5085" t="str">
            <v>RETIRADA DE TUBULACAO HIDROSSANITARIA APARENTE COM CONEXOES, Ø 1/2" A 2"</v>
          </cell>
          <cell r="C5085" t="str">
            <v>M</v>
          </cell>
          <cell r="D5085">
            <v>2.85</v>
          </cell>
        </row>
        <row r="5086">
          <cell r="A5086">
            <v>85418</v>
          </cell>
          <cell r="B5086" t="str">
            <v>RETIRADA DE TUBULACAO HIDROSSANITARIA EMBUTIDA COM CONEXOES Ø 1/2" A 2 "</v>
          </cell>
          <cell r="C5086" t="str">
            <v>M</v>
          </cell>
          <cell r="D5086">
            <v>5.69</v>
          </cell>
        </row>
        <row r="5087">
          <cell r="A5087">
            <v>85419</v>
          </cell>
          <cell r="B5087" t="str">
            <v>RETIRADA DE TUBULACAO HIDROSSANITARIA APARENTE COM CONEXOES, Ø 2 1/2" A 4"</v>
          </cell>
          <cell r="C5087" t="str">
            <v>M</v>
          </cell>
          <cell r="D5087">
            <v>3.55</v>
          </cell>
        </row>
        <row r="5088">
          <cell r="A5088">
            <v>85420</v>
          </cell>
          <cell r="B5088" t="str">
            <v>RETIRADA DE TUBULACAO HIDROSSANITARIA EMBUTIDA COM CONEXOES, Ø 2 1/2" A 4"</v>
          </cell>
          <cell r="C5088" t="str">
            <v>M</v>
          </cell>
          <cell r="D5088">
            <v>8.5399999999999991</v>
          </cell>
        </row>
        <row r="5089">
          <cell r="A5089">
            <v>85421</v>
          </cell>
          <cell r="B5089" t="str">
            <v>REMOCAO DE VIDRO COMUM</v>
          </cell>
          <cell r="C5089" t="str">
            <v>M2</v>
          </cell>
          <cell r="D5089">
            <v>9.59</v>
          </cell>
        </row>
        <row r="5090">
          <cell r="A5090">
            <v>89263</v>
          </cell>
          <cell r="B5090" t="str">
            <v>DEMOLICAO DE ESTRUTURA METALICA SEM REMOCAO</v>
          </cell>
          <cell r="C5090" t="str">
            <v>M2</v>
          </cell>
          <cell r="D5090">
            <v>23.97</v>
          </cell>
        </row>
        <row r="5091">
          <cell r="A5091" t="str">
            <v>73960/001</v>
          </cell>
          <cell r="B5091" t="str">
            <v>INSTAL/LIGACAO PROVISORIA ELETRICA BAIXA TENSAO P/CANT OBRA OBRA,M3-CHAVE 100A CARGA 3KWH,20CV EXCL FORN MEDIDOR</v>
          </cell>
          <cell r="C5091" t="str">
            <v>UN</v>
          </cell>
          <cell r="D5091">
            <v>1279.06</v>
          </cell>
        </row>
        <row r="5092">
          <cell r="A5092">
            <v>73683</v>
          </cell>
          <cell r="B5092" t="str">
            <v>INSTALAÇÃO DE GAMBIARRA PARA SINALIZAÇÃO, PADRÃO 20 M, INCLUINDO LÂMPA DA, BOCAL E BALDE A CADA 2 M</v>
          </cell>
          <cell r="C5092" t="str">
            <v>UN</v>
          </cell>
          <cell r="D5092">
            <v>41.95</v>
          </cell>
        </row>
        <row r="5093">
          <cell r="A5093">
            <v>85423</v>
          </cell>
          <cell r="B5093" t="str">
            <v>ISOLAMENTO DE OBRA COM TELA PLASTICA COM MALHA DE 5MM</v>
          </cell>
          <cell r="C5093" t="str">
            <v>M2</v>
          </cell>
          <cell r="D5093">
            <v>5.49</v>
          </cell>
        </row>
        <row r="5094">
          <cell r="A5094">
            <v>85424</v>
          </cell>
          <cell r="B5094" t="str">
            <v>ISOLAMENTO DE OBRA COM TELA PLASTICA COM MALHA DE 5MM E ESTRUTURA DE M ADEIRA PONTALETEADA</v>
          </cell>
          <cell r="C5094" t="str">
            <v>M2</v>
          </cell>
          <cell r="D5094">
            <v>16.100000000000001</v>
          </cell>
        </row>
        <row r="5095">
          <cell r="A5095">
            <v>72742</v>
          </cell>
          <cell r="B5095" t="str">
            <v>ENSAIO DE RECEBIMENTO E ACEITACAO DE CIMENTO PORTLAND</v>
          </cell>
          <cell r="C5095" t="str">
            <v>UN</v>
          </cell>
          <cell r="D5095">
            <v>411.09</v>
          </cell>
        </row>
        <row r="5096">
          <cell r="A5096">
            <v>72743</v>
          </cell>
          <cell r="B5096" t="str">
            <v>ENSAIO DE RECEBIMENTO E ACEITACAO DE AGREGADO GRAUDO</v>
          </cell>
          <cell r="C5096" t="str">
            <v>UN</v>
          </cell>
          <cell r="D5096">
            <v>205.54</v>
          </cell>
        </row>
        <row r="5097">
          <cell r="A5097" t="str">
            <v>73900/001</v>
          </cell>
          <cell r="B5097" t="str">
            <v>ENSAIOS DE IMPRIMACAO - ASFALTO DILUIDO</v>
          </cell>
          <cell r="C5097" t="str">
            <v>M2</v>
          </cell>
          <cell r="D5097">
            <v>0.04</v>
          </cell>
        </row>
        <row r="5098">
          <cell r="A5098" t="str">
            <v>73900/002</v>
          </cell>
          <cell r="B5098" t="str">
            <v>ENSAIOS DE TRATAMENTO SUPERFICIAL SIMPLES - COM CAP</v>
          </cell>
          <cell r="C5098" t="str">
            <v>M2</v>
          </cell>
          <cell r="D5098">
            <v>0.1</v>
          </cell>
        </row>
        <row r="5099">
          <cell r="A5099" t="str">
            <v>73900/003</v>
          </cell>
          <cell r="B5099" t="str">
            <v>ENSAIOS DE TRATAMENTO SUPERFICIAL SIMPLES - COM EMULSAO ASFALTICA</v>
          </cell>
          <cell r="C5099" t="str">
            <v>M2</v>
          </cell>
          <cell r="D5099">
            <v>0.1</v>
          </cell>
        </row>
        <row r="5100">
          <cell r="A5100" t="str">
            <v>73900/004</v>
          </cell>
          <cell r="B5100" t="str">
            <v>ENSAIOS DE TRATAMENTO SUPERFICIAL DUPLO - COM CAP</v>
          </cell>
          <cell r="C5100" t="str">
            <v>M2</v>
          </cell>
          <cell r="D5100">
            <v>0.13</v>
          </cell>
        </row>
        <row r="5101">
          <cell r="A5101" t="str">
            <v>73900/005</v>
          </cell>
          <cell r="B5101" t="str">
            <v>ENSAIOS DE TRATAMENTO SUPERFICIAL DUPLO - COM EMULSAO ASFALTICA</v>
          </cell>
          <cell r="C5101" t="str">
            <v>M2</v>
          </cell>
          <cell r="D5101">
            <v>0.18</v>
          </cell>
        </row>
        <row r="5102">
          <cell r="A5102" t="str">
            <v>73900/006</v>
          </cell>
          <cell r="B5102" t="str">
            <v>ENSAIOS DE TRATAMENTO SUPERFICIAL TRIPLO - COM CAP</v>
          </cell>
          <cell r="C5102" t="str">
            <v>M2</v>
          </cell>
          <cell r="D5102">
            <v>0.18</v>
          </cell>
        </row>
        <row r="5103">
          <cell r="A5103" t="str">
            <v>73900/007</v>
          </cell>
          <cell r="B5103" t="str">
            <v>ENSAIOS DE TRATAMENTO SUPERFICIAL TRIPLO - COM EMULSAO ASFALTICA</v>
          </cell>
          <cell r="C5103" t="str">
            <v>M2</v>
          </cell>
          <cell r="D5103">
            <v>0.2</v>
          </cell>
        </row>
        <row r="5104">
          <cell r="A5104" t="str">
            <v>73900/008</v>
          </cell>
          <cell r="B5104" t="str">
            <v>ENSAIOS DE MACADAME BETUMINOSO POR PENETRACAO - COM CAP</v>
          </cell>
          <cell r="C5104" t="str">
            <v>M3</v>
          </cell>
          <cell r="D5104">
            <v>0.91</v>
          </cell>
        </row>
        <row r="5105">
          <cell r="A5105" t="str">
            <v>73900/009</v>
          </cell>
          <cell r="B5105" t="str">
            <v>ENSAIOS DE MACADAME BETUMINOSO POR PENETRACAO - COM EMULSAO ASFALTICA</v>
          </cell>
          <cell r="C5105" t="str">
            <v>M3</v>
          </cell>
          <cell r="D5105">
            <v>0.9</v>
          </cell>
        </row>
        <row r="5106">
          <cell r="A5106" t="str">
            <v>73900/010</v>
          </cell>
          <cell r="B5106" t="str">
            <v>ENSAIOS DE PRE MISTURADO A FRIO</v>
          </cell>
          <cell r="C5106" t="str">
            <v>M3</v>
          </cell>
          <cell r="D5106">
            <v>0.7</v>
          </cell>
        </row>
        <row r="5107">
          <cell r="A5107" t="str">
            <v>73900/011</v>
          </cell>
          <cell r="B5107" t="str">
            <v>ENSAIOS DE AREIA ASFALTO A QUENTE</v>
          </cell>
          <cell r="C5107" t="str">
            <v>T</v>
          </cell>
          <cell r="D5107">
            <v>23.19</v>
          </cell>
        </row>
        <row r="5108">
          <cell r="A5108" t="str">
            <v>73900/012</v>
          </cell>
          <cell r="B5108" t="str">
            <v>ENSAIOS DE CONCRETO ASFALTICO</v>
          </cell>
          <cell r="C5108" t="str">
            <v>T</v>
          </cell>
          <cell r="D5108">
            <v>32.299999999999997</v>
          </cell>
        </row>
        <row r="5109">
          <cell r="A5109" t="str">
            <v>74020/001</v>
          </cell>
          <cell r="B5109" t="str">
            <v>ENSAIO DE PAVIMENTO DE CONCRETO</v>
          </cell>
          <cell r="C5109" t="str">
            <v>M3</v>
          </cell>
          <cell r="D5109">
            <v>15.72</v>
          </cell>
        </row>
        <row r="5110">
          <cell r="A5110" t="str">
            <v>74020/002</v>
          </cell>
          <cell r="B5110" t="str">
            <v>ENSAIOS DE PAVIMENTO DE CONCRETO COMPACTADO COM ROLO</v>
          </cell>
          <cell r="C5110" t="str">
            <v>M3</v>
          </cell>
          <cell r="D5110">
            <v>14.08</v>
          </cell>
        </row>
        <row r="5111">
          <cell r="A5111" t="str">
            <v>74021/001</v>
          </cell>
          <cell r="B5111" t="str">
            <v>ENSAIOS DE TERRAPLENAGEM - CORPO DO ATERRO</v>
          </cell>
          <cell r="C5111" t="str">
            <v>M3</v>
          </cell>
          <cell r="D5111">
            <v>0.38</v>
          </cell>
        </row>
        <row r="5112">
          <cell r="A5112" t="str">
            <v>74021/002</v>
          </cell>
          <cell r="B5112" t="str">
            <v>ENSAIO DE TERRAPLENAGEM - CAMADA FINAL DO ATERRO</v>
          </cell>
          <cell r="C5112" t="str">
            <v>M3</v>
          </cell>
          <cell r="D5112">
            <v>1.23</v>
          </cell>
        </row>
        <row r="5113">
          <cell r="A5113" t="str">
            <v>74021/003</v>
          </cell>
          <cell r="B5113" t="str">
            <v>ENSAIOS DE REGULARIZACAO DO SUBLEITO</v>
          </cell>
          <cell r="C5113" t="str">
            <v>M2</v>
          </cell>
          <cell r="D5113">
            <v>0.56999999999999995</v>
          </cell>
        </row>
        <row r="5114">
          <cell r="A5114" t="str">
            <v>74021/004</v>
          </cell>
          <cell r="B5114" t="str">
            <v>ENSAIOS DE REFORCO DO SUBLEITO</v>
          </cell>
          <cell r="C5114" t="str">
            <v>M3</v>
          </cell>
          <cell r="D5114">
            <v>1.03</v>
          </cell>
        </row>
        <row r="5115">
          <cell r="A5115" t="str">
            <v>74021/005</v>
          </cell>
          <cell r="B5115" t="str">
            <v>ENSAIOS DE SUB BASE DE SOLO MELHORADO COM CIMENTO</v>
          </cell>
          <cell r="C5115" t="str">
            <v>M3</v>
          </cell>
          <cell r="D5115">
            <v>1.03</v>
          </cell>
        </row>
        <row r="5116">
          <cell r="A5116" t="str">
            <v>74021/006</v>
          </cell>
          <cell r="B5116" t="str">
            <v>ENSAIOS DE BASE ESTABILIZADA GRANULOMETRICAMENTE</v>
          </cell>
          <cell r="C5116" t="str">
            <v>M3</v>
          </cell>
          <cell r="D5116">
            <v>1.1100000000000001</v>
          </cell>
        </row>
        <row r="5117">
          <cell r="A5117" t="str">
            <v>74021/007</v>
          </cell>
          <cell r="B5117" t="str">
            <v>ENSAIO DE BASE DE SOLO MELHORADO COM CIMENTO</v>
          </cell>
          <cell r="C5117" t="str">
            <v>M3</v>
          </cell>
          <cell r="D5117">
            <v>1.03</v>
          </cell>
        </row>
        <row r="5118">
          <cell r="A5118" t="str">
            <v>74021/008</v>
          </cell>
          <cell r="B5118" t="str">
            <v>ENSAIOS DE BASE DE SOLO CIMENTO</v>
          </cell>
          <cell r="C5118" t="str">
            <v>M3</v>
          </cell>
          <cell r="D5118">
            <v>1.1200000000000001</v>
          </cell>
        </row>
        <row r="5119">
          <cell r="A5119" t="str">
            <v>74022/001</v>
          </cell>
          <cell r="B5119" t="str">
            <v>ENSAIO DE PENETRACAO - MATERIAL BETUMINOSO</v>
          </cell>
          <cell r="C5119" t="str">
            <v>UN</v>
          </cell>
          <cell r="D5119">
            <v>87.35</v>
          </cell>
        </row>
        <row r="5120">
          <cell r="A5120" t="str">
            <v>74022/002</v>
          </cell>
          <cell r="B5120" t="str">
            <v>ENSAIO DE VISCOSIDADE SAYBOLT - FUROL - MATERIAL BETUMINOSO</v>
          </cell>
          <cell r="C5120" t="str">
            <v>UN</v>
          </cell>
          <cell r="D5120">
            <v>113.05</v>
          </cell>
        </row>
        <row r="5121">
          <cell r="A5121" t="str">
            <v>74022/003</v>
          </cell>
          <cell r="B5121" t="str">
            <v>ENSAIO DE DETERMINACAO DA PENEIRACAO - EMULSAO ASFALTICA</v>
          </cell>
          <cell r="C5121" t="str">
            <v>UN</v>
          </cell>
          <cell r="D5121">
            <v>102.77</v>
          </cell>
        </row>
        <row r="5122">
          <cell r="A5122" t="str">
            <v>74022/004</v>
          </cell>
          <cell r="B5122" t="str">
            <v>ENSAIO DE DETERMINACAO DA SEDIMENTACAO - EMULSAO ASFALTICA</v>
          </cell>
          <cell r="C5122" t="str">
            <v>UN</v>
          </cell>
          <cell r="D5122">
            <v>113.05</v>
          </cell>
        </row>
        <row r="5123">
          <cell r="A5123" t="str">
            <v>74022/005</v>
          </cell>
          <cell r="B5123" t="str">
            <v>ENSAIO DE DETERMINACAO DO TEOR DE BETUME - CIMENTO ASFALTICO DE PETROL EO</v>
          </cell>
          <cell r="C5123" t="str">
            <v>UN</v>
          </cell>
          <cell r="D5123">
            <v>89.92</v>
          </cell>
        </row>
        <row r="5124">
          <cell r="A5124" t="str">
            <v>74022/006</v>
          </cell>
          <cell r="B5124" t="str">
            <v>ENSAIO DE GRANULOMETRIA POR PENEIRAMENTO - SOLOS</v>
          </cell>
          <cell r="C5124" t="str">
            <v>UN</v>
          </cell>
          <cell r="D5124">
            <v>82.21</v>
          </cell>
        </row>
        <row r="5125">
          <cell r="A5125" t="str">
            <v>74022/007</v>
          </cell>
          <cell r="B5125" t="str">
            <v>ENSAIO DE GRANULOMETRIA POR PENEIRAMENTO E SEDIMENTACAO - SOLOS</v>
          </cell>
          <cell r="C5125" t="str">
            <v>UN</v>
          </cell>
          <cell r="D5125">
            <v>97.63</v>
          </cell>
        </row>
        <row r="5126">
          <cell r="A5126" t="str">
            <v>74022/008</v>
          </cell>
          <cell r="B5126" t="str">
            <v>ENSAIO DE LIMITE DE LIQUIDEZ - SOLOS</v>
          </cell>
          <cell r="C5126" t="str">
            <v>UN</v>
          </cell>
          <cell r="D5126">
            <v>51.38</v>
          </cell>
        </row>
        <row r="5127">
          <cell r="A5127" t="str">
            <v>74022/009</v>
          </cell>
          <cell r="B5127" t="str">
            <v>ENSAIO DE LIMITE DE PLASTICIDADE - SOLOS</v>
          </cell>
          <cell r="C5127" t="str">
            <v>UN</v>
          </cell>
          <cell r="D5127">
            <v>46.24</v>
          </cell>
        </row>
        <row r="5128">
          <cell r="A5128" t="str">
            <v>74022/010</v>
          </cell>
          <cell r="B5128" t="str">
            <v>ENSAIO DE COMPACTACAO - AMOSTRAS NAO TRABALHADAS - ENERGIA NORMAL - SO LOS</v>
          </cell>
          <cell r="C5128" t="str">
            <v>UN</v>
          </cell>
          <cell r="D5128">
            <v>97.63</v>
          </cell>
        </row>
        <row r="5129">
          <cell r="A5129" t="str">
            <v>74022/011</v>
          </cell>
          <cell r="B5129" t="str">
            <v>ENSAIO DE COMPACTACAO - AMOSTRAS NAO TRABALHADAS - ENERGIA INTERMEDIAR IA - SOLOS</v>
          </cell>
          <cell r="C5129" t="str">
            <v>UN</v>
          </cell>
          <cell r="D5129">
            <v>149.02000000000001</v>
          </cell>
        </row>
        <row r="5130">
          <cell r="A5130" t="str">
            <v>74022/012</v>
          </cell>
          <cell r="B5130" t="str">
            <v>ENSAIO DE COMPACTACAO - AMOSTRAS NAO TRABALHADAS - ENERGIA MODIFICADA - SOLOS</v>
          </cell>
          <cell r="C5130" t="str">
            <v>UN</v>
          </cell>
          <cell r="D5130">
            <v>195.27</v>
          </cell>
        </row>
        <row r="5131">
          <cell r="A5131" t="str">
            <v>74022/013</v>
          </cell>
          <cell r="B5131" t="str">
            <v>ENSAIO DE COMPACTACAO - AMOSTRAS TRABALHADAS - SOLOS</v>
          </cell>
          <cell r="C5131" t="str">
            <v>UN</v>
          </cell>
          <cell r="D5131">
            <v>102.77</v>
          </cell>
        </row>
        <row r="5132">
          <cell r="A5132" t="str">
            <v>74022/014</v>
          </cell>
          <cell r="B5132" t="str">
            <v>ENSAIO DE MASSA ESPECIFICA - IN SITU - METODO FRASCO DE AREIA - SOLOS</v>
          </cell>
          <cell r="C5132" t="str">
            <v>UN</v>
          </cell>
          <cell r="D5132">
            <v>35.97</v>
          </cell>
        </row>
        <row r="5133">
          <cell r="A5133" t="str">
            <v>74022/015</v>
          </cell>
          <cell r="B5133" t="str">
            <v>ENSAIO DE MASSA ESPECIFICA - IN SITU - METODO BALAO DE BORRACHA - SOLO S</v>
          </cell>
          <cell r="C5133" t="str">
            <v>UN</v>
          </cell>
          <cell r="D5133">
            <v>41.1</v>
          </cell>
        </row>
        <row r="5134">
          <cell r="A5134" t="str">
            <v>74022/016</v>
          </cell>
          <cell r="B5134" t="str">
            <v>ENSAIO DE DENSIDADE REAL - SOLOS</v>
          </cell>
          <cell r="C5134" t="str">
            <v>UN</v>
          </cell>
          <cell r="D5134">
            <v>46.24</v>
          </cell>
        </row>
        <row r="5135">
          <cell r="A5135" t="str">
            <v>74022/017</v>
          </cell>
          <cell r="B5135" t="str">
            <v>ENSAIO DE ABRASAO LOS ANGELES - AGREGADOS</v>
          </cell>
          <cell r="C5135" t="str">
            <v>UN</v>
          </cell>
          <cell r="D5135">
            <v>215.82</v>
          </cell>
        </row>
        <row r="5136">
          <cell r="A5136" t="str">
            <v>74022/018</v>
          </cell>
          <cell r="B5136" t="str">
            <v>ENSAIO DE MASSA ESPECIFICA - IN SITU - EMPREGO DO OLEO - SOLOS</v>
          </cell>
          <cell r="C5136" t="str">
            <v>UN</v>
          </cell>
          <cell r="D5136">
            <v>56.52</v>
          </cell>
        </row>
        <row r="5137">
          <cell r="A5137" t="str">
            <v>74022/019</v>
          </cell>
          <cell r="B5137" t="str">
            <v>ENSAIO DE INDICE DE SUPORTE CALIFORNIA - AMOSTRAS NAO TRABALHADAS - EN ERGIA NORMAL - SOLOS</v>
          </cell>
          <cell r="C5137" t="str">
            <v>UN</v>
          </cell>
          <cell r="D5137">
            <v>118.19</v>
          </cell>
        </row>
        <row r="5138">
          <cell r="A5138" t="str">
            <v>74022/020</v>
          </cell>
          <cell r="B5138" t="str">
            <v>ENSAIO DE INDICE DE SUPORTE CALIFORNIA - AMOSTRAS NAO TRABALHADAS - EN ERGIA INTERMEDIARIA - SOLOS</v>
          </cell>
          <cell r="C5138" t="str">
            <v>UN</v>
          </cell>
          <cell r="D5138">
            <v>133.6</v>
          </cell>
        </row>
        <row r="5139">
          <cell r="A5139" t="str">
            <v>74022/021</v>
          </cell>
          <cell r="B5139" t="str">
            <v>ENSAIO DE INDICE DE SUPORTE CALIFORNIA- AMOSTRAS NAO TRABALHADAS - ENE RGIA MODIFICADA- SOLOS</v>
          </cell>
          <cell r="C5139" t="str">
            <v>UN</v>
          </cell>
          <cell r="D5139">
            <v>143.88</v>
          </cell>
        </row>
        <row r="5140">
          <cell r="A5140" t="str">
            <v>74022/022</v>
          </cell>
          <cell r="B5140" t="str">
            <v>ENSAIO DE TEOR DE UMIDADE - METODO EXPEDITO DO ALCOOL - SOLOS</v>
          </cell>
          <cell r="C5140" t="str">
            <v>UN</v>
          </cell>
          <cell r="D5140">
            <v>30.83</v>
          </cell>
        </row>
        <row r="5141">
          <cell r="A5141" t="str">
            <v>74022/023</v>
          </cell>
          <cell r="B5141" t="str">
            <v>ENSAIO DE TEOR DE UMIDADE - PROCESSO SPEEDY - SOLOS E AGREGADOS MIUDOS</v>
          </cell>
          <cell r="C5141" t="str">
            <v>UN</v>
          </cell>
          <cell r="D5141">
            <v>30.83</v>
          </cell>
        </row>
        <row r="5142">
          <cell r="A5142" t="str">
            <v>74022/024</v>
          </cell>
          <cell r="B5142" t="str">
            <v>ENSAIO DE TEOR DE UMIDADE - EM LABORATORIO - SOLOS</v>
          </cell>
          <cell r="C5142" t="str">
            <v>UN</v>
          </cell>
          <cell r="D5142">
            <v>41.1</v>
          </cell>
        </row>
        <row r="5143">
          <cell r="A5143" t="str">
            <v>74022/025</v>
          </cell>
          <cell r="B5143" t="str">
            <v>ENSAIO DE PONTO DE FULGOR - MATERIAL BETUMINOSO</v>
          </cell>
          <cell r="C5143" t="str">
            <v>UN</v>
          </cell>
          <cell r="D5143">
            <v>82.21</v>
          </cell>
        </row>
        <row r="5144">
          <cell r="A5144" t="str">
            <v>74022/026</v>
          </cell>
          <cell r="B5144" t="str">
            <v>ENSAIO DE DESTILACAO - ASFALTO DILUIDO</v>
          </cell>
          <cell r="C5144" t="str">
            <v>UN</v>
          </cell>
          <cell r="D5144">
            <v>133.6</v>
          </cell>
        </row>
        <row r="5145">
          <cell r="A5145" t="str">
            <v>74022/027</v>
          </cell>
          <cell r="B5145" t="str">
            <v>ENSAIO DE CONTROLE DE TAXA DE APLICACAO DE LIGANTE BETUMINOSO</v>
          </cell>
          <cell r="C5145" t="str">
            <v>UN</v>
          </cell>
          <cell r="D5145">
            <v>35.97</v>
          </cell>
        </row>
        <row r="5146">
          <cell r="A5146" t="str">
            <v>74022/028</v>
          </cell>
          <cell r="B5146" t="str">
            <v>ENSAIO DE SUSCEPTIBILIDADE TERMICA - INDICE PFEIFFER - MATERIAL ASFALT ICO</v>
          </cell>
          <cell r="C5146" t="str">
            <v>UN</v>
          </cell>
          <cell r="D5146">
            <v>128.46</v>
          </cell>
        </row>
        <row r="5147">
          <cell r="A5147" t="str">
            <v>74022/029</v>
          </cell>
          <cell r="B5147" t="str">
            <v>ENSAIO DE ESPUMA - MATERIAL ASFALTICO</v>
          </cell>
          <cell r="C5147" t="str">
            <v>UN</v>
          </cell>
          <cell r="D5147">
            <v>92.49</v>
          </cell>
        </row>
        <row r="5148">
          <cell r="A5148" t="str">
            <v>74022/030</v>
          </cell>
          <cell r="B5148" t="str">
            <v>ENSAIO DE RESISTENCIA A COMPRESSAO SIMPLES - CONCRETO</v>
          </cell>
          <cell r="C5148" t="str">
            <v>UN</v>
          </cell>
          <cell r="D5148">
            <v>92.49</v>
          </cell>
        </row>
        <row r="5149">
          <cell r="A5149" t="str">
            <v>74022/031</v>
          </cell>
          <cell r="B5149" t="str">
            <v>ENSAIO DE RESISTENCIA A TRACAO POR COMPRESSAO DIAMETRAL - CONCRETO</v>
          </cell>
          <cell r="C5149" t="str">
            <v>UN</v>
          </cell>
          <cell r="D5149">
            <v>92.49</v>
          </cell>
        </row>
        <row r="5150">
          <cell r="A5150" t="str">
            <v>74022/032</v>
          </cell>
          <cell r="B5150" t="str">
            <v>ENSAIO DE RESISTENCIA A TRACAO NA FLEXAO DE CONCRETO</v>
          </cell>
          <cell r="C5150" t="str">
            <v>UN</v>
          </cell>
          <cell r="D5150">
            <v>102.77</v>
          </cell>
        </row>
        <row r="5151">
          <cell r="A5151" t="str">
            <v>74022/033</v>
          </cell>
          <cell r="B5151" t="str">
            <v>ENSAIO DE RESILIENCIA - SOLOS</v>
          </cell>
          <cell r="C5151" t="str">
            <v>UN</v>
          </cell>
          <cell r="D5151">
            <v>662.89</v>
          </cell>
        </row>
        <row r="5152">
          <cell r="A5152" t="str">
            <v>74022/034</v>
          </cell>
          <cell r="B5152" t="str">
            <v>ENSAIO DE RESILIENCIA - MISTURAS BETUMINOSAS</v>
          </cell>
          <cell r="C5152" t="str">
            <v>UN</v>
          </cell>
          <cell r="D5152">
            <v>138.74</v>
          </cell>
        </row>
        <row r="5153">
          <cell r="A5153" t="str">
            <v>74022/035</v>
          </cell>
          <cell r="B5153" t="str">
            <v>ENSAIO DE PERCENTAGEM DE BETUME - MISTURAS BETUMINOSAS</v>
          </cell>
          <cell r="C5153" t="str">
            <v>UN</v>
          </cell>
          <cell r="D5153">
            <v>77.08</v>
          </cell>
        </row>
        <row r="5154">
          <cell r="A5154" t="str">
            <v>74022/036</v>
          </cell>
          <cell r="B5154" t="str">
            <v>ENSAIO DE ADESIVIDADE - RESISTENCIA A AGUA - EMULSAO ASFALTICA</v>
          </cell>
          <cell r="C5154" t="str">
            <v>UN</v>
          </cell>
          <cell r="D5154">
            <v>61.66</v>
          </cell>
        </row>
        <row r="5155">
          <cell r="A5155" t="str">
            <v>74022/037</v>
          </cell>
          <cell r="B5155" t="str">
            <v>ENSAIO DE ADESIVIDADE A LIGANTE BETUMINOSO - AGREGADO GRAUDO</v>
          </cell>
          <cell r="C5155" t="str">
            <v>UN</v>
          </cell>
          <cell r="D5155">
            <v>51.38</v>
          </cell>
        </row>
        <row r="5156">
          <cell r="A5156" t="str">
            <v>74022/038</v>
          </cell>
          <cell r="B5156" t="str">
            <v>ENSAIO DE EXPANSIBILIDADE - SOLOS</v>
          </cell>
          <cell r="C5156" t="str">
            <v>UN</v>
          </cell>
          <cell r="D5156">
            <v>74.510000000000005</v>
          </cell>
        </row>
        <row r="5157">
          <cell r="A5157" t="str">
            <v>74022/039</v>
          </cell>
          <cell r="B5157" t="str">
            <v>PREPARACAO DE AMOSTRAS PARA ENSAIO DE CARACTERIZACAO - SOLOS</v>
          </cell>
          <cell r="C5157" t="str">
            <v>UN</v>
          </cell>
          <cell r="D5157">
            <v>56.52</v>
          </cell>
        </row>
        <row r="5158">
          <cell r="A5158" t="str">
            <v>74022/040</v>
          </cell>
          <cell r="B5158" t="str">
            <v>ENSAIO MARSHALL - MISTURA BETUMINOSA A QUENTE</v>
          </cell>
          <cell r="C5158" t="str">
            <v>UN</v>
          </cell>
          <cell r="D5158">
            <v>179.85</v>
          </cell>
        </row>
        <row r="5159">
          <cell r="A5159" t="str">
            <v>74022/041</v>
          </cell>
          <cell r="B5159" t="str">
            <v>ENSAIO DE DETERMINACAO DO INDICE DE FORMA - AGREGADOS</v>
          </cell>
          <cell r="C5159" t="str">
            <v>UN</v>
          </cell>
          <cell r="D5159">
            <v>51.38</v>
          </cell>
        </row>
        <row r="5160">
          <cell r="A5160" t="str">
            <v>74022/042</v>
          </cell>
          <cell r="B5160" t="str">
            <v>ENSAIO DE EQUIVALENTE EM AREIA - SOLOS</v>
          </cell>
          <cell r="C5160" t="str">
            <v>UN</v>
          </cell>
          <cell r="D5160">
            <v>46.24</v>
          </cell>
        </row>
        <row r="5161">
          <cell r="A5161" t="str">
            <v>74022/043</v>
          </cell>
          <cell r="B5161" t="str">
            <v>ENSAIO DE MOLDAGEM E CURA DE SOLO CIMENTO</v>
          </cell>
          <cell r="C5161" t="str">
            <v>UN</v>
          </cell>
          <cell r="D5161">
            <v>51.38</v>
          </cell>
        </row>
        <row r="5162">
          <cell r="A5162" t="str">
            <v>74022/044</v>
          </cell>
          <cell r="B5162" t="str">
            <v>ENSAIO DE COMPRESSAO AXIAL DE SOLO CIMENTO</v>
          </cell>
          <cell r="C5162" t="str">
            <v>UN</v>
          </cell>
          <cell r="D5162">
            <v>41.1</v>
          </cell>
        </row>
        <row r="5163">
          <cell r="A5163" t="str">
            <v>74022/045</v>
          </cell>
          <cell r="B5163" t="str">
            <v>ENSAIO DE VISCOSIDADE CINEMATICA - ASFALTO</v>
          </cell>
          <cell r="C5163" t="str">
            <v>UN</v>
          </cell>
          <cell r="D5163">
            <v>102.77</v>
          </cell>
        </row>
        <row r="5164">
          <cell r="A5164" t="str">
            <v>74022/047</v>
          </cell>
          <cell r="B5164" t="str">
            <v>ENSAIO DE RESIDUO POR EVAPORACAO - EMULSAO ASFALTICA</v>
          </cell>
          <cell r="C5164" t="str">
            <v>UN</v>
          </cell>
          <cell r="D5164">
            <v>51.38</v>
          </cell>
        </row>
        <row r="5165">
          <cell r="A5165" t="str">
            <v>74022/048</v>
          </cell>
          <cell r="B5165" t="str">
            <v>ENSAIO DE CARGA DA PARTICULA - EMULSAO ASFALTICA</v>
          </cell>
          <cell r="C5165" t="str">
            <v>UN</v>
          </cell>
          <cell r="D5165">
            <v>38.54</v>
          </cell>
        </row>
        <row r="5166">
          <cell r="A5166" t="str">
            <v>74022/049</v>
          </cell>
          <cell r="B5166" t="str">
            <v>ENSAIO DE DESEMULSIBILIDADE - EMULSAO ASFALTICA</v>
          </cell>
          <cell r="C5166" t="str">
            <v>UN</v>
          </cell>
          <cell r="D5166">
            <v>102.77</v>
          </cell>
        </row>
        <row r="5167">
          <cell r="A5167" t="str">
            <v>74022/050</v>
          </cell>
          <cell r="B5167" t="str">
            <v>ENSAIO DE DETERMINACAO DA TAXA DE ESPALHAMENTO DO AGREGADO</v>
          </cell>
          <cell r="C5167" t="str">
            <v>UN</v>
          </cell>
          <cell r="D5167">
            <v>25.69</v>
          </cell>
        </row>
        <row r="5168">
          <cell r="A5168" t="str">
            <v>74022/051</v>
          </cell>
          <cell r="B5168" t="str">
            <v>ENSAIO DE ADESIVIDADE A LIGANTE BETUMINOSO - AGREGADO</v>
          </cell>
          <cell r="C5168" t="str">
            <v>UN</v>
          </cell>
          <cell r="D5168">
            <v>56.52</v>
          </cell>
        </row>
        <row r="5169">
          <cell r="A5169" t="str">
            <v>74022/052</v>
          </cell>
          <cell r="B5169" t="str">
            <v>ENSAIO DE GRANULOMETRIA DO AGREGADO</v>
          </cell>
          <cell r="C5169" t="str">
            <v>UN</v>
          </cell>
          <cell r="D5169">
            <v>51.38</v>
          </cell>
        </row>
        <row r="5170">
          <cell r="A5170" t="str">
            <v>74022/053</v>
          </cell>
          <cell r="B5170" t="str">
            <v>ENSAIO DE CONTROLE DO GRAU DE COMPACTACAO DA MISTURA ASFALTICA</v>
          </cell>
          <cell r="C5170" t="str">
            <v>UN</v>
          </cell>
          <cell r="D5170">
            <v>46.24</v>
          </cell>
        </row>
        <row r="5171">
          <cell r="A5171" t="str">
            <v>74022/054</v>
          </cell>
          <cell r="B5171" t="str">
            <v>ENSAIO DE GRANULOMETRIA DO FILLER</v>
          </cell>
          <cell r="C5171" t="str">
            <v>UN</v>
          </cell>
          <cell r="D5171">
            <v>46.24</v>
          </cell>
        </row>
        <row r="5172">
          <cell r="A5172" t="str">
            <v>74022/055</v>
          </cell>
          <cell r="B5172" t="str">
            <v>ENSAIO DE TRACAO POR COMPRESSAO DIAMETRAL - MISTURAS BETUMINOSAS</v>
          </cell>
          <cell r="C5172" t="str">
            <v>UN</v>
          </cell>
          <cell r="D5172">
            <v>128.46</v>
          </cell>
        </row>
        <row r="5173">
          <cell r="A5173" t="str">
            <v>74022/056</v>
          </cell>
          <cell r="B5173" t="str">
            <v>ENSAIO DE DENSIDADE DO MATERIAL BETUMINOSO</v>
          </cell>
          <cell r="C5173" t="str">
            <v>UN</v>
          </cell>
          <cell r="D5173">
            <v>37.72</v>
          </cell>
        </row>
        <row r="5174">
          <cell r="A5174" t="str">
            <v>74022/057</v>
          </cell>
          <cell r="B5174" t="str">
            <v>ENSAIO DE CONSISTENCIA DO CONCRETO CCR - INDICE VEBE</v>
          </cell>
          <cell r="C5174" t="str">
            <v>UN</v>
          </cell>
          <cell r="D5174">
            <v>37.72</v>
          </cell>
        </row>
        <row r="5175">
          <cell r="A5175" t="str">
            <v>74022/058</v>
          </cell>
          <cell r="B5175" t="str">
            <v>ENSAIO DE ABATIMENTO DO TRONCO DE CONE</v>
          </cell>
          <cell r="C5175" t="str">
            <v>UN</v>
          </cell>
          <cell r="D5175">
            <v>37.72</v>
          </cell>
        </row>
        <row r="5176">
          <cell r="A5176">
            <v>74259</v>
          </cell>
          <cell r="B5176" t="str">
            <v>ENSAIOS DE PINTURA DE LIGACAO</v>
          </cell>
          <cell r="C5176" t="str">
            <v>M2</v>
          </cell>
          <cell r="D5176">
            <v>0.02</v>
          </cell>
        </row>
        <row r="5177">
          <cell r="A5177">
            <v>72733</v>
          </cell>
          <cell r="B5177" t="str">
            <v>MOBILIZACAO E INSTALACAO DE 01  EQUIPAMENTO DE SONDAGEM, DISTANCIA ACI MA DE 20KM</v>
          </cell>
          <cell r="C5177" t="str">
            <v>UN</v>
          </cell>
          <cell r="D5177">
            <v>548.73</v>
          </cell>
        </row>
        <row r="5178">
          <cell r="A5178">
            <v>72871</v>
          </cell>
          <cell r="B5178" t="str">
            <v>MOBILIZACAO E INSTALACAO DE 01 EQUIPAMENTO DE SONDAGEM, DISTANCIA ATE 10KM</v>
          </cell>
          <cell r="C5178" t="str">
            <v>UN</v>
          </cell>
          <cell r="D5178">
            <v>242.83</v>
          </cell>
        </row>
        <row r="5179">
          <cell r="A5179">
            <v>72872</v>
          </cell>
          <cell r="B5179" t="str">
            <v>MOBILIZACAO E INSTALACAO DE 01 EQUIPAMENTO DE SONDAGEM, DISTANCIA DE 1 0KM ATE 20KM</v>
          </cell>
          <cell r="C5179" t="str">
            <v>UN</v>
          </cell>
          <cell r="D5179">
            <v>395.78</v>
          </cell>
        </row>
        <row r="5180">
          <cell r="A5180">
            <v>68051</v>
          </cell>
          <cell r="B5180" t="str">
            <v>LOCACAO ALVENARIA</v>
          </cell>
          <cell r="C5180" t="str">
            <v>M</v>
          </cell>
          <cell r="D5180">
            <v>4.5599999999999996</v>
          </cell>
        </row>
        <row r="5181">
          <cell r="A5181">
            <v>73610</v>
          </cell>
          <cell r="B5181" t="str">
            <v>LOCAÇÃO DE REDES DE ÁGUA OU DE ESGOTO</v>
          </cell>
          <cell r="C5181" t="str">
            <v>M</v>
          </cell>
          <cell r="D5181">
            <v>1.04</v>
          </cell>
        </row>
        <row r="5182">
          <cell r="A5182">
            <v>73679</v>
          </cell>
          <cell r="B5182" t="str">
            <v>LOCAÇÃO DE ADUTORAS, COLETORES TRONCO E INTERCEPTORES - ATÉ DN 500 MM</v>
          </cell>
          <cell r="C5182" t="str">
            <v>M</v>
          </cell>
          <cell r="D5182">
            <v>1.7</v>
          </cell>
        </row>
        <row r="5183">
          <cell r="A5183">
            <v>73686</v>
          </cell>
          <cell r="B5183" t="str">
            <v>LOCACAO DA OBRA, COM USO DE EQUIPAMENTOS TOPOGRAFICOS, INCLUSIVE NIVEL ADOR</v>
          </cell>
          <cell r="C5183" t="str">
            <v>M2</v>
          </cell>
          <cell r="D5183">
            <v>20.100000000000001</v>
          </cell>
        </row>
        <row r="5184">
          <cell r="A5184" t="str">
            <v>73992/001</v>
          </cell>
          <cell r="B5184" t="str">
            <v>LOCACAO CONVENCIONAL DE OBRA, ATRAVÉS DE GABARITO DE TABUAS CORRIDAS P ONTALETADAS A CADA 1,50M, SEM REAPROVEITAMENTO</v>
          </cell>
          <cell r="C5184" t="str">
            <v>M2</v>
          </cell>
          <cell r="D5184">
            <v>7.68</v>
          </cell>
        </row>
        <row r="5185">
          <cell r="A5185" t="str">
            <v>74077/001</v>
          </cell>
          <cell r="B5185" t="str">
            <v>LOCACAO CONVENCIONAL DE OBRA, ATRAVÉS DE GABARITO DE TABUAS CORRIDAS P ONTALETADAS, SEM REAPROVEITAMENTO</v>
          </cell>
          <cell r="C5185" t="str">
            <v>M2</v>
          </cell>
          <cell r="D5185">
            <v>6.37</v>
          </cell>
        </row>
        <row r="5186">
          <cell r="A5186" t="str">
            <v>74077/002</v>
          </cell>
          <cell r="B5186" t="str">
            <v>LOCACAO CONVENCIONAL DE OBRA, ATRAVÉS DE GABARITO DE TABUAS CORRIDAS P ONTALETADAS, COM REAPROVEITAMENTO DE 10 VEZES.</v>
          </cell>
          <cell r="C5186" t="str">
            <v>M2</v>
          </cell>
          <cell r="D5186">
            <v>3.44</v>
          </cell>
        </row>
        <row r="5187">
          <cell r="A5187" t="str">
            <v>74077/003</v>
          </cell>
          <cell r="B5187" t="str">
            <v>LOCACAO CONVENCIONAL DE OBRA, ATRAVÉS DE GABARITO DE TABUAS CORRIDAS P ONTALETADAS, COM REAPROVEITAMENTO DE 3 VEZES.</v>
          </cell>
          <cell r="C5187" t="str">
            <v>M2</v>
          </cell>
          <cell r="D5187">
            <v>4.2</v>
          </cell>
        </row>
        <row r="5188">
          <cell r="A5188">
            <v>85323</v>
          </cell>
          <cell r="B5188" t="str">
            <v>LOCACAO E NIVELAMENTO DE EMISSARIO/REDE COLETORA COM AUXILIO DE EQUIPA MENTO TOPOGRAFICO</v>
          </cell>
          <cell r="C5188" t="str">
            <v>M</v>
          </cell>
          <cell r="D5188">
            <v>1.84</v>
          </cell>
        </row>
        <row r="5189">
          <cell r="A5189">
            <v>73677</v>
          </cell>
          <cell r="B5189" t="str">
            <v>CADASTRO DE LIGAÇÕES PREDIAIS, INCLUSIVE DESENHISTA</v>
          </cell>
          <cell r="C5189" t="str">
            <v>UN</v>
          </cell>
          <cell r="D5189">
            <v>9.15</v>
          </cell>
        </row>
        <row r="5190">
          <cell r="A5190">
            <v>73678</v>
          </cell>
          <cell r="B5190" t="str">
            <v>CADASTRO DE ADUTORAS. COLETORES E INTERCEPTORES - ATÉ DN 500 MM, INCLU SIVE DESENHISTA</v>
          </cell>
          <cell r="C5190" t="str">
            <v>M</v>
          </cell>
          <cell r="D5190">
            <v>3.09</v>
          </cell>
        </row>
        <row r="5191">
          <cell r="A5191">
            <v>73682</v>
          </cell>
          <cell r="B5191" t="str">
            <v>CADASTRO DE REDES, INCLUSIVE DESENHISTA</v>
          </cell>
          <cell r="C5191" t="str">
            <v>M</v>
          </cell>
          <cell r="D5191">
            <v>1.36</v>
          </cell>
        </row>
        <row r="5192">
          <cell r="A5192" t="str">
            <v>73758/001</v>
          </cell>
          <cell r="B5192" t="str">
            <v>LEVANTAMENTO SECAO TRANSVERSAL C/NIVEL TERRENO NAO ACIDENTADO VEGETAÇÃ O DENSA INCLUSIVE DESENHO ESC 1:200 EM PAPEL VEGETAL MILIMETRADO (MEDI DO P/M SECAO), INCLUSIVE NIVELADOR, AUXILIAR DE CALCULO TOPOGRAFICO E DESENHISTA.</v>
          </cell>
          <cell r="C5192" t="str">
            <v>M</v>
          </cell>
          <cell r="D5192">
            <v>1.64</v>
          </cell>
        </row>
        <row r="5193">
          <cell r="A5193">
            <v>78472</v>
          </cell>
          <cell r="B5193" t="str">
            <v>SERVICOS TOPOGRAFICOS PARA PAVIMENTACAO, INCLUSIVE NOTA DE SERVICOS, A COMPANHAMENTO E GREIDE</v>
          </cell>
          <cell r="C5193" t="str">
            <v>M2</v>
          </cell>
          <cell r="D5193">
            <v>0.34</v>
          </cell>
        </row>
        <row r="5194">
          <cell r="A5194" t="str">
            <v>74038/001</v>
          </cell>
          <cell r="B5194" t="str">
            <v>PORTAO COM MOUROES DE MADEIRA ROLICA, DIAMETRO 11CM, COM 5 FIOS DE ARA ME FARPADO Nº 14 CLASSE 250, SEM DOBRADICAS</v>
          </cell>
          <cell r="C5194" t="str">
            <v>M</v>
          </cell>
          <cell r="D5194">
            <v>18.97</v>
          </cell>
        </row>
        <row r="5195">
          <cell r="A5195" t="str">
            <v>74039/001</v>
          </cell>
          <cell r="B5195" t="str">
            <v>CERCA COM MOUROES DE MADEIRA ROLICA, DIAMETRO 11CM, ESPACAMENTO DE 2M, ALTURA LIVRE DE 1M, CRAVADOS 0,5M, COM 5 FIOS DE ARAME FARPADO Nº 14 CLASSE 250</v>
          </cell>
          <cell r="C5195" t="str">
            <v>M</v>
          </cell>
          <cell r="D5195">
            <v>18.97</v>
          </cell>
        </row>
        <row r="5196">
          <cell r="A5196" t="str">
            <v>74118/001</v>
          </cell>
          <cell r="B5196" t="str">
            <v>PLANTIO DE CERCA VIVA COM ARBUSTOS DE ALTURA 50 A 100CM, COM 4UN/M</v>
          </cell>
          <cell r="C5196" t="str">
            <v>M</v>
          </cell>
          <cell r="D5196">
            <v>213.28</v>
          </cell>
        </row>
        <row r="5197">
          <cell r="A5197" t="str">
            <v>74142/001</v>
          </cell>
          <cell r="B5197" t="str">
            <v>CERCA COM MOUROES DE CONCRETO, RETO, ESPACAMENTO DE 3M, CRAVADOS 0,5M, COM 4 FIOS DE ARAME FARPADO Nº 14 CLASSE 250</v>
          </cell>
          <cell r="C5197" t="str">
            <v>M</v>
          </cell>
          <cell r="D5197">
            <v>38.89</v>
          </cell>
        </row>
        <row r="5198">
          <cell r="A5198" t="str">
            <v>74142/002</v>
          </cell>
          <cell r="B5198" t="str">
            <v>CERCA COM MOUROES DE MADEIRA, 7,5X7,5CM, ESPACAMENTO DE 2M, ALTURA LIV RE DE 2M, CRAVADOS 0,5M, COM 4 FIOS DE ARAME FARPADO Nº 14 CLASSE 250</v>
          </cell>
          <cell r="C5198" t="str">
            <v>M</v>
          </cell>
          <cell r="D5198">
            <v>18.989999999999998</v>
          </cell>
        </row>
        <row r="5199">
          <cell r="A5199" t="str">
            <v>74142/003</v>
          </cell>
          <cell r="B5199" t="str">
            <v>CERCA COM MOUROES DE MADEIRA, 7,5X7,5CM, ESPACAMENTO DE 2M, ALTURA LIV RE DE 2M, CRAVADOS 0,5M, COM 8 FIOS DE ARAME FARPADO Nº 14 CLASSE 250</v>
          </cell>
          <cell r="C5199" t="str">
            <v>M</v>
          </cell>
          <cell r="D5199">
            <v>28.57</v>
          </cell>
        </row>
        <row r="5200">
          <cell r="A5200" t="str">
            <v>74142/004</v>
          </cell>
          <cell r="B5200" t="str">
            <v>CERCA COM MOUROES DE CONCRETO, SECAO "T" PONTA INCLINADA, 10X10CM, ESP ACAMENTO DE 3M, CRAVADOS 0,5M, COM 11 FIOS DE ARAME FARPADO Nº 16</v>
          </cell>
          <cell r="C5200" t="str">
            <v>M</v>
          </cell>
          <cell r="D5200">
            <v>48.76</v>
          </cell>
        </row>
        <row r="5201">
          <cell r="A5201" t="str">
            <v>74143/001</v>
          </cell>
          <cell r="B5201" t="str">
            <v>CERCA COM MOUROES DE CONCRETO, RETO, 15X15CM, ESPACAMENTO DE 3M, CRAVA DOS 0,5M, ESCORAS DE 10X10CM NOS CANTOS, COM 12 FIOS DE ARAME DE ACO O VALADO 15X17</v>
          </cell>
          <cell r="C5201" t="str">
            <v>M</v>
          </cell>
          <cell r="D5201">
            <v>47.5</v>
          </cell>
        </row>
        <row r="5202">
          <cell r="A5202" t="str">
            <v>74143/002</v>
          </cell>
          <cell r="B5202" t="str">
            <v>CERCA COM MOUROES DE CONCRETO, RETO, 15X15CM, ESPACAMENTO DE 3M, CRAVA DOS 0,5M, ESCORAS DE 10X10CM NOS CANTOS, COM 9 FIOS DE ARAME DE ACO OV ALADO 15X17</v>
          </cell>
          <cell r="C5202" t="str">
            <v>M</v>
          </cell>
          <cell r="D5202">
            <v>45.51</v>
          </cell>
        </row>
        <row r="5203">
          <cell r="A5203">
            <v>85171</v>
          </cell>
          <cell r="B5203" t="str">
            <v>RECOMPOSICAO PARCIAL DO ARAME FARPADO Nº 14 CLASSE 250, FIXADO EM CERC A COM MOURÕES DE CONCRETO, RETO, 15X15CM</v>
          </cell>
          <cell r="C5203" t="str">
            <v>M</v>
          </cell>
          <cell r="D5203">
            <v>3.21</v>
          </cell>
        </row>
        <row r="5204">
          <cell r="A5204" t="str">
            <v>73787/001</v>
          </cell>
          <cell r="B5204" t="str">
            <v>ALAMBRADO EM TUBOS DE ACO GALVANIZADO, COM COSTURA, DIN 2440, DIAMETRO 2", ALTURA 3M, FIXADOS A CADA 2M EM BLOCOS DE CONCRETO, COM TELA DE A RAME GALVANIZADO REVESTIDO COM PVC, FIO 12 BWG E MALHA 7,5X7,5CM</v>
          </cell>
          <cell r="C5204" t="str">
            <v>M2</v>
          </cell>
          <cell r="D5204">
            <v>159.4</v>
          </cell>
        </row>
        <row r="5205">
          <cell r="A5205" t="str">
            <v>74244/001</v>
          </cell>
          <cell r="B5205" t="str">
            <v>ALAMBRADO PARA QUADRA POLIESPORTIVA, ESTRUTURADO POR TUBOS DE ACO GALV ANIZADO, COM COSTURA, DIN 2440, DIAMETRO 2", COM TELA DE ARAME GALVANI ZADO, FIO 14 BWG E MALHA QUADRADA 5X5CM</v>
          </cell>
          <cell r="C5205" t="str">
            <v>M2</v>
          </cell>
          <cell r="D5205">
            <v>94.61</v>
          </cell>
        </row>
        <row r="5206">
          <cell r="A5206">
            <v>85172</v>
          </cell>
          <cell r="B5206" t="str">
            <v>ALAMBRADO EM MOUROES DE CONCRETO "T", ALTURA LIVRE 2M, ESPACADOS A CAD A 2M, COM TELA DE ARAME GALVANIZADO, FIO 14 BWG E MALHA QUADRADA 5X5CM</v>
          </cell>
          <cell r="C5206" t="str">
            <v>M</v>
          </cell>
          <cell r="D5206">
            <v>85.17</v>
          </cell>
        </row>
        <row r="5207">
          <cell r="A5207" t="str">
            <v>73788/002</v>
          </cell>
          <cell r="B5207" t="str">
            <v>GRADE EM MADEIRA PARA PROTECAO DE MUDAS DE ARVORES</v>
          </cell>
          <cell r="C5207" t="str">
            <v>UN</v>
          </cell>
          <cell r="D5207">
            <v>76.83</v>
          </cell>
        </row>
        <row r="5208">
          <cell r="A5208" t="str">
            <v>73967/001</v>
          </cell>
          <cell r="B5208" t="str">
            <v>PLANTIO DE ARBUSTO, ALTURA MAIOR QUE 1,00M, EM CAVAS DE 80X80X80CM</v>
          </cell>
          <cell r="C5208" t="str">
            <v>UN</v>
          </cell>
          <cell r="D5208">
            <v>98.21</v>
          </cell>
        </row>
        <row r="5209">
          <cell r="A5209" t="str">
            <v>73967/002</v>
          </cell>
          <cell r="B5209" t="str">
            <v>PLANTIO DE ARVORE REGIONAL, ALTURA MAIOR QUE 2,00M, EM CAVAS DE 80X80X 80CM</v>
          </cell>
          <cell r="C5209" t="str">
            <v>UN</v>
          </cell>
          <cell r="D5209">
            <v>128.84</v>
          </cell>
        </row>
        <row r="5210">
          <cell r="A5210" t="str">
            <v>73967/004</v>
          </cell>
          <cell r="B5210" t="str">
            <v>IRRIGAÇÃO DE ÁRVORE COM CARRO PIPA</v>
          </cell>
          <cell r="C5210" t="str">
            <v>UN</v>
          </cell>
          <cell r="D5210">
            <v>0.31</v>
          </cell>
        </row>
        <row r="5211">
          <cell r="A5211">
            <v>85178</v>
          </cell>
          <cell r="B5211" t="str">
            <v>PLANTIO DE ARBUSTO COM ALTURA 50 A 100CM, EM CAVA DE 60X60X60CM</v>
          </cell>
          <cell r="C5211" t="str">
            <v>UN</v>
          </cell>
          <cell r="D5211">
            <v>61.61</v>
          </cell>
        </row>
        <row r="5212">
          <cell r="A5212" t="str">
            <v>74236/001</v>
          </cell>
          <cell r="B5212" t="str">
            <v>PLANTIO DE GRAMA BATATAIS EM PLACAS</v>
          </cell>
          <cell r="C5212" t="str">
            <v>M2</v>
          </cell>
          <cell r="D5212">
            <v>7.25</v>
          </cell>
        </row>
        <row r="5213">
          <cell r="A5213">
            <v>85179</v>
          </cell>
          <cell r="B5213" t="str">
            <v>PLANTIO DE GRAMA SAO CARLOS EM LEIVAS</v>
          </cell>
          <cell r="C5213" t="str">
            <v>M2</v>
          </cell>
          <cell r="D5213">
            <v>8.61</v>
          </cell>
        </row>
        <row r="5214">
          <cell r="A5214">
            <v>85180</v>
          </cell>
          <cell r="B5214" t="str">
            <v>PLANTIO DE GRAMA ESMERALDA EM ROLO</v>
          </cell>
          <cell r="C5214" t="str">
            <v>M2</v>
          </cell>
          <cell r="D5214">
            <v>8.61</v>
          </cell>
        </row>
        <row r="5215">
          <cell r="A5215">
            <v>73608</v>
          </cell>
          <cell r="B5215" t="str">
            <v>PISO EM PEDRA PORTUGUESA BRANCA, ASSENTADA SOBRE ARGAMASSA SECA TRACO 1:6 (CIMENTO E AREIA) E REJUNTADA COM ARGAMASSA SECA TRACO 1:2 (CIMENT O E AREIA)</v>
          </cell>
          <cell r="C5215" t="str">
            <v>M2</v>
          </cell>
          <cell r="D5215">
            <v>163.22</v>
          </cell>
        </row>
        <row r="5216">
          <cell r="A5216">
            <v>85181</v>
          </cell>
          <cell r="B5216" t="str">
            <v>PASSEIO EM CONCRETO DESEMPENADO, TRACO 1:2,5:3,5 E ESPESSURA 5CM</v>
          </cell>
          <cell r="C5216" t="str">
            <v>M2</v>
          </cell>
          <cell r="D5216">
            <v>49.61</v>
          </cell>
        </row>
        <row r="5217">
          <cell r="A5217">
            <v>85182</v>
          </cell>
          <cell r="B5217" t="str">
            <v>REVOLVIMENTO E DESTORROAMENTO MANUAL DE SUPERFÍCIE GRAMADA COM PROFUND IDADE ATÉ 20CM</v>
          </cell>
          <cell r="C5217" t="str">
            <v>M2</v>
          </cell>
          <cell r="D5217">
            <v>2.04</v>
          </cell>
        </row>
        <row r="5218">
          <cell r="A5218">
            <v>85183</v>
          </cell>
          <cell r="B5218" t="str">
            <v>REVOLVIMENTO MANUAL DE SOLO, PROFUNDIDADE ATÉ 20CM</v>
          </cell>
          <cell r="C5218" t="str">
            <v>M2</v>
          </cell>
          <cell r="D5218">
            <v>1.91</v>
          </cell>
        </row>
        <row r="5219">
          <cell r="A5219">
            <v>85184</v>
          </cell>
          <cell r="B5219" t="str">
            <v>RETIRADA DE GRAMA EM PLACAS</v>
          </cell>
          <cell r="C5219" t="str">
            <v>M2</v>
          </cell>
          <cell r="D5219">
            <v>3.19</v>
          </cell>
        </row>
        <row r="5220">
          <cell r="A5220">
            <v>85185</v>
          </cell>
          <cell r="B5220" t="str">
            <v>PODA E LIMPEZA DE ARBUSTO TIPO CERCA VIVA</v>
          </cell>
          <cell r="C5220" t="str">
            <v>M2</v>
          </cell>
          <cell r="D5220">
            <v>3.21</v>
          </cell>
        </row>
        <row r="5221">
          <cell r="A5221">
            <v>85186</v>
          </cell>
          <cell r="B5221" t="str">
            <v>PODA DE ARVORES, COM LIMPEZA DE GALHOS SECOS E RETIRADA DE PARASITAS, INCLUINDO REMOCAO DE ENTULHO</v>
          </cell>
          <cell r="C5221" t="str">
            <v>UN</v>
          </cell>
          <cell r="D5221">
            <v>67.55</v>
          </cell>
        </row>
        <row r="5222">
          <cell r="A5222">
            <v>85187</v>
          </cell>
          <cell r="B5222" t="str">
            <v>APLICACAO DE HERBICIDA SELETIVO EM GRAMADOS, COM FREQUENCIA DE DUAS VE ZES AO ANO</v>
          </cell>
          <cell r="C5222" t="str">
            <v>HA</v>
          </cell>
          <cell r="D5222">
            <v>354.16</v>
          </cell>
        </row>
        <row r="5223">
          <cell r="A5223">
            <v>88236</v>
          </cell>
          <cell r="B5223" t="str">
            <v>FERRAMENTAS (ENCARGOS COMPLEMENTARES)</v>
          </cell>
          <cell r="C5223" t="str">
            <v>H</v>
          </cell>
          <cell r="D5223">
            <v>0.55000000000000004</v>
          </cell>
        </row>
        <row r="5224">
          <cell r="A5224">
            <v>88237</v>
          </cell>
          <cell r="B5224" t="str">
            <v>EPI (ENCARGOS COMPLEMENTARES)</v>
          </cell>
          <cell r="C5224" t="str">
            <v>H</v>
          </cell>
          <cell r="D5224">
            <v>0.57999999999999996</v>
          </cell>
        </row>
        <row r="5225">
          <cell r="A5225">
            <v>88238</v>
          </cell>
          <cell r="B5225" t="str">
            <v>AJUDANTE DE ARMADOR COM ENCARGOS COMPLEMENTARES</v>
          </cell>
          <cell r="C5225" t="str">
            <v>H</v>
          </cell>
          <cell r="D5225">
            <v>12.76</v>
          </cell>
        </row>
        <row r="5226">
          <cell r="A5226">
            <v>88239</v>
          </cell>
          <cell r="B5226" t="str">
            <v>AJUDANTE DE CARPINTEIRO COM ENCARGOS COMPLEMENTARES</v>
          </cell>
          <cell r="C5226" t="str">
            <v>H</v>
          </cell>
          <cell r="D5226">
            <v>12.76</v>
          </cell>
        </row>
        <row r="5227">
          <cell r="A5227">
            <v>88240</v>
          </cell>
          <cell r="B5227" t="str">
            <v>AJUDANTE DE ESTRUTURA METÁLICA COM ENCARGOS COMPLEMENTARES</v>
          </cell>
          <cell r="C5227" t="str">
            <v>H</v>
          </cell>
          <cell r="D5227">
            <v>8.6999999999999993</v>
          </cell>
        </row>
        <row r="5228">
          <cell r="A5228">
            <v>88241</v>
          </cell>
          <cell r="B5228" t="str">
            <v>AJUDANTE DE OPERAÇÃO EM GERAL COM ENCARGOS COMPLEMENTARES</v>
          </cell>
          <cell r="C5228" t="str">
            <v>H</v>
          </cell>
          <cell r="D5228">
            <v>13.57</v>
          </cell>
        </row>
        <row r="5229">
          <cell r="A5229">
            <v>88242</v>
          </cell>
          <cell r="B5229" t="str">
            <v>AJUDANTE DE PEDREIRO COM ENCARGOS COMPLEMENTARES</v>
          </cell>
          <cell r="C5229" t="str">
            <v>H</v>
          </cell>
          <cell r="D5229">
            <v>12.48</v>
          </cell>
        </row>
        <row r="5230">
          <cell r="A5230">
            <v>88243</v>
          </cell>
          <cell r="B5230" t="str">
            <v>AJUDANTE ESPECIALIZADO COM ENCARGOS COMPLEMENTARES</v>
          </cell>
          <cell r="C5230" t="str">
            <v>H</v>
          </cell>
          <cell r="D5230">
            <v>13.57</v>
          </cell>
        </row>
        <row r="5231">
          <cell r="A5231">
            <v>88245</v>
          </cell>
          <cell r="B5231" t="str">
            <v>ARMADOR COM ENCARGOS COMPLEMENTARES</v>
          </cell>
          <cell r="C5231" t="str">
            <v>H</v>
          </cell>
          <cell r="D5231">
            <v>15.71</v>
          </cell>
        </row>
        <row r="5232">
          <cell r="A5232">
            <v>88246</v>
          </cell>
          <cell r="B5232" t="str">
            <v>ASSENTADOR DE TUBOS COM ENCARGOS COMPLEMENTARES</v>
          </cell>
          <cell r="C5232" t="str">
            <v>H</v>
          </cell>
          <cell r="D5232">
            <v>20.63</v>
          </cell>
        </row>
        <row r="5233">
          <cell r="A5233">
            <v>88247</v>
          </cell>
          <cell r="B5233" t="str">
            <v>AUXILIAR DE ELETRICISTA COM ENCARGOS COMPLEMENTARES</v>
          </cell>
          <cell r="C5233" t="str">
            <v>H</v>
          </cell>
          <cell r="D5233">
            <v>13.45</v>
          </cell>
        </row>
        <row r="5234">
          <cell r="A5234">
            <v>88248</v>
          </cell>
          <cell r="B5234" t="str">
            <v>AUXILIAR DE ENCANADOR OU BOMBEIRO HIDRÁULICO COM ENCARGOS COMPLEMENTAR</v>
          </cell>
          <cell r="C5234" t="str">
            <v>H</v>
          </cell>
          <cell r="D5234">
            <v>12.76</v>
          </cell>
        </row>
        <row r="5235">
          <cell r="A5235">
            <v>88249</v>
          </cell>
          <cell r="B5235" t="str">
            <v>AUXILIAR DE LABORATÓRIO COM ENCARGOS COMPLEMENTARES</v>
          </cell>
          <cell r="C5235" t="str">
            <v>H</v>
          </cell>
          <cell r="D5235">
            <v>13.66</v>
          </cell>
        </row>
        <row r="5236">
          <cell r="A5236">
            <v>88250</v>
          </cell>
          <cell r="B5236" t="str">
            <v>AUXILIAR DE MECÂNICO COM ENCARGOS COMPLEMENTARES</v>
          </cell>
          <cell r="C5236" t="str">
            <v>H</v>
          </cell>
          <cell r="D5236">
            <v>11.44</v>
          </cell>
        </row>
        <row r="5237">
          <cell r="A5237">
            <v>88251</v>
          </cell>
          <cell r="B5237" t="str">
            <v>AUXILIAR DE SERRALHEIRO COM ENCARGOS COMPLEMENTARES</v>
          </cell>
          <cell r="C5237" t="str">
            <v>H</v>
          </cell>
          <cell r="D5237">
            <v>12.28</v>
          </cell>
        </row>
        <row r="5238">
          <cell r="A5238">
            <v>88252</v>
          </cell>
          <cell r="B5238" t="str">
            <v>AUXILIAR DE SERVIÇOS GERAIS COM ENCARGOS COMPLEMENTARES</v>
          </cell>
          <cell r="C5238" t="str">
            <v>H</v>
          </cell>
          <cell r="D5238">
            <v>12.48</v>
          </cell>
        </row>
        <row r="5239">
          <cell r="A5239">
            <v>88253</v>
          </cell>
          <cell r="B5239" t="str">
            <v>AUXILIAR DE TOPÓGRAFO COM ENCARGOS COMPLEMENTARES</v>
          </cell>
          <cell r="C5239" t="str">
            <v>H</v>
          </cell>
          <cell r="D5239">
            <v>18.12</v>
          </cell>
        </row>
        <row r="5240">
          <cell r="A5240">
            <v>88255</v>
          </cell>
          <cell r="B5240" t="str">
            <v>AUXILIAR TÉCNICO DE ENGENHARIA COM ENCARGOS COMPLEMENTARES</v>
          </cell>
          <cell r="C5240" t="str">
            <v>H</v>
          </cell>
          <cell r="D5240">
            <v>28.39</v>
          </cell>
        </row>
        <row r="5241">
          <cell r="A5241">
            <v>88256</v>
          </cell>
          <cell r="B5241" t="str">
            <v>AZULEJISTA OU LADRILHISTA COM ENCARGOS COMPLEMENTARES</v>
          </cell>
          <cell r="C5241" t="str">
            <v>H</v>
          </cell>
          <cell r="D5241">
            <v>14.63</v>
          </cell>
        </row>
        <row r="5242">
          <cell r="A5242">
            <v>88257</v>
          </cell>
          <cell r="B5242" t="str">
            <v>BLASTER, DINAMITADOR OU CABO DE FOGO COM ENCARGOS COMPLEMENTARES</v>
          </cell>
          <cell r="C5242" t="str">
            <v>H</v>
          </cell>
          <cell r="D5242">
            <v>17.41</v>
          </cell>
        </row>
        <row r="5243">
          <cell r="A5243">
            <v>88258</v>
          </cell>
          <cell r="B5243" t="str">
            <v>CADASTRISTA DE USUÁRIOS COM ENCARGOS COMPLEMENTARES</v>
          </cell>
          <cell r="C5243" t="str">
            <v>H</v>
          </cell>
          <cell r="D5243">
            <v>23.15</v>
          </cell>
        </row>
        <row r="5244">
          <cell r="A5244">
            <v>88259</v>
          </cell>
          <cell r="B5244" t="str">
            <v>CALAFETADOR/CALAFATE COM ENCARGOS COMPLEMENTARES</v>
          </cell>
          <cell r="C5244" t="str">
            <v>H</v>
          </cell>
          <cell r="D5244">
            <v>14.96</v>
          </cell>
        </row>
        <row r="5245">
          <cell r="A5245">
            <v>88260</v>
          </cell>
          <cell r="B5245" t="str">
            <v>CALCETEIRO COM ENCARGOS COMPLEMENTARES</v>
          </cell>
          <cell r="C5245" t="str">
            <v>H</v>
          </cell>
          <cell r="D5245">
            <v>14.77</v>
          </cell>
        </row>
        <row r="5246">
          <cell r="A5246">
            <v>88261</v>
          </cell>
          <cell r="B5246" t="str">
            <v>CARPINTEIRO DE ESQUADRIA COM ENCARGOS COMPLEMENTARES</v>
          </cell>
          <cell r="C5246" t="str">
            <v>H</v>
          </cell>
          <cell r="D5246">
            <v>15.54</v>
          </cell>
        </row>
        <row r="5247">
          <cell r="A5247">
            <v>88262</v>
          </cell>
          <cell r="B5247" t="str">
            <v>CARPINTEIRO DE FORMAS COM ENCARGOS COMPLEMENTARES</v>
          </cell>
          <cell r="C5247" t="str">
            <v>H</v>
          </cell>
          <cell r="D5247">
            <v>15.71</v>
          </cell>
        </row>
        <row r="5248">
          <cell r="A5248">
            <v>88263</v>
          </cell>
          <cell r="B5248" t="str">
            <v>CAVOUQUEIRO OU OPERADOR PERFURATRIZ/ROMPEDOR COM ENCARGOS COMPLEMENTAR</v>
          </cell>
          <cell r="C5248" t="str">
            <v>H</v>
          </cell>
          <cell r="D5248">
            <v>11.97</v>
          </cell>
        </row>
        <row r="5249">
          <cell r="A5249">
            <v>88264</v>
          </cell>
          <cell r="B5249" t="str">
            <v>ELETRICISTA COM ENCARGOS COMPLEMENTARES</v>
          </cell>
          <cell r="C5249" t="str">
            <v>H</v>
          </cell>
          <cell r="D5249">
            <v>15.8</v>
          </cell>
        </row>
        <row r="5250">
          <cell r="A5250">
            <v>88265</v>
          </cell>
          <cell r="B5250" t="str">
            <v>ELETRICISTA INDUSTRIAL COM ENCARGOS COMPLEMENTARES</v>
          </cell>
          <cell r="C5250" t="str">
            <v>H</v>
          </cell>
          <cell r="D5250">
            <v>19.25</v>
          </cell>
        </row>
        <row r="5251">
          <cell r="A5251">
            <v>88266</v>
          </cell>
          <cell r="B5251" t="str">
            <v>ELETROTÉCNICO COM ENCARGOS COMPLEMENTARES</v>
          </cell>
          <cell r="C5251" t="str">
            <v>H</v>
          </cell>
          <cell r="D5251">
            <v>22.19</v>
          </cell>
        </row>
        <row r="5252">
          <cell r="A5252">
            <v>88267</v>
          </cell>
          <cell r="B5252" t="str">
            <v>ENCANADOR OU BOMBEIRO HIDRÁULICO COM ENCARGOS COMPLEMENTARES</v>
          </cell>
          <cell r="C5252" t="str">
            <v>H</v>
          </cell>
          <cell r="D5252">
            <v>15.71</v>
          </cell>
        </row>
        <row r="5253">
          <cell r="A5253">
            <v>88268</v>
          </cell>
          <cell r="B5253" t="str">
            <v>ESTUCADOR COM ENCARGOS COMPLEMENTARES</v>
          </cell>
          <cell r="C5253" t="str">
            <v>H</v>
          </cell>
          <cell r="D5253">
            <v>14.31</v>
          </cell>
        </row>
        <row r="5254">
          <cell r="A5254">
            <v>88269</v>
          </cell>
          <cell r="B5254" t="str">
            <v>GESSEIRO COM ENCARGOS COMPLEMENTARES</v>
          </cell>
          <cell r="C5254" t="str">
            <v>H</v>
          </cell>
          <cell r="D5254">
            <v>14.31</v>
          </cell>
        </row>
        <row r="5255">
          <cell r="A5255">
            <v>88270</v>
          </cell>
          <cell r="B5255" t="str">
            <v>IMPERMEABILIZADOR COM ENCARGOS COMPLEMENTARES</v>
          </cell>
          <cell r="C5255" t="str">
            <v>H</v>
          </cell>
          <cell r="D5255">
            <v>16.32</v>
          </cell>
        </row>
        <row r="5256">
          <cell r="A5256">
            <v>88272</v>
          </cell>
          <cell r="B5256" t="str">
            <v>MACARIQUEIRO COM ENCARGOS COMPLEMENTARES</v>
          </cell>
          <cell r="C5256" t="str">
            <v>H</v>
          </cell>
          <cell r="D5256">
            <v>18.170000000000002</v>
          </cell>
        </row>
        <row r="5257">
          <cell r="A5257">
            <v>88273</v>
          </cell>
          <cell r="B5257" t="str">
            <v>MARCENEIRO COM ENCARGOS COMPLEMENTARES</v>
          </cell>
          <cell r="C5257" t="str">
            <v>H</v>
          </cell>
          <cell r="D5257">
            <v>14.51</v>
          </cell>
        </row>
        <row r="5258">
          <cell r="A5258">
            <v>88274</v>
          </cell>
          <cell r="B5258" t="str">
            <v>MARMORISTA/GRANITEIRO COM ENCARGOS COMPLEMENTARES</v>
          </cell>
          <cell r="C5258" t="str">
            <v>H</v>
          </cell>
          <cell r="D5258">
            <v>15.02</v>
          </cell>
        </row>
        <row r="5259">
          <cell r="A5259">
            <v>88275</v>
          </cell>
          <cell r="B5259" t="str">
            <v>MECÃNICO DE EQUIPAMENTOS PESADOS COM ENCARGOS COMPLEMENTARES</v>
          </cell>
          <cell r="C5259" t="str">
            <v>H</v>
          </cell>
          <cell r="D5259">
            <v>18.170000000000002</v>
          </cell>
        </row>
        <row r="5260">
          <cell r="A5260">
            <v>88276</v>
          </cell>
          <cell r="B5260" t="str">
            <v>MONTADOR COM ENCARGOS COMPLEMENTARES</v>
          </cell>
          <cell r="C5260" t="str">
            <v>H</v>
          </cell>
          <cell r="D5260">
            <v>20.63</v>
          </cell>
        </row>
        <row r="5261">
          <cell r="A5261">
            <v>88277</v>
          </cell>
          <cell r="B5261" t="str">
            <v>MONTADOR (TUBO AÇO/EQUIPAMENTOS) COM ENCARGOS COMPLEMENTARES</v>
          </cell>
          <cell r="C5261" t="str">
            <v>H</v>
          </cell>
          <cell r="D5261">
            <v>20.63</v>
          </cell>
        </row>
        <row r="5262">
          <cell r="A5262">
            <v>88278</v>
          </cell>
          <cell r="B5262" t="str">
            <v>MONTADOR DE ESTRUTURA METÁLICA COM ENCARGOS COMPLEMENTARES</v>
          </cell>
          <cell r="C5262" t="str">
            <v>H</v>
          </cell>
          <cell r="D5262">
            <v>11.52</v>
          </cell>
        </row>
        <row r="5263">
          <cell r="A5263">
            <v>88279</v>
          </cell>
          <cell r="B5263" t="str">
            <v>MONTADOR ELETROMECÃNICO COM ENCARGOS COMPLEMENTARES</v>
          </cell>
          <cell r="C5263" t="str">
            <v>H</v>
          </cell>
          <cell r="D5263">
            <v>20.16</v>
          </cell>
        </row>
        <row r="5264">
          <cell r="A5264">
            <v>88281</v>
          </cell>
          <cell r="B5264" t="str">
            <v>MOTORISTA DE BASCULANTE COM ENCARGOS COMPLEMENTARES</v>
          </cell>
          <cell r="C5264" t="str">
            <v>H</v>
          </cell>
          <cell r="D5264">
            <v>18.600000000000001</v>
          </cell>
        </row>
        <row r="5265">
          <cell r="A5265">
            <v>88282</v>
          </cell>
          <cell r="B5265" t="str">
            <v>MOTORISTA DE CAMINHÃO COM ENCARGOS COMPLEMENTARES</v>
          </cell>
          <cell r="C5265" t="str">
            <v>H</v>
          </cell>
          <cell r="D5265">
            <v>18.600000000000001</v>
          </cell>
        </row>
        <row r="5266">
          <cell r="A5266">
            <v>88283</v>
          </cell>
          <cell r="B5266" t="str">
            <v>MOTORISTA DE CAMINHÃO E CARRETA COM ENCARGOS COMPLEMENTARES</v>
          </cell>
          <cell r="C5266" t="str">
            <v>H</v>
          </cell>
          <cell r="D5266">
            <v>18.61</v>
          </cell>
        </row>
        <row r="5267">
          <cell r="A5267">
            <v>88284</v>
          </cell>
          <cell r="B5267" t="str">
            <v>MOTORISTA DE VEIÍCULO LEVE COM ENCARGOS COMPLEMENTARES</v>
          </cell>
          <cell r="C5267" t="str">
            <v>H</v>
          </cell>
          <cell r="D5267">
            <v>17.399999999999999</v>
          </cell>
        </row>
        <row r="5268">
          <cell r="A5268">
            <v>88285</v>
          </cell>
          <cell r="B5268" t="str">
            <v>MOTORISTA DE VEÍCULO PESADO COM ENCARGOS COMPLEMENTARES</v>
          </cell>
          <cell r="C5268" t="str">
            <v>H</v>
          </cell>
          <cell r="D5268">
            <v>18.61</v>
          </cell>
        </row>
        <row r="5269">
          <cell r="A5269">
            <v>88286</v>
          </cell>
          <cell r="B5269" t="str">
            <v>MOTORISTA OPERADOR DE MUNCK COM ENCARGOS COMPLEMENTARES</v>
          </cell>
          <cell r="C5269" t="str">
            <v>H</v>
          </cell>
          <cell r="D5269">
            <v>20.12</v>
          </cell>
        </row>
        <row r="5270">
          <cell r="A5270">
            <v>88288</v>
          </cell>
          <cell r="B5270" t="str">
            <v>NIVELADOR COM ENCARGOS COMPLEMENTARES</v>
          </cell>
          <cell r="C5270" t="str">
            <v>H</v>
          </cell>
          <cell r="D5270">
            <v>19.27</v>
          </cell>
        </row>
        <row r="5271">
          <cell r="A5271">
            <v>88290</v>
          </cell>
          <cell r="B5271" t="str">
            <v>OPERADOR DE ACABADORA COM ENCARGOS COMPLEMENTARES</v>
          </cell>
          <cell r="C5271" t="str">
            <v>H</v>
          </cell>
          <cell r="D5271">
            <v>19.190000000000001</v>
          </cell>
        </row>
        <row r="5272">
          <cell r="A5272">
            <v>88291</v>
          </cell>
          <cell r="B5272" t="str">
            <v>OPERADOR DE BETONEIRA (CAMINHÃO) COM ENCARGOS COMPLEMENTARES</v>
          </cell>
          <cell r="C5272" t="str">
            <v>H</v>
          </cell>
          <cell r="D5272">
            <v>20.100000000000001</v>
          </cell>
        </row>
        <row r="5273">
          <cell r="A5273">
            <v>88292</v>
          </cell>
          <cell r="B5273" t="str">
            <v>OPERADOR DE COMPRESSOR OU COMPRESSORISTA COM ENCARGOS COMPLEMENTARES</v>
          </cell>
          <cell r="C5273" t="str">
            <v>H</v>
          </cell>
          <cell r="D5273">
            <v>11.08</v>
          </cell>
        </row>
        <row r="5274">
          <cell r="A5274">
            <v>88293</v>
          </cell>
          <cell r="B5274" t="str">
            <v>OPERADOR DE DEMARCADORA DE FAIXAS COM ENCARGOS COMPLEMENTARES</v>
          </cell>
          <cell r="C5274" t="str">
            <v>H</v>
          </cell>
          <cell r="D5274">
            <v>20.72</v>
          </cell>
        </row>
        <row r="5275">
          <cell r="A5275">
            <v>88294</v>
          </cell>
          <cell r="B5275" t="str">
            <v>OPERADOR DE ESCAVADEIRA COM ENCARGOS COMPLEMENTARES</v>
          </cell>
          <cell r="C5275" t="str">
            <v>H</v>
          </cell>
          <cell r="D5275">
            <v>22.06</v>
          </cell>
        </row>
        <row r="5276">
          <cell r="A5276">
            <v>88295</v>
          </cell>
          <cell r="B5276" t="str">
            <v>OPERADOR DE GUINCHO COM ENCARGOS COMPLEMENTARES</v>
          </cell>
          <cell r="C5276" t="str">
            <v>H</v>
          </cell>
          <cell r="D5276">
            <v>10.49</v>
          </cell>
        </row>
        <row r="5277">
          <cell r="A5277">
            <v>88296</v>
          </cell>
          <cell r="B5277" t="str">
            <v>OPERADOR DE GUINDASTE COM ENCARGOS COMPLEMENTARES</v>
          </cell>
          <cell r="C5277" t="str">
            <v>H</v>
          </cell>
          <cell r="D5277">
            <v>25.04</v>
          </cell>
        </row>
        <row r="5278">
          <cell r="A5278">
            <v>88297</v>
          </cell>
          <cell r="B5278" t="str">
            <v>OPERADOR DE MÁQUINAS E EQUIPAMENTOS COM ENCARGOS COMPLEMENTARES</v>
          </cell>
          <cell r="C5278" t="str">
            <v>H</v>
          </cell>
          <cell r="D5278">
            <v>19.03</v>
          </cell>
        </row>
        <row r="5279">
          <cell r="A5279">
            <v>88298</v>
          </cell>
          <cell r="B5279" t="str">
            <v>OPERADOR DE MARTELETE OU MARTELETEIRO COM ENCARGOS COMPLEMENTARES</v>
          </cell>
          <cell r="C5279" t="str">
            <v>H</v>
          </cell>
          <cell r="D5279">
            <v>10.53</v>
          </cell>
        </row>
        <row r="5280">
          <cell r="A5280">
            <v>88299</v>
          </cell>
          <cell r="B5280" t="str">
            <v>OPERADOR DE MOTO-ESCREIPER COM ENCARGOS COMPLEMENTARES</v>
          </cell>
          <cell r="C5280" t="str">
            <v>H</v>
          </cell>
          <cell r="D5280">
            <v>27.94</v>
          </cell>
        </row>
        <row r="5281">
          <cell r="A5281">
            <v>88300</v>
          </cell>
          <cell r="B5281" t="str">
            <v>OPERADOR DE MOTONIVELADORA COM ENCARGOS COMPLEMENTARES</v>
          </cell>
          <cell r="C5281" t="str">
            <v>H</v>
          </cell>
          <cell r="D5281">
            <v>27.94</v>
          </cell>
        </row>
        <row r="5282">
          <cell r="A5282">
            <v>88301</v>
          </cell>
          <cell r="B5282" t="str">
            <v>OPERADOR DE PÁ CARREGADEIRA COM ENCARGOS COMPLEMENTARES</v>
          </cell>
          <cell r="C5282" t="str">
            <v>H</v>
          </cell>
          <cell r="D5282">
            <v>20.93</v>
          </cell>
        </row>
        <row r="5283">
          <cell r="A5283">
            <v>88302</v>
          </cell>
          <cell r="B5283" t="str">
            <v>OPERADOR DE PAVIMENTADORA COM ENCARGOS COMPLEMENTARES</v>
          </cell>
          <cell r="C5283" t="str">
            <v>H</v>
          </cell>
          <cell r="D5283">
            <v>20.72</v>
          </cell>
        </row>
        <row r="5284">
          <cell r="A5284">
            <v>88303</v>
          </cell>
          <cell r="B5284" t="str">
            <v>OPERADOR DE ROLO COMPACTADOR COM ENCARGOS COMPLEMENTARES</v>
          </cell>
          <cell r="C5284" t="str">
            <v>H</v>
          </cell>
          <cell r="D5284">
            <v>18.48</v>
          </cell>
        </row>
        <row r="5285">
          <cell r="A5285">
            <v>88304</v>
          </cell>
          <cell r="B5285" t="str">
            <v>OPERADOR DE USINA DE ASFALTO, DE SOLOS OU DE CONCRETO COM ENCARGOS COM</v>
          </cell>
          <cell r="C5285" t="str">
            <v>H</v>
          </cell>
          <cell r="D5285">
            <v>19.190000000000001</v>
          </cell>
        </row>
        <row r="5286">
          <cell r="A5286">
            <v>88306</v>
          </cell>
          <cell r="B5286" t="str">
            <v>OPERADOR JATO DE AREIA OU JATISTA COM ENCARGOS COMPLEMENTARES</v>
          </cell>
          <cell r="C5286" t="str">
            <v>H</v>
          </cell>
          <cell r="D5286">
            <v>11.01</v>
          </cell>
        </row>
        <row r="5287">
          <cell r="A5287">
            <v>88307</v>
          </cell>
          <cell r="B5287" t="str">
            <v>OPERADOR PARA BATE ESTACAS COM ENCARGOS COMPLEMENTARES</v>
          </cell>
          <cell r="C5287" t="str">
            <v>H</v>
          </cell>
          <cell r="D5287">
            <v>12.42</v>
          </cell>
        </row>
        <row r="5288">
          <cell r="A5288">
            <v>88308</v>
          </cell>
          <cell r="B5288" t="str">
            <v>PASTILHEIRO COM ENCARGOS COMPLEMENTARES</v>
          </cell>
          <cell r="C5288" t="str">
            <v>H</v>
          </cell>
          <cell r="D5288">
            <v>18.170000000000002</v>
          </cell>
        </row>
        <row r="5289">
          <cell r="A5289">
            <v>88309</v>
          </cell>
          <cell r="B5289" t="str">
            <v>PEDREIRO COM ENCARGOS COMPLEMENTARES</v>
          </cell>
          <cell r="C5289" t="str">
            <v>H</v>
          </cell>
          <cell r="D5289">
            <v>15.71</v>
          </cell>
        </row>
        <row r="5290">
          <cell r="A5290">
            <v>88310</v>
          </cell>
          <cell r="B5290" t="str">
            <v>PINTOR COM ENCARGOS COMPLEMENTARES</v>
          </cell>
          <cell r="C5290" t="str">
            <v>H</v>
          </cell>
          <cell r="D5290">
            <v>15.71</v>
          </cell>
        </row>
        <row r="5291">
          <cell r="A5291">
            <v>88311</v>
          </cell>
          <cell r="B5291" t="str">
            <v>PINTOR DE LETREIROS COM ENCARGOS COMPLEMENTARES</v>
          </cell>
          <cell r="C5291" t="str">
            <v>H</v>
          </cell>
          <cell r="D5291">
            <v>16.39</v>
          </cell>
        </row>
        <row r="5292">
          <cell r="A5292">
            <v>88312</v>
          </cell>
          <cell r="B5292" t="str">
            <v>PINTOR PARA TINTA EPÓXI COM ENCARGOS COMPLEMENTARES</v>
          </cell>
          <cell r="C5292" t="str">
            <v>H</v>
          </cell>
          <cell r="D5292">
            <v>17.98</v>
          </cell>
        </row>
        <row r="5293">
          <cell r="A5293">
            <v>88313</v>
          </cell>
          <cell r="B5293" t="str">
            <v>POCEIRO COM ENCARGOS COMPLEMENTARES</v>
          </cell>
          <cell r="C5293" t="str">
            <v>H</v>
          </cell>
          <cell r="D5293">
            <v>16.940000000000001</v>
          </cell>
        </row>
        <row r="5294">
          <cell r="A5294">
            <v>88314</v>
          </cell>
          <cell r="B5294" t="str">
            <v>RASTELEIRO COM ENCARGOS COMPLEMENTARES</v>
          </cell>
          <cell r="C5294" t="str">
            <v>H</v>
          </cell>
          <cell r="D5294">
            <v>9.02</v>
          </cell>
        </row>
        <row r="5295">
          <cell r="A5295">
            <v>88315</v>
          </cell>
          <cell r="B5295" t="str">
            <v>SERRALHEIRO COM ENCARGOS COMPLEMENTARES</v>
          </cell>
          <cell r="C5295" t="str">
            <v>H</v>
          </cell>
          <cell r="D5295">
            <v>15.06</v>
          </cell>
        </row>
        <row r="5296">
          <cell r="A5296">
            <v>88316</v>
          </cell>
          <cell r="B5296" t="str">
            <v>SERVENTE COM ENCARGOS COMPLEMENTARES</v>
          </cell>
          <cell r="C5296" t="str">
            <v>H</v>
          </cell>
          <cell r="D5296">
            <v>12.78</v>
          </cell>
        </row>
        <row r="5297">
          <cell r="A5297">
            <v>88317</v>
          </cell>
          <cell r="B5297" t="str">
            <v>SOLDADOR COM ENCARGOS COMPLEMENTARES</v>
          </cell>
          <cell r="C5297" t="str">
            <v>H</v>
          </cell>
          <cell r="D5297">
            <v>15.98</v>
          </cell>
        </row>
        <row r="5298">
          <cell r="A5298">
            <v>88318</v>
          </cell>
          <cell r="B5298" t="str">
            <v>SOLDADOR A (PARA SOLDA A SER TESTADA COM RAIOS "X") COM ENCARGOS COMPL</v>
          </cell>
          <cell r="C5298" t="str">
            <v>H</v>
          </cell>
          <cell r="D5298">
            <v>17.100000000000001</v>
          </cell>
        </row>
        <row r="5299">
          <cell r="A5299">
            <v>88319</v>
          </cell>
          <cell r="B5299" t="str">
            <v>SONDADOR COM ENCARGOS COMPLEMENTARES</v>
          </cell>
          <cell r="C5299" t="str">
            <v>H</v>
          </cell>
          <cell r="D5299">
            <v>19.36</v>
          </cell>
        </row>
        <row r="5300">
          <cell r="A5300">
            <v>88320</v>
          </cell>
          <cell r="B5300" t="str">
            <v>TAQUEADOR OU TAQUEIRO COM ENCARGOS COMPLEMENTARES</v>
          </cell>
          <cell r="C5300" t="str">
            <v>H</v>
          </cell>
          <cell r="D5300">
            <v>13.59</v>
          </cell>
        </row>
        <row r="5301">
          <cell r="A5301">
            <v>88321</v>
          </cell>
          <cell r="B5301" t="str">
            <v>TÉCNICO DE LABORATÓRIO COM ENCARGOS COMPLEMENTARES</v>
          </cell>
          <cell r="C5301" t="str">
            <v>H</v>
          </cell>
          <cell r="D5301">
            <v>24.05</v>
          </cell>
        </row>
        <row r="5302">
          <cell r="A5302">
            <v>88322</v>
          </cell>
          <cell r="B5302" t="str">
            <v>TÉCNICO DE SONDAGEM COM ENCARGOS COMPLEMENTARES</v>
          </cell>
          <cell r="C5302" t="str">
            <v>H</v>
          </cell>
          <cell r="D5302">
            <v>28.12</v>
          </cell>
        </row>
        <row r="5303">
          <cell r="A5303">
            <v>88323</v>
          </cell>
          <cell r="B5303" t="str">
            <v>TELHADISTA COM ENCARGOS COMPLEMENTARES</v>
          </cell>
          <cell r="C5303" t="str">
            <v>H</v>
          </cell>
          <cell r="D5303">
            <v>14.1</v>
          </cell>
        </row>
        <row r="5304">
          <cell r="A5304">
            <v>88324</v>
          </cell>
          <cell r="B5304" t="str">
            <v>TRATORISTA COM ENCARGOS COMPLEMENTARES</v>
          </cell>
          <cell r="C5304" t="str">
            <v>H</v>
          </cell>
          <cell r="D5304">
            <v>20.46</v>
          </cell>
        </row>
        <row r="5305">
          <cell r="A5305">
            <v>88325</v>
          </cell>
          <cell r="B5305" t="str">
            <v>VIDRACEIRO COM ENCARGOS COMPLEMENTARES</v>
          </cell>
          <cell r="C5305" t="str">
            <v>H</v>
          </cell>
          <cell r="D5305">
            <v>14.08</v>
          </cell>
        </row>
        <row r="5306">
          <cell r="A5306">
            <v>88326</v>
          </cell>
          <cell r="B5306" t="str">
            <v>VIGIA NOTURNO COM ENCARGOS COMPLEMENTARES</v>
          </cell>
          <cell r="C5306" t="str">
            <v>H</v>
          </cell>
          <cell r="D5306">
            <v>12.58</v>
          </cell>
        </row>
        <row r="5307">
          <cell r="A5307">
            <v>88377</v>
          </cell>
          <cell r="B5307" t="str">
            <v>OPERADOR DE BETONEIRA ESTACIONÁRIA/MISTURADOR COM ENCARGOS COMPLEMENTA</v>
          </cell>
          <cell r="C5307" t="str">
            <v>H</v>
          </cell>
          <cell r="D5307">
            <v>13.12</v>
          </cell>
        </row>
        <row r="5308">
          <cell r="A5308">
            <v>88441</v>
          </cell>
          <cell r="B5308" t="str">
            <v>JARDINEIRO COM ENCARGOS COMPLEMENTARES</v>
          </cell>
          <cell r="C5308" t="str">
            <v>H</v>
          </cell>
          <cell r="D5308">
            <v>12.84</v>
          </cell>
        </row>
        <row r="5309">
          <cell r="A5309">
            <v>88597</v>
          </cell>
          <cell r="B5309" t="str">
            <v>DESENHISTA DETALHISTA COM ENCARGOS COMPLEMENTARES</v>
          </cell>
          <cell r="C5309" t="str">
            <v>H</v>
          </cell>
          <cell r="D5309">
            <v>24.59</v>
          </cell>
        </row>
        <row r="5310">
          <cell r="A5310">
            <v>90766</v>
          </cell>
          <cell r="B5310" t="str">
            <v>ALMOXARIFE COM ENCARGOS COMPLEMENTARES</v>
          </cell>
          <cell r="C5310" t="str">
            <v>H</v>
          </cell>
          <cell r="D5310">
            <v>14.96</v>
          </cell>
        </row>
        <row r="5311">
          <cell r="A5311">
            <v>90767</v>
          </cell>
          <cell r="B5311" t="str">
            <v>APONTADOR OU APROPRIADOR COM ENCARGOS COMPLEMENTARES</v>
          </cell>
          <cell r="C5311" t="str">
            <v>H</v>
          </cell>
          <cell r="D5311">
            <v>10.46</v>
          </cell>
        </row>
        <row r="5312">
          <cell r="A5312">
            <v>90768</v>
          </cell>
          <cell r="B5312" t="str">
            <v>ARQUITETO DE OBRA JUNIOR COM ENCARGOS COMPLEMENTARES</v>
          </cell>
          <cell r="C5312" t="str">
            <v>H</v>
          </cell>
          <cell r="D5312">
            <v>72.11</v>
          </cell>
        </row>
        <row r="5313">
          <cell r="A5313">
            <v>90769</v>
          </cell>
          <cell r="B5313" t="str">
            <v>ARQUITETO DE OBRA PLENO COM ENCARGOS COMPLEMENTARES</v>
          </cell>
          <cell r="C5313" t="str">
            <v>H</v>
          </cell>
          <cell r="D5313">
            <v>82.71</v>
          </cell>
        </row>
        <row r="5314">
          <cell r="A5314">
            <v>90770</v>
          </cell>
          <cell r="B5314" t="str">
            <v>ARQUITETO DE OBRA SENIOR COM ENCARGOS COMPLEMENTARES</v>
          </cell>
          <cell r="C5314" t="str">
            <v>H</v>
          </cell>
          <cell r="D5314">
            <v>97.94</v>
          </cell>
        </row>
        <row r="5315">
          <cell r="A5315">
            <v>90771</v>
          </cell>
          <cell r="B5315" t="str">
            <v>AUXILIAR DE DESENHISTA COM ENCARGOS COMPLEMENTARES</v>
          </cell>
          <cell r="C5315" t="str">
            <v>H</v>
          </cell>
          <cell r="D5315">
            <v>20.47</v>
          </cell>
        </row>
        <row r="5316">
          <cell r="A5316">
            <v>90772</v>
          </cell>
          <cell r="B5316" t="str">
            <v>AUXILIAR DE ESCRITORIO COM ENCARGOS COMPLEMENTARES</v>
          </cell>
          <cell r="C5316" t="str">
            <v>H</v>
          </cell>
          <cell r="D5316">
            <v>16.2</v>
          </cell>
        </row>
        <row r="5317">
          <cell r="A5317">
            <v>90773</v>
          </cell>
          <cell r="B5317" t="str">
            <v>DESENHISTA COPISTA COM ENCARGOS COMPLEMENTARES</v>
          </cell>
          <cell r="C5317" t="str">
            <v>H</v>
          </cell>
          <cell r="D5317">
            <v>20.7</v>
          </cell>
        </row>
        <row r="5318">
          <cell r="A5318">
            <v>90775</v>
          </cell>
          <cell r="B5318" t="str">
            <v>DESENHISTA PROJETISTA COM ENCARGOS COMPLEMENTARES</v>
          </cell>
          <cell r="C5318" t="str">
            <v>H</v>
          </cell>
          <cell r="D5318">
            <v>32.94</v>
          </cell>
        </row>
        <row r="5319">
          <cell r="A5319">
            <v>90776</v>
          </cell>
          <cell r="B5319" t="str">
            <v>ENCARREGADO GERAL COM ENCARGOS COMPLEMENTARES</v>
          </cell>
          <cell r="C5319" t="str">
            <v>H</v>
          </cell>
          <cell r="D5319">
            <v>26.79</v>
          </cell>
        </row>
        <row r="5320">
          <cell r="A5320">
            <v>90777</v>
          </cell>
          <cell r="B5320" t="str">
            <v>ENGENHEIRO CIVIL DE OBRA JUNIOR COM ENCARGOS COMPLEMENTARES</v>
          </cell>
          <cell r="C5320" t="str">
            <v>H</v>
          </cell>
          <cell r="D5320">
            <v>76.28</v>
          </cell>
        </row>
        <row r="5321">
          <cell r="A5321">
            <v>90778</v>
          </cell>
          <cell r="B5321" t="str">
            <v>ENGENHEIRO CIVIL DE OBRA PLENO COM ENCARGOS COMPLEMENTARES</v>
          </cell>
          <cell r="C5321" t="str">
            <v>H</v>
          </cell>
          <cell r="D5321">
            <v>96.01</v>
          </cell>
        </row>
        <row r="5322">
          <cell r="A5322">
            <v>90779</v>
          </cell>
          <cell r="B5322" t="str">
            <v>ENGENHEIRO CIVIL DE OBRA SENIOR COM ENCARGOS COMPLEMENTARES</v>
          </cell>
          <cell r="C5322" t="str">
            <v>H</v>
          </cell>
          <cell r="D5322">
            <v>126.04</v>
          </cell>
        </row>
        <row r="5323">
          <cell r="A5323">
            <v>90780</v>
          </cell>
          <cell r="B5323" t="str">
            <v>MESTRE DE OBRAS COM ENCARGOS COMPLEMENTARES</v>
          </cell>
          <cell r="C5323" t="str">
            <v>H</v>
          </cell>
          <cell r="D5323">
            <v>40.35</v>
          </cell>
        </row>
        <row r="5324">
          <cell r="A5324">
            <v>90781</v>
          </cell>
          <cell r="B5324" t="str">
            <v>TOPOGRAFO COM ENCARGOS COMPLEMENTARES</v>
          </cell>
          <cell r="C5324" t="str">
            <v>H</v>
          </cell>
          <cell r="D5324">
            <v>21.73</v>
          </cell>
        </row>
        <row r="5325">
          <cell r="A5325">
            <v>91677</v>
          </cell>
          <cell r="B5325" t="str">
            <v>ENGENHEIRO ELETRICISTA COM ENCARGOS COMPLEMENTARES</v>
          </cell>
          <cell r="C5325" t="str">
            <v>H</v>
          </cell>
          <cell r="D5325">
            <v>88.05</v>
          </cell>
        </row>
        <row r="5326">
          <cell r="A5326">
            <v>91678</v>
          </cell>
          <cell r="B5326" t="str">
            <v>ENGENHEIRO SANITARISTA COM ENCARGOS COMPLEMENTARES</v>
          </cell>
          <cell r="C5326" t="str">
            <v>H</v>
          </cell>
          <cell r="D5326">
            <v>76.27</v>
          </cell>
        </row>
        <row r="5328">
          <cell r="A5328">
            <v>0</v>
          </cell>
          <cell r="B5328">
            <v>0</v>
          </cell>
          <cell r="C5328">
            <v>0</v>
          </cell>
          <cell r="D5328">
            <v>0</v>
          </cell>
        </row>
        <row r="5329">
          <cell r="A5329" t="str">
            <v>Código</v>
          </cell>
          <cell r="B5329" t="str">
            <v>Descrição</v>
          </cell>
          <cell r="C5329" t="str">
            <v>Unidade</v>
          </cell>
          <cell r="D5329" t="str">
            <v>Preço</v>
          </cell>
        </row>
        <row r="5330">
          <cell r="A5330">
            <v>55</v>
          </cell>
          <cell r="B5330" t="str">
            <v>ADAPTADOR DE COMPRESSAO EM POLIPROPILENO (PP), PARA TUBO EM PEAD, 20 MM X 1/2" - LIGACAO PREDIAL DE AGUA (NTS 179)</v>
          </cell>
          <cell r="C5330" t="str">
            <v>UN</v>
          </cell>
          <cell r="D5330">
            <v>1.55</v>
          </cell>
        </row>
        <row r="5331">
          <cell r="A5331">
            <v>61</v>
          </cell>
          <cell r="B5331" t="str">
            <v>ADAPTADOR DE COMPRESSAO EM POLIPROPILENO (PP), PARA TUBO EM PEAD, 20 MM X 3/4" - LIGACAO PREDIAL DE AGUA (NTS 179)</v>
          </cell>
          <cell r="C5331" t="str">
            <v>UN</v>
          </cell>
          <cell r="D5331">
            <v>1.46</v>
          </cell>
        </row>
        <row r="5332">
          <cell r="A5332">
            <v>62</v>
          </cell>
          <cell r="B5332" t="str">
            <v>ADAPTADOR DE COMPRESSAO EM POLIPROPILENO (PP), PARA TUBO EM PEAD, 32 MM X 1" - LIGACAO PREDIAL DE AGUA (NTS 179)</v>
          </cell>
          <cell r="C5332" t="str">
            <v>UN</v>
          </cell>
          <cell r="D5332">
            <v>3.03</v>
          </cell>
        </row>
        <row r="5333">
          <cell r="A5333">
            <v>60</v>
          </cell>
          <cell r="B5333" t="str">
            <v>ADAPTADOR EM PVC, COM REGISTRO, PARA PEAD, 20 MM X 3/4" - LIGACAO PREDIAL DE AGUA</v>
          </cell>
          <cell r="C5333" t="str">
            <v>UN</v>
          </cell>
          <cell r="D5333">
            <v>2.0099999999999998</v>
          </cell>
        </row>
        <row r="5334">
          <cell r="A5334">
            <v>10963</v>
          </cell>
          <cell r="B5334" t="str">
            <v>PERFIL "I" DE ACO LAMINADO, "I" 203 X 34,3</v>
          </cell>
          <cell r="C5334" t="str">
            <v>M</v>
          </cell>
          <cell r="D5334">
            <v>215.21</v>
          </cell>
        </row>
        <row r="5335">
          <cell r="A5335">
            <v>4715</v>
          </cell>
          <cell r="B5335" t="str">
            <v>|EM PROCESSO DE DESATIVACAO| PEDRA ARDOSIA CINZA IRREGULAR</v>
          </cell>
          <cell r="C5335" t="str">
            <v>M2</v>
          </cell>
          <cell r="D5335">
            <v>29.75</v>
          </cell>
        </row>
        <row r="5336">
          <cell r="A5336">
            <v>11426</v>
          </cell>
          <cell r="B5336" t="str">
            <v>!EM PROCESSO DE DESATICACAO! DINAMITE GELATINOSA 1" - 75%"</v>
          </cell>
          <cell r="C5336" t="str">
            <v>KG</v>
          </cell>
          <cell r="D5336">
            <v>12.3</v>
          </cell>
        </row>
        <row r="5337">
          <cell r="A5337">
            <v>851</v>
          </cell>
          <cell r="B5337" t="str">
            <v>!EM PROCESSO DE DESATIVACAO!  BUCHA E ARRUELA EM ALUMINIO FUNDIDO, PARA ELETRODUTO, 20 MM (3/4'') COM ROSCA</v>
          </cell>
          <cell r="C5337" t="str">
            <v>CJ</v>
          </cell>
          <cell r="D5337">
            <v>1.1200000000000001</v>
          </cell>
        </row>
        <row r="5338">
          <cell r="A5338">
            <v>852</v>
          </cell>
          <cell r="B5338" t="str">
            <v>!EM PROCESSO DE DESATIVACAO!  BUCHA E ARRUELA EM ALUMINIO FUNDIDO, PARA ELETRODUTO, 32 MM (1 1/4'') COM ROSCA</v>
          </cell>
          <cell r="C5338" t="str">
            <v>CJ</v>
          </cell>
          <cell r="D5338">
            <v>2.56</v>
          </cell>
        </row>
        <row r="5339">
          <cell r="A5339">
            <v>853</v>
          </cell>
          <cell r="B5339" t="str">
            <v>!EM PROCESSO DE DESATIVACAO!  BUCHA E ARRUELA EM ALUMINIO FUNDIDO, PARA ELETRODUTO, 40 MM (1 1/2'') COM ROSCA</v>
          </cell>
          <cell r="C5339" t="str">
            <v>CJ</v>
          </cell>
          <cell r="D5339">
            <v>2.6</v>
          </cell>
        </row>
        <row r="5340">
          <cell r="A5340">
            <v>21094</v>
          </cell>
          <cell r="B5340" t="str">
            <v>!EM PROCESSO DE DESATIVACAO!  DOBRADICA FERRO GALV 3 X 2 1/2" COM ANEIS</v>
          </cell>
          <cell r="C5340" t="str">
            <v>UN</v>
          </cell>
          <cell r="D5340">
            <v>2.09</v>
          </cell>
        </row>
        <row r="5341">
          <cell r="A5341">
            <v>643</v>
          </cell>
          <cell r="B5341" t="str">
            <v>!EM PROCESSO DE DESATIVACAO! !BETONEIRA 320 L, DIESEL, POTENCIA DE 5,5 HP, SEM CARREGADOR MECANICO (LOCACAO)</v>
          </cell>
          <cell r="C5341" t="str">
            <v>H</v>
          </cell>
          <cell r="D5341">
            <v>1.64</v>
          </cell>
        </row>
        <row r="5342">
          <cell r="A5342">
            <v>148</v>
          </cell>
          <cell r="B5342" t="str">
            <v>!EM PROCESSO DE DESATIVACAO! ADITIVO A BASE DE EMULSAO DE POLIMERO SINTETICO PARA ARGAMASSA E CHAPISCO SIKAFIX SUPER OU EQUIVALENTE</v>
          </cell>
          <cell r="C5342" t="str">
            <v>L</v>
          </cell>
          <cell r="D5342">
            <v>10.17</v>
          </cell>
        </row>
        <row r="5343">
          <cell r="A5343">
            <v>159</v>
          </cell>
          <cell r="B5343" t="str">
            <v>!EM PROCESSO DE DESATIVACAO! ADUBO BOVINO</v>
          </cell>
          <cell r="C5343" t="str">
            <v>M3</v>
          </cell>
          <cell r="D5343">
            <v>214.52</v>
          </cell>
        </row>
        <row r="5344">
          <cell r="A5344">
            <v>7332</v>
          </cell>
          <cell r="B5344" t="str">
            <v>!EM PROCESSO DE DESATIVACAO! AGENTE DE DESFORMA PARA CONCRETO</v>
          </cell>
          <cell r="C5344" t="str">
            <v>L</v>
          </cell>
          <cell r="D5344">
            <v>8.06</v>
          </cell>
        </row>
        <row r="5345">
          <cell r="A5345">
            <v>20006</v>
          </cell>
          <cell r="B5345" t="str">
            <v>!EM PROCESSO DE DESATIVACAO! ALIZAR / GUARNICAO 5 X 2CM MADEIRA CEDRO/IMBUIA/JEQUITIBA OU SIMILAR</v>
          </cell>
          <cell r="C5345" t="str">
            <v>M</v>
          </cell>
          <cell r="D5345">
            <v>4.32</v>
          </cell>
        </row>
        <row r="5346">
          <cell r="A5346">
            <v>187</v>
          </cell>
          <cell r="B5346" t="str">
            <v>!EM PROCESSO DE DESATIVACAO! ALIZAR / GUARNICAO 5 X 2CM MADEIRA IPE/MOGNO/CEREJEIRA OU SIMILAR</v>
          </cell>
          <cell r="C5346" t="str">
            <v>M</v>
          </cell>
          <cell r="D5346">
            <v>7.52</v>
          </cell>
        </row>
        <row r="5347">
          <cell r="A5347">
            <v>348</v>
          </cell>
          <cell r="B5347" t="str">
            <v>!EM PROCESSO DE DESATIVACAO! ARBUSTO REGIONAL ALTURA MAIOR QUE 1M</v>
          </cell>
          <cell r="C5347" t="str">
            <v>UN</v>
          </cell>
          <cell r="D5347">
            <v>41</v>
          </cell>
        </row>
        <row r="5348">
          <cell r="A5348">
            <v>376</v>
          </cell>
          <cell r="B5348" t="str">
            <v>!EM PROCESSO DE DESATIVACAO! ARMARIO PLASTICO PARA BANHEIRO, DE EMBUTIR, UMA PORTA COM ESPELHO, DE * 35 X 45 * CM</v>
          </cell>
          <cell r="C5348" t="str">
            <v>UN</v>
          </cell>
          <cell r="D5348">
            <v>37.450000000000003</v>
          </cell>
        </row>
        <row r="5349">
          <cell r="A5349">
            <v>4757</v>
          </cell>
          <cell r="B5349" t="str">
            <v>!EM PROCESSO DE DESATIVACAO! ASFALTADOR</v>
          </cell>
          <cell r="C5349" t="str">
            <v>H</v>
          </cell>
          <cell r="D5349">
            <v>12.29</v>
          </cell>
        </row>
        <row r="5350">
          <cell r="A5350">
            <v>12332</v>
          </cell>
          <cell r="B5350" t="str">
            <v>!EM PROCESSO DE DESATIVACAO! AUTOMATICO DE BOIA INFERIOR 10A/250V</v>
          </cell>
          <cell r="C5350" t="str">
            <v>CJ</v>
          </cell>
          <cell r="D5350">
            <v>34.21</v>
          </cell>
        </row>
        <row r="5351">
          <cell r="A5351">
            <v>9</v>
          </cell>
          <cell r="B5351" t="str">
            <v>!EM PROCESSO DE DESATIVACAO! BALDE PLASTICO CAPACIDADE 4L</v>
          </cell>
          <cell r="C5351" t="str">
            <v>UN</v>
          </cell>
          <cell r="D5351">
            <v>3.87</v>
          </cell>
        </row>
        <row r="5352">
          <cell r="A5352">
            <v>545</v>
          </cell>
          <cell r="B5352" t="str">
            <v>!EM PROCESSO DE DESATIVACAO! BANCA MARMORE BRANCO NACIONAL E = 3CM, POLIDO C/ FURO PARA CUBA</v>
          </cell>
          <cell r="C5352" t="str">
            <v>M2</v>
          </cell>
          <cell r="D5352">
            <v>711.7</v>
          </cell>
        </row>
        <row r="5353">
          <cell r="A5353">
            <v>27399</v>
          </cell>
          <cell r="B5353" t="str">
            <v>!EM PROCESSO DE DESATIVACAO! BARRA DE APOIO TUBULAR COM ALMA EM FERRO, E= 2,25 MM, COMPRIMENTO DE 80 CM, ACABAMENTO COM PINTURA EM ESMALTE SINTETICO</v>
          </cell>
          <cell r="C5353" t="str">
            <v>UN</v>
          </cell>
          <cell r="D5353">
            <v>59.82</v>
          </cell>
        </row>
        <row r="5354">
          <cell r="A5354">
            <v>625</v>
          </cell>
          <cell r="B5354" t="str">
            <v>!EM PROCESSO DE DESATIVACAO! BASE CIMENTO CRISTALIZANTE</v>
          </cell>
          <cell r="C5354" t="str">
            <v>KG</v>
          </cell>
          <cell r="D5354">
            <v>3.37</v>
          </cell>
        </row>
        <row r="5355">
          <cell r="A5355">
            <v>164</v>
          </cell>
          <cell r="B5355" t="str">
            <v>!EM PROCESSO DE DESATIVACAO! BATENTE/ PORTAL/ ADUELA/ MARCO MACICO, E= *3 CM, L= *15 CM, *60 CM A 120* CM  X *210 CM,  EM IMBUIA/ CEDRO ARANA/ CEDRO ROSA OU EQUIVALENTE DA REGIAO</v>
          </cell>
          <cell r="C5355" t="str">
            <v>JG</v>
          </cell>
          <cell r="D5355">
            <v>136.88999999999999</v>
          </cell>
        </row>
        <row r="5356">
          <cell r="A5356">
            <v>191</v>
          </cell>
          <cell r="B5356" t="str">
            <v>!EM PROCESSO DE DESATIVACAO! BATENTE/ PORTAL/ADUELA/ MARCO MACICO, E= *3* CM, L= *7* CM, *60 CM A 120* CM X *210* CM,  EM IMBUIA/ CEDRO ARANA/ CEDRO ROSA OU EQUIVALENTE DA REGIAO</v>
          </cell>
          <cell r="C5356" t="str">
            <v>JG</v>
          </cell>
          <cell r="D5356">
            <v>81.02</v>
          </cell>
        </row>
        <row r="5357">
          <cell r="A5357">
            <v>10532</v>
          </cell>
          <cell r="B5357" t="str">
            <v>!EM PROCESSO DE DESATIVACAO! BETONEIRA DE 320 A 600 LITROS COM CARREGADOR E MOTOR ELETRICO TRIFASICO (LOCACAO)</v>
          </cell>
          <cell r="C5357" t="str">
            <v>H</v>
          </cell>
          <cell r="D5357">
            <v>0.99</v>
          </cell>
        </row>
        <row r="5358">
          <cell r="A5358">
            <v>10539</v>
          </cell>
          <cell r="B5358" t="str">
            <v>!EM PROCESSO DE DESATIVACAO! BETONEIRA 580 LITROS, COM CARREGADOR, MOTOR A DIESEL DE 7,5 HP</v>
          </cell>
          <cell r="C5358" t="str">
            <v>UN</v>
          </cell>
          <cell r="D5358">
            <v>19049.48</v>
          </cell>
        </row>
        <row r="5359">
          <cell r="A5359">
            <v>11117</v>
          </cell>
          <cell r="B5359" t="str">
            <v>!EM PROCESSO DE DESATIVACAO! BLOCO SEXTAVADO P/PAVIMENTACAO, EM CONCRETO COM 35 MPA (TIPO BLOKRET), DE 30 X 30 CM, E = 8,0 CM (NBR 9781:2013)</v>
          </cell>
          <cell r="C5359" t="str">
            <v>UN</v>
          </cell>
          <cell r="D5359">
            <v>3.09</v>
          </cell>
        </row>
        <row r="5360">
          <cell r="A5360">
            <v>10591</v>
          </cell>
          <cell r="B5360" t="str">
            <v>!EM PROCESSO DE DESATIVACAO! BOMBA SUBMERSIVEL P/ DRENAGEM, 1CV  TRIFASICA, SAIDA 2", C/ 1,5M DE CABO ELETR., AMT=8MCA Q=21,6M©ø/H  A AMT=14MCA Q=7M©ø/H</v>
          </cell>
          <cell r="C5360" t="str">
            <v>UN</v>
          </cell>
          <cell r="D5360">
            <v>2632.03</v>
          </cell>
        </row>
        <row r="5361">
          <cell r="A5361">
            <v>5082</v>
          </cell>
          <cell r="B5361" t="str">
            <v>!EM PROCESSO DE DESATIVACAO! BORBOLETA FERRO CROMADO P/ JANELA MADEIRA TP GUILHOTINA</v>
          </cell>
          <cell r="C5361" t="str">
            <v>PAR</v>
          </cell>
          <cell r="D5361">
            <v>12.35</v>
          </cell>
        </row>
        <row r="5362">
          <cell r="A5362">
            <v>4371</v>
          </cell>
          <cell r="B5362" t="str">
            <v>!EM PROCESSO DE DESATIVACAO! BRACADEIRA C/ PARAFUSO D = 1 1/4"</v>
          </cell>
          <cell r="C5362" t="str">
            <v>UN</v>
          </cell>
          <cell r="D5362">
            <v>2.2400000000000002</v>
          </cell>
        </row>
        <row r="5363">
          <cell r="A5363">
            <v>4364</v>
          </cell>
          <cell r="B5363" t="str">
            <v>!EM PROCESSO DE DESATIVACAO! BRACADEIRA C/ PARAFUSO D = 2 1/2"</v>
          </cell>
          <cell r="C5363" t="str">
            <v>UN</v>
          </cell>
          <cell r="D5363">
            <v>2.84</v>
          </cell>
        </row>
        <row r="5364">
          <cell r="A5364">
            <v>4360</v>
          </cell>
          <cell r="B5364" t="str">
            <v>!EM PROCESSO DE DESATIVACAO! BRACADEIRA C/ PARAFUSO D = 3/4"</v>
          </cell>
          <cell r="C5364" t="str">
            <v>UN</v>
          </cell>
          <cell r="D5364">
            <v>1.17</v>
          </cell>
        </row>
        <row r="5365">
          <cell r="A5365">
            <v>13385</v>
          </cell>
          <cell r="B5365" t="str">
            <v>!EM PROCESSO DE DESATIVACAO! BRACO RETO P/ LUMINARIA PUBLICA - FERRO GALV C/ PARAF - 3/4" X 1,5M</v>
          </cell>
          <cell r="C5365" t="str">
            <v>UN</v>
          </cell>
          <cell r="D5365">
            <v>105.41</v>
          </cell>
        </row>
        <row r="5366">
          <cell r="A5366">
            <v>850</v>
          </cell>
          <cell r="B5366" t="str">
            <v>!EM PROCESSO DE DESATIVACAO! BUCHA E ARRUELA EM ALUMINIO FUNDIDO, PARA ELETRODUTO, 15 MM (1/2'') COM ROSCA</v>
          </cell>
          <cell r="C5366" t="str">
            <v>CJ</v>
          </cell>
          <cell r="D5366">
            <v>0.89</v>
          </cell>
        </row>
        <row r="5367">
          <cell r="A5367">
            <v>855</v>
          </cell>
          <cell r="B5367" t="str">
            <v>!EM PROCESSO DE DESATIVACAO! BUCHA E ARRUELA EM ALUMINIO FUNDIDO, PARA ELETRODUTO, 25 MM (1'') COM ROSCA</v>
          </cell>
          <cell r="C5367" t="str">
            <v>CJ</v>
          </cell>
          <cell r="D5367">
            <v>1.67</v>
          </cell>
        </row>
        <row r="5368">
          <cell r="A5368">
            <v>843</v>
          </cell>
          <cell r="B5368" t="str">
            <v>!EM PROCESSO DE DESATIVACAO! BUCHA E ARRUELA EM ALUMINIO FUNDIDO, PARA ELETRODUTO, 50 MM (2'') COM ROSCA</v>
          </cell>
          <cell r="C5368" t="str">
            <v>CJ</v>
          </cell>
          <cell r="D5368">
            <v>3.73</v>
          </cell>
        </row>
        <row r="5369">
          <cell r="A5369">
            <v>2542</v>
          </cell>
          <cell r="B5369" t="str">
            <v>!EM PROCESSO DE DESATIVACAO! BUCHA LIGA ALUMINIO P/ ELETRODUTO ROSCAVEL 2"</v>
          </cell>
          <cell r="C5369" t="str">
            <v>UN</v>
          </cell>
          <cell r="D5369">
            <v>1.1100000000000001</v>
          </cell>
        </row>
        <row r="5370">
          <cell r="A5370">
            <v>4271</v>
          </cell>
          <cell r="B5370" t="str">
            <v>!EM PROCESSO DE DESATIVACAO! CABIDE DE LOUCA BRANCA SIMPLES TP GANCHO</v>
          </cell>
          <cell r="C5370" t="str">
            <v>UN</v>
          </cell>
          <cell r="D5370">
            <v>8.98</v>
          </cell>
        </row>
        <row r="5371">
          <cell r="A5371">
            <v>861</v>
          </cell>
          <cell r="B5371" t="str">
            <v>!EM PROCESSO DE DESATIVACAO! CABO DE COBRE NU 6 MM2 MEIO-DURO</v>
          </cell>
          <cell r="C5371" t="str">
            <v>M</v>
          </cell>
          <cell r="D5371">
            <v>2.74</v>
          </cell>
        </row>
        <row r="5372">
          <cell r="A5372">
            <v>11</v>
          </cell>
          <cell r="B5372" t="str">
            <v>!EM PROCESSO DE DESATIVACAO! CERA</v>
          </cell>
          <cell r="C5372" t="str">
            <v>KG</v>
          </cell>
          <cell r="D5372">
            <v>18.93</v>
          </cell>
        </row>
        <row r="5373">
          <cell r="A5373">
            <v>1312</v>
          </cell>
          <cell r="B5373" t="str">
            <v>!EM PROCESSO DE DESATIVACAO! CERAMICA ESMALTADA COMERCIAL OU 2A QUALID P/ PISO PEI-4</v>
          </cell>
          <cell r="C5373" t="str">
            <v>M2</v>
          </cell>
          <cell r="D5373">
            <v>14.49</v>
          </cell>
        </row>
        <row r="5374">
          <cell r="A5374">
            <v>1314</v>
          </cell>
          <cell r="B5374" t="str">
            <v>!EM PROCESSO DE DESATIVACAO! CERAMICA ESMALTADA EXTRA OU 1A QUALID P/ PAREDE 20 X 20CM PEI-4 - LINHA PADRAO MEDIO</v>
          </cell>
          <cell r="C5374" t="str">
            <v>M2</v>
          </cell>
          <cell r="D5374">
            <v>19.64</v>
          </cell>
        </row>
        <row r="5375">
          <cell r="A5375">
            <v>1289</v>
          </cell>
          <cell r="B5375" t="str">
            <v>!EM PROCESSO DE DESATIVACAO! CERAMICA ESMALTADA EXTRA OU 1A QUALIDADE P/ PISO PEI-4 - LINHA POPULAR</v>
          </cell>
          <cell r="C5375" t="str">
            <v>M2</v>
          </cell>
          <cell r="D5375">
            <v>18.2</v>
          </cell>
        </row>
        <row r="5376">
          <cell r="A5376">
            <v>10519</v>
          </cell>
          <cell r="B5376" t="str">
            <v>!EM PROCESSO DE DESATIVACAO! CERAMICA TP GRES EXTRA OU 1A QUALIDADE P/ PISO PEI-4</v>
          </cell>
          <cell r="C5376" t="str">
            <v>M2</v>
          </cell>
          <cell r="D5376">
            <v>19.84</v>
          </cell>
        </row>
        <row r="5377">
          <cell r="A5377">
            <v>13278</v>
          </cell>
          <cell r="B5377" t="str">
            <v>!EM PROCESSO DE DESATIVACAO! CHUMBADOR DE ACO * 1" X 500 MM * COM ROSCA E PORCA</v>
          </cell>
          <cell r="C5377" t="str">
            <v>KG</v>
          </cell>
          <cell r="D5377">
            <v>54.84</v>
          </cell>
        </row>
        <row r="5378">
          <cell r="A5378">
            <v>11944</v>
          </cell>
          <cell r="B5378" t="str">
            <v>!EM PROCESSO DE DESATIVACAO! CINTA GALVANIZADA DE 8"</v>
          </cell>
          <cell r="C5378" t="str">
            <v>UN</v>
          </cell>
          <cell r="D5378">
            <v>21.41</v>
          </cell>
        </row>
        <row r="5379">
          <cell r="A5379">
            <v>1507</v>
          </cell>
          <cell r="B5379" t="str">
            <v>!EM PROCESSO DE DESATIVACAO! COMPRESSOR DE AR REBOCAVEL DE 200 PCM, 102 PSI E MOTOR DIESEL DE 79 CV</v>
          </cell>
          <cell r="C5379" t="str">
            <v>UN</v>
          </cell>
          <cell r="D5379">
            <v>30449.47</v>
          </cell>
        </row>
        <row r="5380">
          <cell r="A5380">
            <v>11818</v>
          </cell>
          <cell r="B5380" t="str">
            <v>!EM PROCESSO DE DESATIVACAO! CONECTOR PARAFUSO FENDIDO DE BRONZE P/ CABO 10- 16MM2</v>
          </cell>
          <cell r="C5380" t="str">
            <v>UN</v>
          </cell>
          <cell r="D5380">
            <v>3.63</v>
          </cell>
        </row>
        <row r="5381">
          <cell r="A5381">
            <v>7550</v>
          </cell>
          <cell r="B5381" t="str">
            <v>!EM PROCESSO DE DESATIVACAO! CONJUNTO EMBUTIR 1 INTERRUPTOR SIMPLES 1 INTERRUPTOR PARALELO 10A/250V C/ PLACA , TP SILENTOQUE PIAL OU EQUIV</v>
          </cell>
          <cell r="C5381" t="str">
            <v>UN</v>
          </cell>
          <cell r="D5381">
            <v>16.46</v>
          </cell>
        </row>
        <row r="5382">
          <cell r="A5382">
            <v>7556</v>
          </cell>
          <cell r="B5382" t="str">
            <v>!EM PROCESSO DE DESATIVACAO! CONJUNTO EMBUTIR 1 INTERRUPTOR SIMPLES 1 TOMADA 2P UNIVERSAL 10A/250V C/ PLACA, TP SILENTOQUE PIAL OU EQUIV</v>
          </cell>
          <cell r="C5382" t="str">
            <v>UN</v>
          </cell>
          <cell r="D5382">
            <v>15.96</v>
          </cell>
        </row>
        <row r="5383">
          <cell r="A5383">
            <v>7562</v>
          </cell>
          <cell r="B5383" t="str">
            <v>!EM PROCESSO DE DESATIVACAO! CONJUNTO EMBUTIR 1 INTERRUPTOR SIMPLES 1 TOMADA 2P UNIVERSAL 10A/250V S/ PLACA, TP SILENTOQUE PIAL OU EQUIV</v>
          </cell>
          <cell r="C5383" t="str">
            <v>UN</v>
          </cell>
          <cell r="D5383">
            <v>13.21</v>
          </cell>
        </row>
        <row r="5384">
          <cell r="A5384">
            <v>7567</v>
          </cell>
          <cell r="B5384" t="str">
            <v>!EM PROCESSO DE DESATIVACAO! CONJUNTO EMBUTIR 2 INTERRUPTORES PARALELOS 10A/250V C/ PLACA, TP SILENTOQUE PIAL OU EQUIV</v>
          </cell>
          <cell r="C5384" t="str">
            <v>UN</v>
          </cell>
          <cell r="D5384">
            <v>20.010000000000002</v>
          </cell>
        </row>
        <row r="5385">
          <cell r="A5385">
            <v>7558</v>
          </cell>
          <cell r="B5385" t="str">
            <v>!EM PROCESSO DE DESATIVACAO! CONJUNTO EMBUTIR 2 INTERRUPTORES SIMPLES 1 TOMADA 2P UNIVERSAL 10A/250V C/ PLACA, TP SILENTOQUE PIAL OU EQUIV</v>
          </cell>
          <cell r="C5385" t="str">
            <v>UN</v>
          </cell>
          <cell r="D5385">
            <v>21.12</v>
          </cell>
        </row>
        <row r="5386">
          <cell r="A5386">
            <v>7554</v>
          </cell>
          <cell r="B5386" t="str">
            <v>!EM PROCESSO DE DESATIVACAO! CONJUNTO EMBUTIR 2 INTERRUPTORES SIMPLES 1 TOMADA 2P UNIVERSAL 10A/250V S/ PLACA, TP SILENTOQUE PIAL OU EQUIV</v>
          </cell>
          <cell r="C5386" t="str">
            <v>UN</v>
          </cell>
          <cell r="D5386">
            <v>17.8</v>
          </cell>
        </row>
        <row r="5387">
          <cell r="A5387">
            <v>7559</v>
          </cell>
          <cell r="B5387" t="str">
            <v>!EM PROCESSO DE DESATIVACAO! CONJUNTO EMBUTIR 2 INTERRUPTORES SIMPLES 10A/250V C/ PLACA, TP SILENTOQUE PIAL OU EQUIV</v>
          </cell>
          <cell r="C5387" t="str">
            <v>UN</v>
          </cell>
          <cell r="D5387">
            <v>14.4</v>
          </cell>
        </row>
        <row r="5388">
          <cell r="A5388">
            <v>7547</v>
          </cell>
          <cell r="B5388" t="str">
            <v>!EM PROCESSO DE DESATIVACAO! CONJUNTO EMBUTIR 2 INTERRUPTORES SIMPLES 10A/250V S/ PLACA, TP SILENTOQUE PIAL OU EQUIV</v>
          </cell>
          <cell r="C5388" t="str">
            <v>UN</v>
          </cell>
          <cell r="D5388">
            <v>12.29</v>
          </cell>
        </row>
        <row r="5389">
          <cell r="A5389">
            <v>7560</v>
          </cell>
          <cell r="B5389" t="str">
            <v>!EM PROCESSO DE DESATIVACAO! CONJUNTO EMBUTIR 3 INTERRUPTORES SIMPLES 10A/250V C/ PLACA, TP SILENTOQUE PIAL OU EQUIV</v>
          </cell>
          <cell r="C5389" t="str">
            <v>UN</v>
          </cell>
          <cell r="D5389">
            <v>19.86</v>
          </cell>
        </row>
        <row r="5390">
          <cell r="A5390">
            <v>7561</v>
          </cell>
          <cell r="B5390" t="str">
            <v>!EM PROCESSO DE DESATIVACAO! CONJUNTO EMBUTIR 3 INTERRUPTORES SIMPLES 10A/250V S/ PLACA, TP SILENTOQUE PIAL OU EQUIV</v>
          </cell>
          <cell r="C5390" t="str">
            <v>UN</v>
          </cell>
          <cell r="D5390">
            <v>16.84</v>
          </cell>
        </row>
        <row r="5391">
          <cell r="A5391">
            <v>11242</v>
          </cell>
          <cell r="B5391" t="str">
            <v>!EM PROCESSO DE DESATIVACAO! DEGRAU FF P/ POCO VISITA N.2 / 2,5KG</v>
          </cell>
          <cell r="C5391" t="str">
            <v>UN</v>
          </cell>
          <cell r="D5391">
            <v>6.79</v>
          </cell>
        </row>
        <row r="5392">
          <cell r="A5392">
            <v>13888</v>
          </cell>
          <cell r="B5392" t="str">
            <v>!EM PROCESSO DE DESATIVACAO! DESEMPENADEIRA ELETRICA 2CV P/ PISO CONCRETO</v>
          </cell>
          <cell r="C5392" t="str">
            <v>UN</v>
          </cell>
          <cell r="D5392">
            <v>3669.08</v>
          </cell>
        </row>
        <row r="5393">
          <cell r="A5393">
            <v>2365</v>
          </cell>
          <cell r="B5393" t="str">
            <v>!EM PROCESSO DE DESATIVACAO! DINAMITE A 60% EM CARTUCHO DE *1" X 8"*</v>
          </cell>
          <cell r="C5393" t="str">
            <v>KG</v>
          </cell>
          <cell r="D5393">
            <v>11.72</v>
          </cell>
        </row>
        <row r="5394">
          <cell r="A5394">
            <v>2362</v>
          </cell>
          <cell r="B5394" t="str">
            <v>!EM PROCESSO DE DESATIVACAO! DINAMITE 2" - 40% "</v>
          </cell>
          <cell r="C5394" t="str">
            <v>KG</v>
          </cell>
          <cell r="D5394">
            <v>10.76</v>
          </cell>
        </row>
        <row r="5395">
          <cell r="A5395">
            <v>2364</v>
          </cell>
          <cell r="B5395" t="str">
            <v>!EM PROCESSO DE DESATIVACAO! DINAMITE 2" - 60% "</v>
          </cell>
          <cell r="C5395" t="str">
            <v>KG</v>
          </cell>
          <cell r="D5395">
            <v>10.65</v>
          </cell>
        </row>
        <row r="5396">
          <cell r="A5396">
            <v>13604</v>
          </cell>
          <cell r="B5396" t="str">
            <v>!EM PROCESSO DE DESATIVACAO! DISTRIBUIDOR DE BETUME, CAPACIDADE 6000 L, ESPARGIMENTO SOB PRESSAO, A SER MONTADO SOBRE CHASSIS DE CAMINHAO</v>
          </cell>
          <cell r="C5396" t="str">
            <v>UN</v>
          </cell>
          <cell r="D5396">
            <v>155184</v>
          </cell>
        </row>
        <row r="5397">
          <cell r="A5397">
            <v>2404</v>
          </cell>
          <cell r="B5397" t="str">
            <v>!EM PROCESSO DE DESATIVACAO! DIVISORIA COLMEIA CEGA COM MONTANTE E RODAPE DE ALUMINIO ANODIZADO SIMPLES (SEM COLOCACAO)</v>
          </cell>
          <cell r="C5397" t="str">
            <v>M2</v>
          </cell>
          <cell r="D5397">
            <v>137.5</v>
          </cell>
        </row>
        <row r="5398">
          <cell r="A5398">
            <v>2425</v>
          </cell>
          <cell r="B5398" t="str">
            <v>!EM PROCESSO DE DESATIVACAO! DOBRADICA ACO ZINCADO 3 X 3" SEM ANEIS</v>
          </cell>
          <cell r="C5398" t="str">
            <v>UN</v>
          </cell>
          <cell r="D5398">
            <v>2.66</v>
          </cell>
        </row>
        <row r="5399">
          <cell r="A5399">
            <v>11439</v>
          </cell>
          <cell r="B5399" t="str">
            <v>!EM PROCESSO DE DESATIVACAO! DOBRADICA FERRO GALV 1 3/4 X 2" SEM ANEIS</v>
          </cell>
          <cell r="C5399" t="str">
            <v>UN</v>
          </cell>
          <cell r="D5399">
            <v>0.62</v>
          </cell>
        </row>
        <row r="5400">
          <cell r="A5400">
            <v>11441</v>
          </cell>
          <cell r="B5400" t="str">
            <v>!EM PROCESSO DE DESATIVACAO! DOBRADICA FERRO GALV 4 X 3" COM ANEIS</v>
          </cell>
          <cell r="C5400" t="str">
            <v>UN</v>
          </cell>
          <cell r="D5400">
            <v>2.33</v>
          </cell>
        </row>
        <row r="5401">
          <cell r="A5401">
            <v>11443</v>
          </cell>
          <cell r="B5401" t="str">
            <v>!EM PROCESSO DE DESATIVACAO! DOBRADICA FERRO POLIDO OU GALV 3 X 3" E=2MM PINO SOLTO OU REVERSIVEL SEM ANEIS</v>
          </cell>
          <cell r="C5401" t="str">
            <v>UN</v>
          </cell>
          <cell r="D5401">
            <v>3.15</v>
          </cell>
        </row>
        <row r="5402">
          <cell r="A5402">
            <v>2431</v>
          </cell>
          <cell r="B5402" t="str">
            <v>!EM PROCESSO DE DESATIVACAO! DOBRADICA LATAO CROMADO 2 X 1" SEM ANEIS</v>
          </cell>
          <cell r="C5402" t="str">
            <v>UN</v>
          </cell>
          <cell r="D5402">
            <v>2.2200000000000002</v>
          </cell>
        </row>
        <row r="5403">
          <cell r="A5403">
            <v>2427</v>
          </cell>
          <cell r="B5403" t="str">
            <v>!EM PROCESSO DE DESATIVACAO! DOBRADICA LATAO CROMADO 3 X 3" SEM ANEIS</v>
          </cell>
          <cell r="C5403" t="str">
            <v>UN</v>
          </cell>
          <cell r="D5403">
            <v>8.9499999999999993</v>
          </cell>
        </row>
        <row r="5404">
          <cell r="A5404">
            <v>3353</v>
          </cell>
          <cell r="B5404" t="str">
            <v>!EM PROCESSO DE DESATIVACAO! ELEVADOR DE OBRA COM TORRE DE *2,00 X 2,00* M, ALTURA DE 15 M, CARGA M AXIMA IGUAL A 1500 KG, CABINE SEMI-FECHADA PARA MATERIAL, COM GUINCHO DE CORRENTE E ENGRENAGEM E MOTOR ELETRIC</v>
          </cell>
          <cell r="C5404" t="str">
            <v>UN</v>
          </cell>
          <cell r="D5404">
            <v>53915.92</v>
          </cell>
        </row>
        <row r="5405">
          <cell r="A5405">
            <v>1372</v>
          </cell>
          <cell r="B5405" t="str">
            <v>!EM PROCESSO DE DESATIVACAO! EMULSAO ADESIVA A BASE DE ACRILICO</v>
          </cell>
          <cell r="C5405" t="str">
            <v>KG</v>
          </cell>
          <cell r="D5405">
            <v>11.09</v>
          </cell>
        </row>
        <row r="5406">
          <cell r="A5406">
            <v>627</v>
          </cell>
          <cell r="B5406" t="str">
            <v>!EM PROCESSO DE DESATIVACAO! EMULSAO ADESIVA BASE PVA/ACRILICA</v>
          </cell>
          <cell r="C5406" t="str">
            <v>KG</v>
          </cell>
          <cell r="D5406">
            <v>14.05</v>
          </cell>
        </row>
        <row r="5407">
          <cell r="A5407">
            <v>2691</v>
          </cell>
          <cell r="B5407" t="str">
            <v>!EM PROCESSO DE DESATIVACAO! EMULSAO ASFALTICA A BASE DE AGUA PARA IMPERMEABILIZACAO</v>
          </cell>
          <cell r="C5407" t="str">
            <v>L</v>
          </cell>
          <cell r="D5407">
            <v>6.52</v>
          </cell>
        </row>
        <row r="5408">
          <cell r="A5408">
            <v>7331</v>
          </cell>
          <cell r="B5408" t="str">
            <v>!EM PROCESSO DE DESATIVACAO! EMULSAO ASFALTICA COM ELASTOMERO</v>
          </cell>
          <cell r="C5408" t="str">
            <v>KG</v>
          </cell>
          <cell r="D5408">
            <v>11.04</v>
          </cell>
        </row>
        <row r="5409">
          <cell r="A5409">
            <v>2709</v>
          </cell>
          <cell r="B5409" t="str">
            <v>!EM PROCESSO DE DESATIVACAO! ENXADA ESTREITA DE *240 X 230* MM, SEM CABO</v>
          </cell>
          <cell r="C5409" t="str">
            <v>UN</v>
          </cell>
          <cell r="D5409">
            <v>24.33</v>
          </cell>
        </row>
        <row r="5410">
          <cell r="A5410">
            <v>1154</v>
          </cell>
          <cell r="B5410" t="str">
            <v>!EM PROCESSO DE DESATIVACAO! EQUIPAMENTO PARA LAMA ASFALTICA, COM SILO DE AGREGADO 6 M3, DOSADOR CIMENTO, 2 TANQUES 2 M3 CADA, PARA EMULSAO / AGUA, MISTURADOR HELICOIDAL E CAIXA, A SER MONTADO SOBRE CAMINHAO</v>
          </cell>
          <cell r="C5410" t="str">
            <v>UN</v>
          </cell>
          <cell r="D5410">
            <v>212280</v>
          </cell>
        </row>
        <row r="5411">
          <cell r="A5411">
            <v>2722</v>
          </cell>
          <cell r="B5411" t="str">
            <v>!EM PROCESSO DE DESATIVACAO! ESCAVADEIRA HIDRAULICA SOBRE ESTEIRA, COM GARRA GIRATORIA DE MANDIBULAS, PESO OPERACIONAL ENTRE 22,00 E 25,50 TON, POTENCIA LIQUIDA ENTRE 150 E 160 HP</v>
          </cell>
          <cell r="C5411" t="str">
            <v>H</v>
          </cell>
          <cell r="D5411">
            <v>243.83</v>
          </cell>
        </row>
        <row r="5412">
          <cell r="A5412">
            <v>2719</v>
          </cell>
          <cell r="B5412" t="str">
            <v>!EM PROCESSO DE DESATIVACAO! ESCAVADEIRA HIDRAULICA SOBRE ESTEIRAS DE 99 HP, PESO OPERACIONAL DE *16* T E CAPACIDADE DE 0,85 A 1,00 M3 (LOCACAO COM OPERADOR, COMBUSTIVEL E MANUTENCAO)</v>
          </cell>
          <cell r="C5412" t="str">
            <v>H</v>
          </cell>
          <cell r="D5412">
            <v>181.8</v>
          </cell>
        </row>
        <row r="5413">
          <cell r="A5413">
            <v>2727</v>
          </cell>
          <cell r="B5413" t="str">
            <v>!EM PROCESSO DE DESATIVACAO! ESCAVADEIRA HIDRAULICA SOBRE ESTEIRAS, CAPACIDADE DA CAÃAMBA ENTRE 1,20 E 1,50 M3, PESO OPERACIONAL ENTRE 20,00 E 22,00 TON, POTENCIA LIQUIDA ENTRE 150 E 155 HP, EQUIPADA COM CLAMS</v>
          </cell>
          <cell r="C5413" t="str">
            <v>H</v>
          </cell>
          <cell r="D5413">
            <v>286.5</v>
          </cell>
        </row>
        <row r="5414">
          <cell r="A5414">
            <v>7549</v>
          </cell>
          <cell r="B5414" t="str">
            <v>!EM PROCESSO DE DESATIVACAO! ESPELHO EM PVC 4X2"</v>
          </cell>
          <cell r="C5414" t="str">
            <v>UN</v>
          </cell>
          <cell r="D5414">
            <v>2.67</v>
          </cell>
        </row>
        <row r="5415">
          <cell r="A5415">
            <v>7551</v>
          </cell>
          <cell r="B5415" t="str">
            <v>!EM PROCESSO DE DESATIVACAO! ESPELHO EM PVC 4X4"</v>
          </cell>
          <cell r="C5415" t="str">
            <v>UN</v>
          </cell>
          <cell r="D5415">
            <v>5.84</v>
          </cell>
        </row>
        <row r="5416">
          <cell r="A5416">
            <v>2761</v>
          </cell>
          <cell r="B5416" t="str">
            <v>!EM PROCESSO DE DESATIVACAO! ESPOLETA ELETRICA - 2M</v>
          </cell>
          <cell r="C5416" t="str">
            <v>UN</v>
          </cell>
          <cell r="D5416">
            <v>11.94</v>
          </cell>
        </row>
        <row r="5417">
          <cell r="A5417">
            <v>11614</v>
          </cell>
          <cell r="B5417" t="str">
            <v>!EM PROCESSO DE DESATIVACAO! ESPUMA DE POLIURETANO E=20 A 25MM TEMP DE TRABALHO -50 A +100 GC DENS 29 A 35KG/M3</v>
          </cell>
          <cell r="C5417" t="str">
            <v>M2</v>
          </cell>
          <cell r="D5417">
            <v>45.09</v>
          </cell>
        </row>
        <row r="5418">
          <cell r="A5418">
            <v>2782</v>
          </cell>
          <cell r="B5418" t="str">
            <v>!EM PROCESSO DE DESATIVACAO! ESTACA CONCRETO TIPO 'FRANKI' D = 300MM -  40T</v>
          </cell>
          <cell r="C5418" t="str">
            <v>M</v>
          </cell>
          <cell r="D5418">
            <v>135.77000000000001</v>
          </cell>
        </row>
        <row r="5419">
          <cell r="A5419">
            <v>2783</v>
          </cell>
          <cell r="B5419" t="str">
            <v>!EM PROCESSO DE DESATIVACAO! ESTACA CONCRETO TIPO 'FRANKI' D = 350MM -  55T</v>
          </cell>
          <cell r="C5419" t="str">
            <v>M</v>
          </cell>
          <cell r="D5419">
            <v>152.75</v>
          </cell>
        </row>
        <row r="5420">
          <cell r="A5420">
            <v>2786</v>
          </cell>
          <cell r="B5420" t="str">
            <v>!EM PROCESSO DE DESATIVACAO! ESTACA CONCRETO TIPO 'FRANKI' D = 400MM -  75T</v>
          </cell>
          <cell r="C5420" t="str">
            <v>M</v>
          </cell>
          <cell r="D5420">
            <v>176.51</v>
          </cell>
        </row>
        <row r="5421">
          <cell r="A5421">
            <v>2784</v>
          </cell>
          <cell r="B5421" t="str">
            <v>!EM PROCESSO DE DESATIVACAO! ESTACA CONCRETO TIPO 'FRANKI' D = 450MM -  95T</v>
          </cell>
          <cell r="C5421" t="str">
            <v>M</v>
          </cell>
          <cell r="D5421">
            <v>271.55</v>
          </cell>
        </row>
        <row r="5422">
          <cell r="A5422">
            <v>2785</v>
          </cell>
          <cell r="B5422" t="str">
            <v>!EM PROCESSO DE DESATIVACAO! ESTACA CONCRETO TIPO 'FRANKI' D = 520MM - 130T</v>
          </cell>
          <cell r="C5422" t="str">
            <v>M</v>
          </cell>
          <cell r="D5422">
            <v>322.47000000000003</v>
          </cell>
        </row>
        <row r="5423">
          <cell r="A5423">
            <v>2781</v>
          </cell>
          <cell r="B5423" t="str">
            <v>!EM PROCESSO DE DESATIVACAO! ESTACA CONCRETO TIPO 'FRANKI' D = 600MM - 170T</v>
          </cell>
          <cell r="C5423" t="str">
            <v>M</v>
          </cell>
          <cell r="D5423">
            <v>373.38</v>
          </cell>
        </row>
        <row r="5424">
          <cell r="A5424">
            <v>2780</v>
          </cell>
          <cell r="B5424" t="str">
            <v>!EM PROCESSO DE DESATIVACAO! ESTACA CONCRETO TIPO 'FRANKI' D = 700MM - 220T</v>
          </cell>
          <cell r="C5424" t="str">
            <v>M</v>
          </cell>
          <cell r="D5424">
            <v>492.19</v>
          </cell>
        </row>
        <row r="5425">
          <cell r="A5425">
            <v>11417</v>
          </cell>
          <cell r="B5425" t="str">
            <v>!EM PROCESSO DE DESATIVACAO! ESTACA PRE-MOLDADA MACICA DE CONCRETO VIBRADO, PARA CARGA DE *100* T, SECAO QUADRADA (INCLUI CRAVACAO E EMENDAS, NAO INCLUI MOBILIZACAO, DESMOBILIZACAO NEM SERVICO DE SONDAGEM)</v>
          </cell>
          <cell r="C5425" t="str">
            <v>M</v>
          </cell>
          <cell r="D5425">
            <v>270.19</v>
          </cell>
        </row>
        <row r="5426">
          <cell r="A5426">
            <v>11411</v>
          </cell>
          <cell r="B5426" t="str">
            <v>!EM PROCESSO DE DESATIVACAO! ESTACA PRE-MOLDADA MACICA DE CONCRETO VIBRADO, PARA CARGA DE *120* T, SECAO QUADRADA (INCLUI CRAVACAO E EMENDAS, NAO INCLUI MOBILIZACAO, DESMOBILIZACAO NEM SERVICO DE SONDAGEM)</v>
          </cell>
          <cell r="C5426" t="str">
            <v>M</v>
          </cell>
          <cell r="D5426">
            <v>352.34</v>
          </cell>
        </row>
        <row r="5427">
          <cell r="A5427">
            <v>2775</v>
          </cell>
          <cell r="B5427" t="str">
            <v>!EM PROCESSO DE DESATIVACAO! ESTACA PRE-MOLDADA MACICA DE CONCRETO VIBRADO, PARA CARGA DE *30* T, SECAO QUADRADA (INCLUI CRAVACAO E EMENDAS, NAO INCLUI MOBILIZACAO, DESMOBILIZACAO NEM SERVICO DE SONDAGEM)</v>
          </cell>
          <cell r="C5427" t="str">
            <v>M</v>
          </cell>
          <cell r="D5427">
            <v>122.19</v>
          </cell>
        </row>
        <row r="5428">
          <cell r="A5428">
            <v>2776</v>
          </cell>
          <cell r="B5428" t="str">
            <v>!EM PROCESSO DE DESATIVACAO! ESTACA PRE-MOLDADA MACICA DE CONCRETO VIBRADO, PARA CARGA DE *60* T, SECAO QUADRADA (INCLUI CRAVACAO E EMENDAS, NAO INCLUI MOBILIZACAO, DESMOBILIZACAO NEM SERVICO DE SONDAGEM)</v>
          </cell>
          <cell r="C5428" t="str">
            <v>M</v>
          </cell>
          <cell r="D5428">
            <v>183.63</v>
          </cell>
        </row>
        <row r="5429">
          <cell r="A5429">
            <v>2763</v>
          </cell>
          <cell r="B5429" t="str">
            <v>!EM PROCESSO DE DESATIVACAO! ESTACA PRE-MOLDADA MACICA DE CONCRETO VIBRADO, PARA CARGA DE 20 T, SECAO QUADRADA (INCLUI CRAVACAO E EMENDAS, NAO INCLUI MOBILIZACAO, DESMOBILIZACAO NEM SERVICO DE SONDAGEM)</v>
          </cell>
          <cell r="C5429" t="str">
            <v>M</v>
          </cell>
          <cell r="D5429">
            <v>91.65</v>
          </cell>
        </row>
        <row r="5430">
          <cell r="A5430">
            <v>2774</v>
          </cell>
          <cell r="B5430" t="str">
            <v>!EM PROCESSO DE DESATIVACAO! ESTACA PRE-MOLDADA MACICA DE CONCRETO VIBRADO, PARA CARGA DE 25 T, SECAO QUADRADA (INCLUI CRAVACAO E EMENDAS, NAO INCLUI MOBILIZACAO, DESMOBILIZACAO NEM SERVICO DE SONDAGEM)</v>
          </cell>
          <cell r="C5430" t="str">
            <v>M</v>
          </cell>
          <cell r="D5430">
            <v>96.5</v>
          </cell>
        </row>
        <row r="5431">
          <cell r="A5431">
            <v>11413</v>
          </cell>
          <cell r="B5431" t="str">
            <v>!EM PROCESSO DE DESATIVACAO! ESTACA PRE-MOLDADA MACICA DE CONCRETO VIBRADO, PARA CARGA DE 35 T, SECAO QUADRADA (INCLUI CRAVACAO E EMENDAS, NAO INCLUI MOBILIZACAO, DESMOBILIZACAO NEM SERVICO DE SONDAGEM)</v>
          </cell>
          <cell r="C5431" t="str">
            <v>M</v>
          </cell>
          <cell r="D5431">
            <v>130</v>
          </cell>
        </row>
        <row r="5432">
          <cell r="A5432">
            <v>11414</v>
          </cell>
          <cell r="B5432" t="str">
            <v>!EM PROCESSO DE DESATIVACAO! ESTACA PRE-MOLDADA MACICA DE CONCRETO VIBRADO, PARA CARGA DE 45 T, SECAO QUADRADA (INCLUI CRAVACAO E EMENDAS, NAO INCLUI MOBILIZACAO, DESMOBILIZACAO NEM SERVICO DE SONDAGEM)</v>
          </cell>
          <cell r="C5432" t="str">
            <v>M</v>
          </cell>
          <cell r="D5432">
            <v>152.75</v>
          </cell>
        </row>
        <row r="5433">
          <cell r="A5433">
            <v>2778</v>
          </cell>
          <cell r="B5433" t="str">
            <v>!EM PROCESSO DE DESATIVACAO! ESTACA PRE-MOLDADA MACICA DE CONCRETO VIBRADO, PARA CARGA DE 50 T, SECAO QUADRADA (INCLUI CRAVACAO E EMENDAS, NAO INCLUI MOBILIZACAO, DESMOBILIZACAO NEM SERVICO DE SONDAGEM)</v>
          </cell>
          <cell r="C5433" t="str">
            <v>M</v>
          </cell>
          <cell r="D5433">
            <v>168.02</v>
          </cell>
        </row>
        <row r="5434">
          <cell r="A5434">
            <v>11416</v>
          </cell>
          <cell r="B5434" t="str">
            <v>!EM PROCESSO DE DESATIVACAO! ESTACA PRE-MOLDADA MACICA DE CONCRETO VIBRADO, PARA CARGA DE 75 T, SECAO QUADRADA (INCLUI CRAVACAO E EMENDAS, NAO INCLUI MOBILIZACAO, DESMOBILIZACAO NEM SERVICO DE SONDAGEM)</v>
          </cell>
          <cell r="C5434" t="str">
            <v>M</v>
          </cell>
          <cell r="D5434">
            <v>210.31</v>
          </cell>
        </row>
        <row r="5435">
          <cell r="A5435">
            <v>2777</v>
          </cell>
          <cell r="B5435" t="str">
            <v>!EM PROCESSO DE DESATIVACAO! ESTACA PRE-MOLDADA MACICA DE CONCRETO VIBRADO, PARA CARGA DE 80 T, SECAO QUADRADA (INCLUI CRAVACAO E EMENDAS, NAO INCLUI MOBILIZACAO, DESMOBILIZACAO NEM SERVICO DE SONDAGEM)</v>
          </cell>
          <cell r="C5435" t="str">
            <v>M</v>
          </cell>
          <cell r="D5435">
            <v>219.65</v>
          </cell>
        </row>
        <row r="5436">
          <cell r="A5436">
            <v>2765</v>
          </cell>
          <cell r="B5436" t="str">
            <v>!EM PROCESSO DE DESATIVACAO! ESTACA PRE-MOLDADA VAZADA DE CONCRETO CENTRIFUGADO, PARA CARGA DE 170 A 230 T, SECAO CIRCULAR (INCLUI CRAVACAO E EMENDAS, NAO INCLUI MOBILIZACAO, DESMOBILIZACAO NEM SERVICO DE SONDA</v>
          </cell>
          <cell r="C5436" t="str">
            <v>M</v>
          </cell>
          <cell r="D5436">
            <v>456.55</v>
          </cell>
        </row>
        <row r="5437">
          <cell r="A5437">
            <v>2766</v>
          </cell>
          <cell r="B5437" t="str">
            <v>!EM PROCESSO DE DESATIVACAO! ESTACA PRE-MOLDADA VAZADA DE CONCRETO CENTRIFUGADO, PARA CARGA DE 30 A 40 T, SECAO CIRCULAR (INCLUI CRAVACAO E EMENDAS, NAO INCLUI MOBILIZACAO, DESMOBILIZACAO NEM SERVICO DE SONDAGE</v>
          </cell>
          <cell r="C5437" t="str">
            <v>M</v>
          </cell>
          <cell r="D5437">
            <v>124.23</v>
          </cell>
        </row>
        <row r="5438">
          <cell r="A5438">
            <v>2772</v>
          </cell>
          <cell r="B5438" t="str">
            <v>!EM PROCESSO DE DESATIVACAO! ESTACA PRE-MOLDADA VAZADA DE CONCRETO CENTRIFUGADO, PARA CARGA DE 60 A 75 T, SECAO CIRCULAR (INCLUI CRAVACAO E EMENDAS, NAO INCLUI MOBILIZACAO, DESMOBILIZACAO NEM SERVICO DE SONDAGE</v>
          </cell>
          <cell r="C5438" t="str">
            <v>M</v>
          </cell>
          <cell r="D5438">
            <v>193.65</v>
          </cell>
        </row>
        <row r="5439">
          <cell r="A5439">
            <v>2773</v>
          </cell>
          <cell r="B5439" t="str">
            <v>!EM PROCESSO DE DESATIVACAO! ESTACA PRE-MOLDADA VAZADA DE CONCRETO CENTRIFUGADO, PARA CARGA DE 75 A 90 T, SECAO CIRCULAR (INCLUI CRAVACAO E EMENDAS, NAO INCLUI MOBILIZACAO, DESMOBILIZACAO NEM SERVICO DE SONDAGE</v>
          </cell>
          <cell r="C5439" t="str">
            <v>M</v>
          </cell>
          <cell r="D5439">
            <v>237.61</v>
          </cell>
        </row>
        <row r="5440">
          <cell r="A5440">
            <v>2764</v>
          </cell>
          <cell r="B5440" t="str">
            <v>!EM PROCESSO DE DESATIVACAO! ESTACA PRE-MOLDADA VAZADA DE CONCRETO CENTRIFUGADO, PARA CARGA DE 90 A 115 T, SECAO CIRCULAR (INCLUI CRAVACAO E EMENDAS, NAO INCLUI MOBILIZACAO, DESMOBILIZACAO NEM SERVICO DE SONDAG</v>
          </cell>
          <cell r="C5440" t="str">
            <v>M</v>
          </cell>
          <cell r="D5440">
            <v>288.52</v>
          </cell>
        </row>
        <row r="5441">
          <cell r="A5441">
            <v>14</v>
          </cell>
          <cell r="B5441" t="str">
            <v>!EM PROCESSO DE DESATIVACAO! ESTOPA OU CORDA ALCATROADA P/ JUNTA DE TUBOS CONCRETO/CERAMICO</v>
          </cell>
          <cell r="C5441" t="str">
            <v>KG</v>
          </cell>
          <cell r="D5441">
            <v>8.83</v>
          </cell>
        </row>
        <row r="5442">
          <cell r="A5442">
            <v>11429</v>
          </cell>
          <cell r="B5442" t="str">
            <v>!EM PROCESSO DE DESATIVACAO! ESTOPIM DUPLO</v>
          </cell>
          <cell r="C5442" t="str">
            <v>M</v>
          </cell>
          <cell r="D5442">
            <v>1.38</v>
          </cell>
        </row>
        <row r="5443">
          <cell r="A5443">
            <v>3089</v>
          </cell>
          <cell r="B5443" t="str">
            <v>!EM PROCESSO DE DESATIVACAO! FECHADURA EMBUTIR EXTERNA (C/ CILINDRO) COMPLETA - ACAB SUPERIOR (LINHA LUXO)</v>
          </cell>
          <cell r="C5443" t="str">
            <v>CJ</v>
          </cell>
          <cell r="D5443">
            <v>185.08</v>
          </cell>
        </row>
        <row r="5444">
          <cell r="A5444">
            <v>3098</v>
          </cell>
          <cell r="B5444" t="str">
            <v>!EM PROCESSO DE DESATIVACAO! FECHADURA EMBUTIR P/ PORTA DE BANHEIRO, COMPLETA - ACAB SUPERIOR (LINHA LUXO)</v>
          </cell>
          <cell r="C5444" t="str">
            <v>CJ</v>
          </cell>
          <cell r="D5444">
            <v>152.66</v>
          </cell>
        </row>
        <row r="5445">
          <cell r="A5445">
            <v>3092</v>
          </cell>
          <cell r="B5445" t="str">
            <v>!EM PROCESSO DE DESATIVACAO! FECHADURA EMBUTIR TP GORGES (CHAVE GRANDE) P/PORTA INTERNA, COMPLETA - LINHA LUXO</v>
          </cell>
          <cell r="C5445" t="str">
            <v>CJ</v>
          </cell>
          <cell r="D5445">
            <v>126.75</v>
          </cell>
        </row>
        <row r="5446">
          <cell r="A5446">
            <v>11607</v>
          </cell>
          <cell r="B5446" t="str">
            <v>!EM PROCESSO DE DESATIVACAO! FELTRO ONDALIT LARGURA = 1,00 M</v>
          </cell>
          <cell r="C5446" t="str">
            <v>M</v>
          </cell>
          <cell r="D5446">
            <v>10.76</v>
          </cell>
        </row>
        <row r="5447">
          <cell r="A5447">
            <v>3118</v>
          </cell>
          <cell r="B5447" t="str">
            <v>!EM PROCESSO DE DESATIVACAO! FERROLHO/FECHO/TARJETA OU TRINCO PINO REDONDO 2" SOBREPOR FERRO CROMADO</v>
          </cell>
          <cell r="C5447" t="str">
            <v>UN</v>
          </cell>
          <cell r="D5447">
            <v>1.5</v>
          </cell>
        </row>
        <row r="5448">
          <cell r="A5448">
            <v>20058</v>
          </cell>
          <cell r="B5448" t="str">
            <v>!EM PROCESSO DE DESATIVACAO! FIO DE COBRE NU 4 MM2</v>
          </cell>
          <cell r="C5448" t="str">
            <v>KG</v>
          </cell>
          <cell r="D5448">
            <v>1.64</v>
          </cell>
        </row>
        <row r="5449">
          <cell r="A5449">
            <v>11619</v>
          </cell>
          <cell r="B5449" t="str">
            <v>!EM PROCESSO DE DESATIVACAO! FITA OU CINTA DE CALDEACAO P/ MANTA BUTILICA</v>
          </cell>
          <cell r="C5449" t="str">
            <v>M</v>
          </cell>
          <cell r="D5449">
            <v>3.12</v>
          </cell>
        </row>
        <row r="5450">
          <cell r="A5450">
            <v>21113</v>
          </cell>
          <cell r="B5450" t="str">
            <v>!EM PROCESSO DE DESATIVACAO! FOLHEADO MADEIRA CEDRO/VIROLA/CEREJEIRA/FREJO OU EQUIVALENTE PARA REVESTIMENTO DE COMPENSADO</v>
          </cell>
          <cell r="C5450" t="str">
            <v>M2</v>
          </cell>
          <cell r="D5450">
            <v>14.7</v>
          </cell>
        </row>
        <row r="5451">
          <cell r="A5451">
            <v>7308</v>
          </cell>
          <cell r="B5451" t="str">
            <v>!EM PROCESSO DE DESATIVACAO! FUNDO ANTICORROSIVO TIPO ZARCAO OU EQUIV</v>
          </cell>
          <cell r="C5451" t="str">
            <v>GL</v>
          </cell>
          <cell r="D5451">
            <v>72.33</v>
          </cell>
        </row>
        <row r="5452">
          <cell r="A5452">
            <v>6089</v>
          </cell>
          <cell r="B5452" t="str">
            <v>!EM PROCESSO DE DESATIVACAO! FUNDO PREPARADOR DE PAREDES(ACRILICO)</v>
          </cell>
          <cell r="C5452" t="str">
            <v>GL</v>
          </cell>
          <cell r="D5452">
            <v>46.54</v>
          </cell>
        </row>
        <row r="5453">
          <cell r="A5453">
            <v>12346</v>
          </cell>
          <cell r="B5453" t="str">
            <v>!EM PROCESSO DE DESATIVACAO! FUSIVEL FACA 100A - 250V FIXO</v>
          </cell>
          <cell r="C5453" t="str">
            <v>UN</v>
          </cell>
          <cell r="D5453">
            <v>9.01</v>
          </cell>
        </row>
        <row r="5454">
          <cell r="A5454">
            <v>3300</v>
          </cell>
          <cell r="B5454" t="str">
            <v>!EM PROCESSO DE DESATIVACAO! FUSIVEL NH 250 A TAM. 00</v>
          </cell>
          <cell r="C5454" t="str">
            <v>UN</v>
          </cell>
          <cell r="D5454">
            <v>15.99</v>
          </cell>
        </row>
        <row r="5455">
          <cell r="A5455">
            <v>12353</v>
          </cell>
          <cell r="B5455" t="str">
            <v>!EM PROCESSO DE DESATIVACAO! FUSIVEL ROSCA 15A - 250V FIXO</v>
          </cell>
          <cell r="C5455" t="str">
            <v>UN</v>
          </cell>
          <cell r="D5455">
            <v>2.13</v>
          </cell>
        </row>
        <row r="5456">
          <cell r="A5456">
            <v>11360</v>
          </cell>
          <cell r="B5456" t="str">
            <v>!EM PROCESSO DE DESATIVACAO! GERADOR PORTATIL DE 5 KVA, MONOFASICO, COM MOTOR A GASOLINA DE 8 HP</v>
          </cell>
          <cell r="C5456" t="str">
            <v>UN</v>
          </cell>
          <cell r="D5456">
            <v>4536.3100000000004</v>
          </cell>
        </row>
        <row r="5457">
          <cell r="A5457">
            <v>12297</v>
          </cell>
          <cell r="B5457" t="str">
            <v>!EM PROCESSO DE DESATIVACAO! GLOBO ESFERICO DE PLASTICO TAMANHO MEDIO</v>
          </cell>
          <cell r="C5457" t="str">
            <v>UN</v>
          </cell>
          <cell r="D5457">
            <v>11.47</v>
          </cell>
        </row>
        <row r="5458">
          <cell r="A5458">
            <v>12299</v>
          </cell>
          <cell r="B5458" t="str">
            <v>!EM PROCESSO DE DESATIVACAO! GLOBO ESFERICO DE VIDRO LISO TAMANHO GRANDE</v>
          </cell>
          <cell r="C5458" t="str">
            <v>UN</v>
          </cell>
          <cell r="D5458">
            <v>31.85</v>
          </cell>
        </row>
        <row r="5459">
          <cell r="A5459">
            <v>12298</v>
          </cell>
          <cell r="B5459" t="str">
            <v>!EM PROCESSO DE DESATIVACAO! GLOBO ESFERICO DE VIDRO LISO TAMANHO MEDIO</v>
          </cell>
          <cell r="C5459" t="str">
            <v>UN</v>
          </cell>
          <cell r="D5459">
            <v>12.15</v>
          </cell>
        </row>
        <row r="5460">
          <cell r="A5460">
            <v>10702</v>
          </cell>
          <cell r="B5460" t="str">
            <v>!EM PROCESSO DE DESATIVACAO! GRADE DE DISCO MECANICA MARCA MARCHESAN (TATU), MOD.GAM 24X24", REBOCAVELL, C/ 24 DISCOS DIAM 24", A OLEO C/ PNEUS P/TRANSPORTE</v>
          </cell>
          <cell r="C5460" t="str">
            <v>UN</v>
          </cell>
          <cell r="D5460">
            <v>31577.87</v>
          </cell>
        </row>
        <row r="5461">
          <cell r="A5461">
            <v>1568</v>
          </cell>
          <cell r="B5461" t="str">
            <v>!EM PROCESSO DE DESATIVACAO! GRAMPO PARALELO BIMETALICO P/ CABO 10MM2 C/ 1 PARAF</v>
          </cell>
          <cell r="C5461" t="str">
            <v>UN</v>
          </cell>
          <cell r="D5461">
            <v>11.75</v>
          </cell>
        </row>
        <row r="5462">
          <cell r="A5462">
            <v>4787</v>
          </cell>
          <cell r="B5462" t="str">
            <v>!EM PROCESSO DE DESATIVACAO! GRANILHA DE MARMORE BRANCO</v>
          </cell>
          <cell r="C5462" t="str">
            <v>KG</v>
          </cell>
          <cell r="D5462">
            <v>1.02</v>
          </cell>
        </row>
        <row r="5463">
          <cell r="A5463">
            <v>11794</v>
          </cell>
          <cell r="B5463" t="str">
            <v>!EM PROCESSO DE DESATIVACAO! GRANITO AMENDOA POLIDO PARA BANCADA ESP = 2 CM</v>
          </cell>
          <cell r="C5463" t="str">
            <v>M2</v>
          </cell>
          <cell r="D5463">
            <v>448.14</v>
          </cell>
        </row>
        <row r="5464">
          <cell r="A5464">
            <v>11796</v>
          </cell>
          <cell r="B5464" t="str">
            <v>!EM PROCESSO DE DESATIVACAO! GRANITO PRETO TIJUCA POLIDO PARA BANCADA ESP = 2 CM</v>
          </cell>
          <cell r="C5464" t="str">
            <v>M2</v>
          </cell>
          <cell r="D5464">
            <v>545.95000000000005</v>
          </cell>
        </row>
        <row r="5465">
          <cell r="A5465">
            <v>21051</v>
          </cell>
          <cell r="B5465" t="str">
            <v>!EM PROCESSO DE DESATIVACAO! GRELHA FOFO P/ CANALETA 18 X 300 X 1000MM P/ GARAGEM E ESTACIONAMENTO</v>
          </cell>
          <cell r="C5465" t="str">
            <v>UN</v>
          </cell>
          <cell r="D5465">
            <v>35.21</v>
          </cell>
        </row>
        <row r="5466">
          <cell r="A5466">
            <v>21055</v>
          </cell>
          <cell r="B5466" t="str">
            <v>!EM PROCESSO DE DESATIVACAO! GRELHA FOFO P/ CANALETA 40 X 400 X 1000MM P/ GARAGEM E ESTACIONAMENTO</v>
          </cell>
          <cell r="C5466" t="str">
            <v>UN</v>
          </cell>
          <cell r="D5466">
            <v>67.92</v>
          </cell>
        </row>
        <row r="5467">
          <cell r="A5467">
            <v>11284</v>
          </cell>
          <cell r="B5467" t="str">
            <v>!EM PROCESSO DE DESATIVACAO! GRELHA FOFO PARA CAPTACAO DE AGUA PLUVIAL EM VIAS URBANAS, COM REQUADRO, CAIXA RALO DE *290 X 870* MM, *80* KG, CARGA MAXIMA DE 8000 KG</v>
          </cell>
          <cell r="C5467" t="str">
            <v>UN</v>
          </cell>
          <cell r="D5467">
            <v>107.53</v>
          </cell>
        </row>
        <row r="5468">
          <cell r="A5468">
            <v>13910</v>
          </cell>
          <cell r="B5468" t="str">
            <v>!EM PROCESSO DE DESATIVACAO! GRUPO GERADOR C/ MOTOR DIESEL * 85 CV *, REBOCAVEL * 60 A 66 KVA</v>
          </cell>
          <cell r="C5468" t="str">
            <v>UN</v>
          </cell>
          <cell r="D5468">
            <v>47749.09</v>
          </cell>
        </row>
        <row r="5469">
          <cell r="A5469">
            <v>13911</v>
          </cell>
          <cell r="B5469" t="str">
            <v>!EM PROCESSO DE DESATIVACAO! GRUPO GERADOR, 125/145 KVA, MOTOR A DIESEL 165 CV, 1800 RPM, ESTACIONARIO</v>
          </cell>
          <cell r="C5469" t="str">
            <v>UN</v>
          </cell>
          <cell r="D5469">
            <v>70848.11</v>
          </cell>
        </row>
        <row r="5470">
          <cell r="A5470">
            <v>13869</v>
          </cell>
          <cell r="B5470" t="str">
            <v>!EM PROCESSO DE DESATIVACAO! GUINDASTE HIDRAULICO TIPO TRUCK CRANE, C/LANCA TELESCOPICA DE ACIONAMENTO HIDRAULICO, CAPACIDADE DE CARGA 30.000 KG, COM PBT A PARTIR DE 30. 000 KG, MONTADO SOBRE CAMINHAO 6 X 4</v>
          </cell>
          <cell r="C5470" t="str">
            <v>UN</v>
          </cell>
          <cell r="D5470">
            <v>1787919.8</v>
          </cell>
        </row>
        <row r="5471">
          <cell r="A5471">
            <v>10713</v>
          </cell>
          <cell r="B5471" t="str">
            <v>!EM PROCESSO DE DESATIVACAO! GUINDASTE HIDRAULICO VEICULAR, C/LANCA TELESCOPICA DE ACIONAMENTO HIDRAULICO E LANCAS MANUAIS, MOMENTO MAXIMO DE ELEVACAO 23.000 KG, COM PBT A PARTIR DE 18.000 KG, MONTADO SOBRE CAM</v>
          </cell>
          <cell r="C5471" t="str">
            <v>UN</v>
          </cell>
          <cell r="D5471">
            <v>501305.13</v>
          </cell>
        </row>
        <row r="5472">
          <cell r="A5472">
            <v>11611</v>
          </cell>
          <cell r="B5472" t="str">
            <v>!EM PROCESSO DE DESATIVACAO! GUINDAUTO HIDRAULICO, CARGA MAX 7,7 TON.  (A 5,52M), AL TURA MAX = 8,64M, P/ MONTAGEM SOBRE CHASSIS DE CAMINHAO**CAIXA**</v>
          </cell>
          <cell r="C5472" t="str">
            <v>UN</v>
          </cell>
          <cell r="D5472">
            <v>77191.8</v>
          </cell>
        </row>
        <row r="5473">
          <cell r="A5473">
            <v>21145</v>
          </cell>
          <cell r="B5473" t="str">
            <v>!EM PROCESSO DE DESATIVACAO! HASTE DE TERRA EM ACO REVESTIDO DE COBRE DN 3/8'' X 3000MM</v>
          </cell>
          <cell r="C5473" t="str">
            <v>UN</v>
          </cell>
          <cell r="D5473">
            <v>24.35</v>
          </cell>
        </row>
        <row r="5474">
          <cell r="A5474">
            <v>126</v>
          </cell>
          <cell r="B5474" t="str">
            <v>!EM PROCESSO DE DESATIVACAO! IMPERMEABILIZANTE ACELERADOR DE PEGA PARA ARGAMASSA</v>
          </cell>
          <cell r="C5474" t="str">
            <v>L</v>
          </cell>
          <cell r="D5474">
            <v>8.7200000000000006</v>
          </cell>
        </row>
        <row r="5475">
          <cell r="A5475">
            <v>141</v>
          </cell>
          <cell r="B5475" t="str">
            <v>!EM PROCESSO DE DESATIVACAO! IMPERMEABILIZANTE FLEXÃVEL A BASE DE ELASTÃMERO IGOLFLEX PRETO SIKA OU EQUIVALENTE</v>
          </cell>
          <cell r="C5475" t="str">
            <v>KG</v>
          </cell>
          <cell r="D5475">
            <v>13.26</v>
          </cell>
        </row>
        <row r="5476">
          <cell r="A5476">
            <v>158</v>
          </cell>
          <cell r="B5476" t="str">
            <v>!EM PROCESSO DE DESATIVACAO! IMUNIZANTE PARA MADEIRAS BRUTAS TIPO CARBOLINEUM OU EQUIVALENTE</v>
          </cell>
          <cell r="C5476" t="str">
            <v>L</v>
          </cell>
          <cell r="D5476">
            <v>25.28</v>
          </cell>
        </row>
        <row r="5477">
          <cell r="A5477">
            <v>7546</v>
          </cell>
          <cell r="B5477" t="str">
            <v>!EM PROCESSO DE DESATIVACAO! INTERRUPTOR EMBUTIR 4 POLOS USO INDUSTRIAL</v>
          </cell>
          <cell r="C5477" t="str">
            <v>UN</v>
          </cell>
          <cell r="D5477">
            <v>725.75</v>
          </cell>
        </row>
        <row r="5478">
          <cell r="A5478">
            <v>7557</v>
          </cell>
          <cell r="B5478" t="str">
            <v>!EM PROCESSO DE DESATIVACAO! INTERRUPTOR PARALELO EMBUTIR 10A/250V C/ PLACA, TIPO SILENTOQUE PIAL OU EQUIV</v>
          </cell>
          <cell r="C5478" t="str">
            <v>UN</v>
          </cell>
          <cell r="D5478">
            <v>11</v>
          </cell>
        </row>
        <row r="5479">
          <cell r="A5479">
            <v>7563</v>
          </cell>
          <cell r="B5479" t="str">
            <v>!EM PROCESSO DE DESATIVACAO! INTERRUPTOR PARALELO EMBUTIR 10A/250V S/ PLACA, TIPO SILENTOQUE PIAL OU EQUIV</v>
          </cell>
          <cell r="C5479" t="str">
            <v>UN</v>
          </cell>
          <cell r="D5479">
            <v>8.4</v>
          </cell>
        </row>
        <row r="5480">
          <cell r="A5480">
            <v>7555</v>
          </cell>
          <cell r="B5480" t="str">
            <v>!EM PROCESSO DE DESATIVACAO! INTERRUPTOR SIMPLES EMBUTIR 10A/250V C/PLACA, TIPO SILENTOQUE PIAL OU EQUIV</v>
          </cell>
          <cell r="C5480" t="str">
            <v>UN</v>
          </cell>
          <cell r="D5480">
            <v>8.36</v>
          </cell>
        </row>
        <row r="5481">
          <cell r="A5481">
            <v>7564</v>
          </cell>
          <cell r="B5481" t="str">
            <v>!EM PROCESSO DE DESATIVACAO! INTERRUPTOR SIMPLES EMBUTIR 10A/250V S/PLACA, TIPO SILENTOQUE PIAL OU EQUIV</v>
          </cell>
          <cell r="C5481" t="str">
            <v>UN</v>
          </cell>
          <cell r="D5481">
            <v>5.72</v>
          </cell>
        </row>
        <row r="5482">
          <cell r="A5482">
            <v>12365</v>
          </cell>
          <cell r="B5482" t="str">
            <v>!EM PROCESSO DE DESATIVACAO! ISOLADOR DE PORCELANA, TIPO CARRETILHA, DIMENSOES DE 42 X 75 MM, 4 RANHURAS</v>
          </cell>
          <cell r="C5482" t="str">
            <v>UN</v>
          </cell>
          <cell r="D5482">
            <v>5.9</v>
          </cell>
        </row>
        <row r="5483">
          <cell r="A5483">
            <v>12364</v>
          </cell>
          <cell r="B5483" t="str">
            <v>!EM PROCESSO DE DESATIVACAO! ISOLADOR TENSAO P/ 15KV - 6" DISCO CAVILHA</v>
          </cell>
          <cell r="C5483" t="str">
            <v>UN</v>
          </cell>
          <cell r="D5483">
            <v>73.819999999999993</v>
          </cell>
        </row>
        <row r="5484">
          <cell r="A5484">
            <v>598</v>
          </cell>
          <cell r="B5484" t="str">
            <v>!EM PROCESSO DE DESATIVACAO! JANELA ALUMINIO CORRER SERIE 25 FOLHAS  PARA VIDRO COM  BANDEIRA ,160 X 110CM (INCLUSO GUARNICAO E VIDRO LISO INCOLOR)</v>
          </cell>
          <cell r="C5484" t="str">
            <v>M2</v>
          </cell>
          <cell r="D5484">
            <v>533.80999999999995</v>
          </cell>
        </row>
        <row r="5485">
          <cell r="A5485">
            <v>596</v>
          </cell>
          <cell r="B5485" t="str">
            <v>!EM PROCESSO DE DESATIVACAO! JANELA ALUMINIO CORRER SERIE 25 VENEZIANA C/ BANDEIRA 160 X 110CM</v>
          </cell>
          <cell r="C5485" t="str">
            <v>M2</v>
          </cell>
          <cell r="D5485">
            <v>652.45000000000005</v>
          </cell>
        </row>
        <row r="5486">
          <cell r="A5486">
            <v>595</v>
          </cell>
          <cell r="B5486" t="str">
            <v>!EM PROCESSO DE DESATIVACAO! JANELA ALUMINIO CORRER SERIE 25 VENEZIANA S/ BANDEIRA 160 X 110CM</v>
          </cell>
          <cell r="C5486" t="str">
            <v>M2</v>
          </cell>
          <cell r="D5486">
            <v>562.11</v>
          </cell>
        </row>
        <row r="5487">
          <cell r="A5487">
            <v>603</v>
          </cell>
          <cell r="B5487" t="str">
            <v>!EM PROCESSO DE DESATIVACAO! JANELA BASCULANTE, ACO, CANTONEIRA, SEM BATENTE/REQUADRO, 60 X 80 CM.</v>
          </cell>
          <cell r="C5487" t="str">
            <v>M2</v>
          </cell>
          <cell r="D5487">
            <v>353.71</v>
          </cell>
        </row>
        <row r="5488">
          <cell r="A5488">
            <v>608</v>
          </cell>
          <cell r="B5488" t="str">
            <v>!EM PROCESSO DE DESATIVACAO! JANELA FERRO CORRER 2 FLS TP VENEZIANA LINHA POPULAR 120 X 120CM</v>
          </cell>
          <cell r="C5488" t="str">
            <v>M2</v>
          </cell>
          <cell r="D5488">
            <v>536.51</v>
          </cell>
        </row>
        <row r="5489">
          <cell r="A5489">
            <v>3430</v>
          </cell>
          <cell r="B5489" t="str">
            <v>!EM PROCESSO DE DESATIVACAO! JANELA MADEIRA REGIONAL 1A ABRIR TP ALMOFADA C/ GUARNICAO</v>
          </cell>
          <cell r="C5489" t="str">
            <v>M2</v>
          </cell>
          <cell r="D5489">
            <v>481.04</v>
          </cell>
        </row>
        <row r="5490">
          <cell r="A5490">
            <v>3432</v>
          </cell>
          <cell r="B5490" t="str">
            <v>!EM PROCESSO DE DESATIVACAO! JANELA MADEIRA REGIONAL 1A ABRIR TP ALMOFADA C/ GUARNICAO 240 X 150CM</v>
          </cell>
          <cell r="C5490" t="str">
            <v>UN</v>
          </cell>
          <cell r="D5490">
            <v>1563.38</v>
          </cell>
        </row>
        <row r="5491">
          <cell r="A5491">
            <v>3419</v>
          </cell>
          <cell r="B5491" t="str">
            <v>!EM PROCESSO DE DESATIVACAO! JANELA MADEIRA REGIONAL 1A CORRER / FOLHA P/ VIDRO C/ GUANICAO BANDEIRA P/ VIDRO</v>
          </cell>
          <cell r="C5491" t="str">
            <v>M2</v>
          </cell>
          <cell r="D5491">
            <v>376.24</v>
          </cell>
        </row>
        <row r="5492">
          <cell r="A5492">
            <v>3418</v>
          </cell>
          <cell r="B5492" t="str">
            <v>!EM PROCESSO DE DESATIVACAO! JANELA MADEIRA REGIONAL 1A CORRER / FOLHA P/ VIDRO C/ GUARNICAO / BANDEIRA VENEZIANA</v>
          </cell>
          <cell r="C5492" t="str">
            <v>M2</v>
          </cell>
          <cell r="D5492">
            <v>515.4</v>
          </cell>
        </row>
        <row r="5493">
          <cell r="A5493">
            <v>3424</v>
          </cell>
          <cell r="B5493" t="str">
            <v>!EM PROCESSO DE DESATIVACAO! JANELA MADEIRA REGIONAL 1A TP PIVOTANTE S/ VENEZIANA C/ GUARNICAO</v>
          </cell>
          <cell r="C5493" t="str">
            <v>M2</v>
          </cell>
          <cell r="D5493">
            <v>272.47000000000003</v>
          </cell>
        </row>
        <row r="5494">
          <cell r="A5494">
            <v>3433</v>
          </cell>
          <cell r="B5494" t="str">
            <v>!EM PROCESSO DE DESATIVACAO! JANELA MADEIRA REGIONAL 2A ABRIR TP VENEZIANA / VIDRO</v>
          </cell>
          <cell r="C5494" t="str">
            <v>M2</v>
          </cell>
          <cell r="D5494">
            <v>446.68</v>
          </cell>
        </row>
        <row r="5495">
          <cell r="A5495">
            <v>3420</v>
          </cell>
          <cell r="B5495" t="str">
            <v>!EM PROCESSO DE DESATIVACAO! JANELA MADEIRA REGIONAL 3A CORRER / FOLHA P/ VIDRO C/ VENEZIANA ABRIR/ GUARNICAO S/ BANDEIRA</v>
          </cell>
          <cell r="C5495" t="str">
            <v>M2</v>
          </cell>
          <cell r="D5495">
            <v>618.48</v>
          </cell>
        </row>
        <row r="5496">
          <cell r="A5496">
            <v>6092</v>
          </cell>
          <cell r="B5496" t="str">
            <v>!EM PROCESSO DE DESATIVACAO! JUNTA PLASTICA DE VEDACAO - BISNAGA 250G</v>
          </cell>
          <cell r="C5496" t="str">
            <v>KG</v>
          </cell>
          <cell r="D5496">
            <v>30.68</v>
          </cell>
        </row>
        <row r="5497">
          <cell r="A5497">
            <v>63</v>
          </cell>
          <cell r="B5497" t="str">
            <v>!EM PROCESSO DE DESATIVACAO! KIT CAVALETE PVC COM REGISTRO 3/4", COMPLETO</v>
          </cell>
          <cell r="C5497" t="str">
            <v>UN</v>
          </cell>
          <cell r="D5497">
            <v>37.92</v>
          </cell>
        </row>
        <row r="5498">
          <cell r="A5498">
            <v>11168</v>
          </cell>
          <cell r="B5498" t="str">
            <v>!EM PROCESSO DE DESATIVACAO! LACA INCOLOR CONCENTRADA PARA MADEIRA</v>
          </cell>
          <cell r="C5498" t="str">
            <v>GL</v>
          </cell>
          <cell r="D5498">
            <v>60.35</v>
          </cell>
        </row>
        <row r="5499">
          <cell r="A5499">
            <v>12207</v>
          </cell>
          <cell r="B5499" t="str">
            <v>!EM PROCESSO DE DESATIVACAO! LAMPADA FLUORESCENTE 85W</v>
          </cell>
          <cell r="C5499" t="str">
            <v>UN</v>
          </cell>
          <cell r="D5499">
            <v>9.86</v>
          </cell>
        </row>
        <row r="5500">
          <cell r="A5500">
            <v>3763</v>
          </cell>
          <cell r="B5500" t="str">
            <v>!EM PROCESSO DE DESATIVACAO! LAMPADA INCANDESCENTE TRANSPARENTE 100 W, BASE E27 (127/220 V)</v>
          </cell>
          <cell r="C5500" t="str">
            <v>UN</v>
          </cell>
          <cell r="D5500">
            <v>1.35</v>
          </cell>
        </row>
        <row r="5501">
          <cell r="A5501">
            <v>12201</v>
          </cell>
          <cell r="B5501" t="str">
            <v>!EM PROCESSO DE DESATIVACAO! LAMPADA INCANDESCENTE TRANSPARENTE 40 W, BASE E27 (127/220 V)</v>
          </cell>
          <cell r="C5501" t="str">
            <v>UN</v>
          </cell>
          <cell r="D5501">
            <v>1.05</v>
          </cell>
        </row>
        <row r="5502">
          <cell r="A5502">
            <v>3764</v>
          </cell>
          <cell r="B5502" t="str">
            <v>!EM PROCESSO DE DESATIVACAO! LAMPADA INCANDESCENTE TRANSPARENTE 60 W, BASE E27 (127/220 V)</v>
          </cell>
          <cell r="C5502" t="str">
            <v>UN</v>
          </cell>
          <cell r="D5502">
            <v>1.05</v>
          </cell>
        </row>
        <row r="5503">
          <cell r="A5503">
            <v>12203</v>
          </cell>
          <cell r="B5503" t="str">
            <v>!EM PROCESSO DE DESATIVACAO! LAMPADA INCANDESCENTE 150W</v>
          </cell>
          <cell r="C5503" t="str">
            <v>UN</v>
          </cell>
          <cell r="D5503">
            <v>1.95</v>
          </cell>
        </row>
        <row r="5504">
          <cell r="A5504">
            <v>12202</v>
          </cell>
          <cell r="B5504" t="str">
            <v>!EM PROCESSO DE DESATIVACAO! LAMPADA INCANDESCENTE 200W</v>
          </cell>
          <cell r="C5504" t="str">
            <v>UN</v>
          </cell>
          <cell r="D5504">
            <v>2.4500000000000002</v>
          </cell>
        </row>
        <row r="5505">
          <cell r="A5505">
            <v>12200</v>
          </cell>
          <cell r="B5505" t="str">
            <v>!EM PROCESSO DE DESATIVACAO! LAMPADA INCANDESCENTE 300W</v>
          </cell>
          <cell r="C5505" t="str">
            <v>UN</v>
          </cell>
          <cell r="D5505">
            <v>10.48</v>
          </cell>
        </row>
        <row r="5506">
          <cell r="A5506">
            <v>12268</v>
          </cell>
          <cell r="B5506" t="str">
            <v>!EM PROCESSO DE DESATIVACAO! LUMINARIA ABERTA P/ ILUMINACAO PUBLICA, CORPO REFLETOR EM ALUMINIO FUNDIDO, PORTA LAMPADA E27 COM BRACO METALICO DE 1,50M</v>
          </cell>
          <cell r="C5506" t="str">
            <v>UN</v>
          </cell>
          <cell r="D5506">
            <v>69.16</v>
          </cell>
        </row>
        <row r="5507">
          <cell r="A5507">
            <v>3812</v>
          </cell>
          <cell r="B5507" t="str">
            <v>!EM PROCESSO DE DESATIVACAO! LUMINARIA CALHA SOBREPOR EM CHAPA ACO C/ 3 LAMPADAS FLUORESCENTES 2OW (COMPLETA, INCL. REATOR PART RAPIDA LAMPADAS)</v>
          </cell>
          <cell r="C5507" t="str">
            <v>UN</v>
          </cell>
          <cell r="D5507">
            <v>113.03</v>
          </cell>
        </row>
        <row r="5508">
          <cell r="A5508">
            <v>3786</v>
          </cell>
          <cell r="B5508" t="str">
            <v>!EM PROCESSO DE DESATIVACAO! LUMINARIA CALHA SOBREPOR EM CHAPA ACO C/ 3 LAMPADAS FLUORESCENTES 4OW (COMPLETA, INCL. REATOR PART RAPIDA E LAMPADAS)</v>
          </cell>
          <cell r="C5508" t="str">
            <v>UN</v>
          </cell>
          <cell r="D5508">
            <v>107.32</v>
          </cell>
        </row>
        <row r="5509">
          <cell r="A5509">
            <v>3784</v>
          </cell>
          <cell r="B5509" t="str">
            <v>!EM PROCESSO DE DESATIVACAO! LUMINARIA CALHA SOBREPOR EM CHAPA ACO C/ 4 LAMPADAS FLUORESCENTES 40W (COMPLETA, INCL. REATOR PART RAPIDA E LAMPADAS)</v>
          </cell>
          <cell r="C5509" t="str">
            <v>UN</v>
          </cell>
          <cell r="D5509">
            <v>137.57</v>
          </cell>
        </row>
        <row r="5510">
          <cell r="A5510">
            <v>3785</v>
          </cell>
          <cell r="B5510" t="str">
            <v>!EM PROCESSO DE DESATIVACAO! LUMINARIA DE SOBREPOR EM CHAPA DE ACO PARA LAMPADA FLUORESCENTE, COM 4 LAMPADAS DE 14 W E REATOR INCLUSOS</v>
          </cell>
          <cell r="C5510" t="str">
            <v>UN</v>
          </cell>
          <cell r="D5510">
            <v>118.15</v>
          </cell>
        </row>
        <row r="5511">
          <cell r="A5511">
            <v>12244</v>
          </cell>
          <cell r="B5511" t="str">
            <v>!EM PROCESSO DE DESATIVACAO! LUMINARIA EMBUTIDA WETZEL REF. IPT 31/1</v>
          </cell>
          <cell r="C5511" t="str">
            <v>UN</v>
          </cell>
          <cell r="D5511">
            <v>111.27</v>
          </cell>
        </row>
        <row r="5512">
          <cell r="A5512">
            <v>13382</v>
          </cell>
          <cell r="B5512" t="str">
            <v>!EM PROCESSO DE DESATIVACAO! LUMINARIA FECHADA P/ ILUMINACAO PUBLICA, TIPO ABL 50/F OU EQUIV, P/ LAMPADA A VAPOR DE MERCURIO 400W</v>
          </cell>
          <cell r="C5512" t="str">
            <v>UN</v>
          </cell>
          <cell r="D5512">
            <v>190.33</v>
          </cell>
        </row>
        <row r="5513">
          <cell r="A5513">
            <v>12265</v>
          </cell>
          <cell r="B5513" t="str">
            <v>!EM PROCESSO DE DESATIVACAO! LUMINARIA PHILLIPS PARA LAMPADA DE 400 W MODELO HDK 47240064 OU EQUIVALENTE</v>
          </cell>
          <cell r="C5513" t="str">
            <v>UN</v>
          </cell>
          <cell r="D5513">
            <v>356.75</v>
          </cell>
        </row>
        <row r="5514">
          <cell r="A5514">
            <v>13841</v>
          </cell>
          <cell r="B5514" t="str">
            <v>!EM PROCESSO DE DESATIVACAO! LUMINARIA PLAFONIER SOBREPOR C/ GLOBO CHATO VIDRO BOCA 10CM INCL BASE/ARO METALICA OU PLASTICO C/ SOQUETE P/ 1 LAMP INCAND 60W - LINHA POPULAR</v>
          </cell>
          <cell r="C5514" t="str">
            <v>UN</v>
          </cell>
          <cell r="D5514">
            <v>39.229999999999997</v>
          </cell>
        </row>
        <row r="5515">
          <cell r="A5515">
            <v>3807</v>
          </cell>
          <cell r="B5515" t="str">
            <v>!EM PROCESSO DE DESATIVACAO! LUMINARIA PROVA DE TEMPO E GASES, TIPO YLC-16/1 CASTIMETAL OU EQUIV, C/ LAMPADA INCANDESCENTE DE 100W</v>
          </cell>
          <cell r="C5515" t="str">
            <v>UN</v>
          </cell>
          <cell r="D5515">
            <v>108.17</v>
          </cell>
        </row>
        <row r="5516">
          <cell r="A5516">
            <v>3793</v>
          </cell>
          <cell r="B5516" t="str">
            <v>!EM PROCESSO DE DESATIVACAO! LUMINARIA PROVA DE TEMPO E GASES, TIPO YLC-16/2 CASTIMETAL OU EQUIV   (COMPLETA, INCL. LAMPADA INCANDESCENTE DE 200W)</v>
          </cell>
          <cell r="C5516" t="str">
            <v>UN</v>
          </cell>
          <cell r="D5516">
            <v>139.26</v>
          </cell>
        </row>
        <row r="5517">
          <cell r="A5517">
            <v>3794</v>
          </cell>
          <cell r="B5517" t="str">
            <v>!EM PROCESSO DE DESATIVACAO! LUMINARIA PROVA DE TEMPO E GASES, TIPO YLC-16/3 CASTIMETAL OU EQUIV   (COMPLETA, INCL. LAMPADA INCANDESCENTE DE 300W)</v>
          </cell>
          <cell r="C5517" t="str">
            <v>UN</v>
          </cell>
          <cell r="D5517">
            <v>180.08</v>
          </cell>
        </row>
        <row r="5518">
          <cell r="A5518">
            <v>20198</v>
          </cell>
          <cell r="B5518" t="str">
            <v>!EM PROCESSO DE DESATIVACAO! MADEIRA DE 1A. QUALIDADE (MADEIRA BRANCA), SERRADA E NAO APARELHADA, PARA FORMAS DE CONCRETO ARMADO</v>
          </cell>
          <cell r="C5518" t="str">
            <v>M3</v>
          </cell>
          <cell r="D5518">
            <v>913</v>
          </cell>
        </row>
        <row r="5519">
          <cell r="A5519">
            <v>20197</v>
          </cell>
          <cell r="B5519" t="str">
            <v>!EM PROCESSO DE DESATIVACAO! MADEIRA DE 1A. QUALIDADE, SERRADA E NAO APARELHADA, PARA ESTRUTURA DE TELHADO</v>
          </cell>
          <cell r="C5519" t="str">
            <v>M3</v>
          </cell>
          <cell r="D5519">
            <v>2150</v>
          </cell>
        </row>
        <row r="5520">
          <cell r="A5520">
            <v>21038</v>
          </cell>
          <cell r="B5520" t="str">
            <v>!EM PROCESSO DE DESATIVACAO! MANGUEIRA DE INCENDIO C/ CAPA SIMPLES TECIDA FIO POLIESTER TUBO INT BORRACHA SINT ABNT TP 1 P/ INSTALACOES PREDIAIS D = 1 1/2</v>
          </cell>
          <cell r="C5520" t="str">
            <v>M</v>
          </cell>
          <cell r="D5520">
            <v>14.88</v>
          </cell>
        </row>
        <row r="5521">
          <cell r="A5521">
            <v>14647</v>
          </cell>
          <cell r="B5521" t="str">
            <v>!EM PROCESSO DE DESATIVACAO! MAQUINA DE PINTURA DE FAIXAS DE TRAFEGO, AUTOPROPELIDA, MOTOR A DIESEL DE 38 HP</v>
          </cell>
          <cell r="C5521" t="str">
            <v>UN</v>
          </cell>
          <cell r="D5521">
            <v>350000</v>
          </cell>
        </row>
        <row r="5522">
          <cell r="A5522">
            <v>13890</v>
          </cell>
          <cell r="B5522" t="str">
            <v>!EM PROCESSO DE DESATIVACAO! MAQUINA DEMARCADORA DE FAIXA DE TRAFEGO FX44 CONSMAQ, AUTOPROPELIDA,  MOTOR DIESEL 30 HP</v>
          </cell>
          <cell r="C5522" t="str">
            <v>UN</v>
          </cell>
          <cell r="D5522">
            <v>557116</v>
          </cell>
        </row>
        <row r="5523">
          <cell r="A5523">
            <v>10754</v>
          </cell>
          <cell r="B5523" t="str">
            <v>!EM PROCESSO DE DESATIVACAO! MAQUINA JATO DE AREIA, PNEUMATICA, DE 270 KG (LOCACAO)</v>
          </cell>
          <cell r="C5523" t="str">
            <v>H</v>
          </cell>
          <cell r="D5523">
            <v>5.96</v>
          </cell>
        </row>
        <row r="5524">
          <cell r="A5524">
            <v>11691</v>
          </cell>
          <cell r="B5524" t="str">
            <v>!EM PROCESSO DE DESATIVACAO! MARMORE ACINZENTADO POLIDO P/ BANCADA E = 2,5CM</v>
          </cell>
          <cell r="C5524" t="str">
            <v>M2</v>
          </cell>
          <cell r="D5524">
            <v>569.36</v>
          </cell>
        </row>
        <row r="5525">
          <cell r="A5525">
            <v>10722</v>
          </cell>
          <cell r="B5525" t="str">
            <v>!EM PROCESSO DE DESATIVACAO! MARMORE ACINZENTADO POLIDO P/ PISO 20 X 30CM E = 2CM</v>
          </cell>
          <cell r="C5525" t="str">
            <v>M2</v>
          </cell>
          <cell r="D5525">
            <v>320.26</v>
          </cell>
        </row>
        <row r="5526">
          <cell r="A5526">
            <v>1611</v>
          </cell>
          <cell r="B5526" t="str">
            <v>!EM PROCESSO DE DESATIVACAO! MASSA P/ VEDACAO DE TELHA DE AMIANTO</v>
          </cell>
          <cell r="C5526" t="str">
            <v>KG</v>
          </cell>
          <cell r="D5526">
            <v>59.23</v>
          </cell>
        </row>
        <row r="5527">
          <cell r="A5527">
            <v>7321</v>
          </cell>
          <cell r="B5527" t="str">
            <v>!EM PROCESSO DE DESATIVACAO! MASTIQUE ELASTICO BASE SILICONE</v>
          </cell>
          <cell r="C5527" t="str">
            <v>310ML</v>
          </cell>
          <cell r="D5527">
            <v>24.16</v>
          </cell>
        </row>
        <row r="5528">
          <cell r="A5528">
            <v>4392</v>
          </cell>
          <cell r="B5528" t="str">
            <v>!EM PROCESSO DE DESATIVACAO! MEIO-FIO OU GUIA GRANITICO OU BASALTICO</v>
          </cell>
          <cell r="C5528" t="str">
            <v>M</v>
          </cell>
          <cell r="D5528">
            <v>41.02</v>
          </cell>
        </row>
        <row r="5529">
          <cell r="A5529">
            <v>724</v>
          </cell>
          <cell r="B5529" t="str">
            <v>!EM PROCESSO DE DESATIVACAO! MOTOBOMBA AUTOESCORVANTE ROTOR ABERTO C/ MOTOR A GASOLINA OU DI ESEL * 10,5CV * BOCAIS 3" X 4" * HM/Q = 40 M/3,2M3/H A 90M/7,3M3/H*"</v>
          </cell>
          <cell r="C5529" t="str">
            <v>UN</v>
          </cell>
          <cell r="D5529">
            <v>14048.4</v>
          </cell>
        </row>
        <row r="5530">
          <cell r="A5530">
            <v>719</v>
          </cell>
          <cell r="B5530" t="str">
            <v>!EM PROCESSO DE DESATIVACAO! MOTOBOMBA CENTRIFUGA BOCAIS 1 1/2" X 1" A GASOLINA 3,5CV MARC A BRANCO MOD. 715 HM/Q = 6M/16,8M3/H A 38M/6,6M 3/H**CAIXA**"</v>
          </cell>
          <cell r="C5530" t="str">
            <v>UN</v>
          </cell>
          <cell r="D5530">
            <v>1576.16</v>
          </cell>
        </row>
        <row r="5531">
          <cell r="A5531">
            <v>4267</v>
          </cell>
          <cell r="B5531" t="str">
            <v>!EM PROCESSO DE DESATIVACAO! PAPELEIRA DE LOUCA BRANCA</v>
          </cell>
          <cell r="C5531" t="str">
            <v>UN</v>
          </cell>
          <cell r="D5531">
            <v>20.45</v>
          </cell>
        </row>
        <row r="5532">
          <cell r="A5532">
            <v>4378</v>
          </cell>
          <cell r="B5532" t="str">
            <v>!EM PROCESSO DE DESATIVACAO! PARAFUSO ROSCA SOBERBA ACO ZINC CABECA CHATA FENDA SIMPLES 7 X 65 MM</v>
          </cell>
          <cell r="C5532" t="str">
            <v>UN</v>
          </cell>
          <cell r="D5532">
            <v>0.36</v>
          </cell>
        </row>
        <row r="5533">
          <cell r="A5533">
            <v>4381</v>
          </cell>
          <cell r="B5533" t="str">
            <v>!EM PROCESSO DE DESATIVACAO! PARAFUSO ROSCA SOBERBA ACO ZINC CABECA CHATA FENDA SIMPLES 8 X 100 MM</v>
          </cell>
          <cell r="C5533" t="str">
            <v>UN</v>
          </cell>
          <cell r="D5533">
            <v>0.5</v>
          </cell>
        </row>
        <row r="5534">
          <cell r="A5534">
            <v>6217</v>
          </cell>
          <cell r="B5534" t="str">
            <v>!EM PROCESSO DE DESATIVACAO! PARQUET PAULISTA TIPO MOSAICO 20 X 20 CM</v>
          </cell>
          <cell r="C5534" t="str">
            <v>M2</v>
          </cell>
          <cell r="D5534">
            <v>96.16</v>
          </cell>
        </row>
        <row r="5535">
          <cell r="A5535">
            <v>4429</v>
          </cell>
          <cell r="B5535" t="str">
            <v>!EM PROCESSO DE DESATIVACAO! PECA DE MADEIRA DE LEI *7,5  X 10* CM,  NÃO APARELHADA, (P/TELHADO)</v>
          </cell>
          <cell r="C5535" t="str">
            <v>M</v>
          </cell>
          <cell r="D5535">
            <v>16.12</v>
          </cell>
        </row>
        <row r="5536">
          <cell r="A5536">
            <v>4473</v>
          </cell>
          <cell r="B5536" t="str">
            <v>!EM PROCESSO DE DESATIVACAO! PECA DE MADEIRA DE LEI *7,5 X 12,5* CM (3 "X 5") , NÃO APARELHADA, (P/TELHADO)</v>
          </cell>
          <cell r="C5536" t="str">
            <v>M</v>
          </cell>
          <cell r="D5536">
            <v>15.72</v>
          </cell>
        </row>
        <row r="5537">
          <cell r="A5537">
            <v>4463</v>
          </cell>
          <cell r="B5537" t="str">
            <v>!EM PROCESSO DE DESATIVACAO! PECA DE MADEIRA DE LEI NATIVA/REGIONAL *4 X 30* CM, NAO APARELHADA</v>
          </cell>
          <cell r="C5537" t="str">
            <v>M3</v>
          </cell>
          <cell r="D5537">
            <v>1675.99</v>
          </cell>
        </row>
        <row r="5538">
          <cell r="A5538">
            <v>4466</v>
          </cell>
          <cell r="B5538" t="str">
            <v>!EM PROCESSO DE DESATIVACAO! PECA DE MADEIRA DE LEI NATIVA/REGIONAL *5 X 15* CM NAO APARELHADA</v>
          </cell>
          <cell r="C5538" t="str">
            <v>M</v>
          </cell>
          <cell r="D5538">
            <v>12.57</v>
          </cell>
        </row>
        <row r="5539">
          <cell r="A5539">
            <v>4431</v>
          </cell>
          <cell r="B5539" t="str">
            <v>!EM PROCESSO DE DESATIVACAO! PECA DE MADEIRA DE LEI NATIVA/REGIONAL *8 X 8* CM NAO APARELHADA</v>
          </cell>
          <cell r="C5539" t="str">
            <v>M</v>
          </cell>
          <cell r="D5539">
            <v>10.74</v>
          </cell>
        </row>
        <row r="5540">
          <cell r="A5540">
            <v>4458</v>
          </cell>
          <cell r="B5540" t="str">
            <v>!EM PROCESSO DE DESATIVACAO! PECA DE MADEIRA DE LEI NATIVA/REGIONAL 1 X 2 CM NAO APARELHADA</v>
          </cell>
          <cell r="C5540" t="str">
            <v>M</v>
          </cell>
          <cell r="D5540">
            <v>0.45</v>
          </cell>
        </row>
        <row r="5541">
          <cell r="A5541">
            <v>4403</v>
          </cell>
          <cell r="B5541" t="str">
            <v>!EM PROCESSO DE DESATIVACAO! PECA DE MADEIRA DE LEI NATIVA/REGIONAL 1 X 5 CM NAO APARELHADA</v>
          </cell>
          <cell r="C5541" t="str">
            <v>M</v>
          </cell>
          <cell r="D5541">
            <v>1.1399999999999999</v>
          </cell>
        </row>
        <row r="5542">
          <cell r="A5542">
            <v>4407</v>
          </cell>
          <cell r="B5542" t="str">
            <v>!EM PROCESSO DE DESATIVACAO! PECA DE MADEIRA DE LEI NATIVA/REGIONAL 1,5 X 4 CM NAO APARELHADA</v>
          </cell>
          <cell r="C5542" t="str">
            <v>M</v>
          </cell>
          <cell r="D5542">
            <v>1.37</v>
          </cell>
        </row>
        <row r="5543">
          <cell r="A5543">
            <v>4413</v>
          </cell>
          <cell r="B5543" t="str">
            <v>!EM PROCESSO DE DESATIVACAO! PECA DE MADEIRA DE LEI NATIVA/REGIONAL 2,5 X 4 CM NAO APARELHADA</v>
          </cell>
          <cell r="C5543" t="str">
            <v>M</v>
          </cell>
          <cell r="D5543">
            <v>2.25</v>
          </cell>
        </row>
        <row r="5544">
          <cell r="A5544">
            <v>4405</v>
          </cell>
          <cell r="B5544" t="str">
            <v>!EM PROCESSO DE DESATIVACAO! PECA DE MADEIRA DE LEI NATIVA/REGIONAL 2,5 X 7 CM NAO APARELHADA</v>
          </cell>
          <cell r="C5544" t="str">
            <v>M</v>
          </cell>
          <cell r="D5544">
            <v>3.95</v>
          </cell>
        </row>
        <row r="5545">
          <cell r="A5545">
            <v>20196</v>
          </cell>
          <cell r="B5545" t="str">
            <v>!EM PROCESSO DE DESATIVACAO! PECA DE MADEIRA DE LEI NATIVA/REGIONAL 3 X 4. 1/2" (7,5 X 11,5CM) NAO APARELHADA</v>
          </cell>
          <cell r="C5545" t="str">
            <v>M</v>
          </cell>
          <cell r="D5545">
            <v>18.57</v>
          </cell>
        </row>
        <row r="5546">
          <cell r="A5546">
            <v>20210</v>
          </cell>
          <cell r="B5546" t="str">
            <v>!EM PROCESSO DE DESATIVACAO! PECA DE MADEIRA LEI APARELHADA 3 X 4.1/2" (7,5 X 11,5)</v>
          </cell>
          <cell r="C5546" t="str">
            <v>M</v>
          </cell>
          <cell r="D5546">
            <v>22.19</v>
          </cell>
        </row>
        <row r="5547">
          <cell r="A5547">
            <v>4419</v>
          </cell>
          <cell r="B5547" t="str">
            <v>!EM PROCESSO DE DESATIVACAO! PECA DE MADEIRA NAO APARELHADA *10 X 10 X 3* CM, MACARANDUBA, ANGELIM OU EQUIVALENTE DA REGIAO</v>
          </cell>
          <cell r="C5547" t="str">
            <v>UN</v>
          </cell>
          <cell r="D5547">
            <v>0.68</v>
          </cell>
        </row>
        <row r="5548">
          <cell r="A5548">
            <v>4418</v>
          </cell>
          <cell r="B5548" t="str">
            <v>!EM PROCESSO DE DESATIVACAO! PECA DE MADEIRA NAO APARELHADA *5 X 5 X 10* CM, MACARANDUBA, ANGELIM OU EQUIVALENTE DA REGIAO</v>
          </cell>
          <cell r="C5548" t="str">
            <v>UN</v>
          </cell>
          <cell r="D5548">
            <v>0.55000000000000004</v>
          </cell>
        </row>
        <row r="5549">
          <cell r="A5549">
            <v>4502</v>
          </cell>
          <cell r="B5549" t="str">
            <v>!EM PROCESSO DE DESATIVACAO! PECA DE MADEIRA NATIVA/REGIONAL 2,5 X 5CM (1X2") NAO APARELHADA (SARRAFO-P/FORMA)</v>
          </cell>
          <cell r="C5549" t="str">
            <v>M</v>
          </cell>
          <cell r="D5549">
            <v>1.33</v>
          </cell>
        </row>
        <row r="5550">
          <cell r="A5550">
            <v>4515</v>
          </cell>
          <cell r="B5550" t="str">
            <v>!EM PROCESSO DE DESATIVACAO! PECA DE MADEIRA NATIVA/REGIONAL 7,5 X 10CM NÃO APARELHADA (P/ESCORAMENTO)</v>
          </cell>
          <cell r="C5550" t="str">
            <v>M</v>
          </cell>
          <cell r="D5550">
            <v>5.8</v>
          </cell>
        </row>
        <row r="5551">
          <cell r="A5551">
            <v>4492</v>
          </cell>
          <cell r="B5551" t="str">
            <v>!EM PROCESSO DE DESATIVACAO! PECA DE MADEIRA NATIVA/REGIONAL 8 X 8CM NAO APARELHADA (PONTALETE-P/ESCORAMENTO)</v>
          </cell>
          <cell r="C5551" t="str">
            <v>M</v>
          </cell>
          <cell r="D5551">
            <v>5.7</v>
          </cell>
        </row>
        <row r="5552">
          <cell r="A5552">
            <v>2744</v>
          </cell>
          <cell r="B5552" t="str">
            <v>!EM PROCESSO DE DESATIVACAO! PECA DE MADEIRA ROLICA D = 15CM - H = 4,0M</v>
          </cell>
          <cell r="C5552" t="str">
            <v>UN</v>
          </cell>
          <cell r="D5552">
            <v>37.200000000000003</v>
          </cell>
        </row>
        <row r="5553">
          <cell r="A5553">
            <v>2739</v>
          </cell>
          <cell r="B5553" t="str">
            <v>!EM PROCESSO DE DESATIVACAO! PECA DE MADEIRA ROLICA D = 8CM</v>
          </cell>
          <cell r="C5553" t="str">
            <v>M</v>
          </cell>
          <cell r="D5553">
            <v>1.46</v>
          </cell>
        </row>
        <row r="5554">
          <cell r="A5554">
            <v>2728</v>
          </cell>
          <cell r="B5554" t="str">
            <v>!EM PROCESSO DE DESATIVACAO! PECA DE MADEIRA ROLICA, SEM TRATAMENTO (EUCALIPTO OU REGIONAL EQUIVALENTE) D = 8 A 11 CM, P/  ESCORAMENTOS, H=3 M</v>
          </cell>
          <cell r="C5554" t="str">
            <v>M</v>
          </cell>
          <cell r="D5554">
            <v>1.59</v>
          </cell>
        </row>
        <row r="5555">
          <cell r="A5555">
            <v>4506</v>
          </cell>
          <cell r="B5555" t="str">
            <v>!EM PROCESSO DE DESATIVACAO! PECA DE MADEIRANATIVA/REGIONAL 2,5 X 10CM (1X4") NAO APARELHADA (SARRAFO-P/FORMA)</v>
          </cell>
          <cell r="C5555" t="str">
            <v>M</v>
          </cell>
          <cell r="D5555">
            <v>2.34</v>
          </cell>
        </row>
        <row r="5556">
          <cell r="A5556">
            <v>20207</v>
          </cell>
          <cell r="B5556" t="str">
            <v>!EM PROCESSO DE DESATIVACAO! PECA MADEIRA DE LEI APARELHADA *4 X 7,5* CM</v>
          </cell>
          <cell r="C5556" t="str">
            <v>M</v>
          </cell>
          <cell r="D5556">
            <v>7.71</v>
          </cell>
        </row>
        <row r="5557">
          <cell r="A5557">
            <v>4705</v>
          </cell>
          <cell r="B5557" t="str">
            <v>!EM PROCESSO DE DESATIVACAO! PEDRA BASALTO CINZA IRREGULAR</v>
          </cell>
          <cell r="C5557" t="str">
            <v>M2</v>
          </cell>
          <cell r="D5557">
            <v>74.37</v>
          </cell>
        </row>
        <row r="5558">
          <cell r="A5558">
            <v>4764</v>
          </cell>
          <cell r="B5558" t="str">
            <v>!EM PROCESSO DE DESATIVACAO! PERFIL "I" DE ACO LAMINADO, "W" 250 X 44,8</v>
          </cell>
          <cell r="C5558" t="str">
            <v>KG</v>
          </cell>
          <cell r="D5558">
            <v>6.26</v>
          </cell>
        </row>
        <row r="5559">
          <cell r="A5559">
            <v>13340</v>
          </cell>
          <cell r="B5559" t="str">
            <v>!EM PROCESSO DE DESATIVACAO! PERFIL "U" CHAPA ACO DOBRADA,  E = 3,04 MM , H = 20 CM, ABAS = 5 CM (4,47 KG/M)</v>
          </cell>
          <cell r="C5559" t="str">
            <v>M</v>
          </cell>
          <cell r="D5559">
            <v>26.55</v>
          </cell>
        </row>
        <row r="5560">
          <cell r="A5560">
            <v>4768</v>
          </cell>
          <cell r="B5560" t="str">
            <v>!EM PROCESSO DE DESATIVACAO! PERFIL ACO ESTRUTURAL "I", 8 "  X 4 " (QUALQUER ESPESSURA)</v>
          </cell>
          <cell r="C5560" t="str">
            <v>KG</v>
          </cell>
          <cell r="D5560">
            <v>6.3</v>
          </cell>
        </row>
        <row r="5561">
          <cell r="A5561">
            <v>25982</v>
          </cell>
          <cell r="B5561" t="str">
            <v>!EM PROCESSO DE DESATIVACAO! PISO EM GRANITO BRANCO QUARTZ 50X50CM E=2CM LEVIGADO</v>
          </cell>
          <cell r="C5561" t="str">
            <v>M2</v>
          </cell>
          <cell r="D5561">
            <v>393.08</v>
          </cell>
        </row>
        <row r="5562">
          <cell r="A5562">
            <v>4819</v>
          </cell>
          <cell r="B5562" t="str">
            <v>!EM PROCESSO DE DESATIVACAO! PLACA MARMORE BRANCO COMUM 15 X 30CM E = 3CM, POLIDO P/ REVESTIMENTO</v>
          </cell>
          <cell r="C5562" t="str">
            <v>M2</v>
          </cell>
          <cell r="D5562">
            <v>320.26</v>
          </cell>
        </row>
        <row r="5563">
          <cell r="A5563">
            <v>2509</v>
          </cell>
          <cell r="B5563" t="str">
            <v>!EM PROCESSO DE DESATIVACAO! PLUG 3P + T 30A/440V REFERENCIA 56406, USO INDUSTRIAL TP PIAL OU EQUIV</v>
          </cell>
          <cell r="C5563" t="str">
            <v>UN</v>
          </cell>
          <cell r="D5563">
            <v>50.42</v>
          </cell>
        </row>
        <row r="5564">
          <cell r="A5564">
            <v>1374</v>
          </cell>
          <cell r="B5564" t="str">
            <v>!EM PROCESSO DE DESATIVACAO! PO P/ TRATAM ESPECIAL (SIST IMPERM) CIMENTO ESPECIAL PEGA RAPIDA</v>
          </cell>
          <cell r="C5564" t="str">
            <v>KG</v>
          </cell>
          <cell r="D5564">
            <v>3.2</v>
          </cell>
        </row>
        <row r="5565">
          <cell r="A5565">
            <v>11152</v>
          </cell>
          <cell r="B5565" t="str">
            <v>!EM PROCESSO DE DESATIVACAO! PORTA DE ABRIR EM ACO COM TRAVESSAS PARA VIDROS, COM PINTURA PRIMER DE PROTECAO, COM GUARNICAO, VIDROS NAO INCLUSOS</v>
          </cell>
          <cell r="C5565" t="str">
            <v>M2</v>
          </cell>
          <cell r="D5565">
            <v>327.39</v>
          </cell>
        </row>
        <row r="5566">
          <cell r="A5566">
            <v>4929</v>
          </cell>
          <cell r="B5566" t="str">
            <v>!EM PROCESSO DE DESATIVACAO! PORTA DE ABRIR EM FERRO (TIPO CHAPA NÂº 18), COM ALMOFADA E GUARNICAO, SEM BASCULA, DE *0,87 X 2,10* M</v>
          </cell>
          <cell r="C5566" t="str">
            <v>M2</v>
          </cell>
          <cell r="D5566">
            <v>284.91000000000003</v>
          </cell>
        </row>
        <row r="5567">
          <cell r="A5567">
            <v>4940</v>
          </cell>
          <cell r="B5567" t="str">
            <v>!EM PROCESSO DE DESATIVACAO! PORTA DE CORRER EM ACO TIPO QUADRICULADA, 1 FOLHA PARA VIDROS, COM PINTURA PRIMER DE PROTECAO, COM GUARNICAO, VIDROS NAO INCLUSOS</v>
          </cell>
          <cell r="C5567" t="str">
            <v>M2</v>
          </cell>
          <cell r="D5567">
            <v>277.45</v>
          </cell>
        </row>
        <row r="5568">
          <cell r="A5568">
            <v>4931</v>
          </cell>
          <cell r="B5568" t="str">
            <v>!EM PROCESSO DE DESATIVACAO! PORTA FERRO ABRIR TP CHAPA C/ GUARNICAO 70 X 210CM</v>
          </cell>
          <cell r="C5568" t="str">
            <v>UN</v>
          </cell>
          <cell r="D5568">
            <v>257.27999999999997</v>
          </cell>
        </row>
        <row r="5569">
          <cell r="A5569">
            <v>4939</v>
          </cell>
          <cell r="B5569" t="str">
            <v>!EM PROCESSO DE DESATIVACAO! PORTA FERRO ABRIR TP QUADRICULADA C/ GUARNICAO 87 X 210CM</v>
          </cell>
          <cell r="C5569" t="str">
            <v>M2</v>
          </cell>
          <cell r="D5569">
            <v>286.02</v>
          </cell>
        </row>
        <row r="5570">
          <cell r="A5570">
            <v>5000</v>
          </cell>
          <cell r="B5570" t="str">
            <v>!EM PROCESSO DE DESATIVACAO! PORTA MADEIRA MACICA REGIONAL 2A MEXICANA 80 X 210 X 3,5CM</v>
          </cell>
          <cell r="C5570" t="str">
            <v>M2</v>
          </cell>
          <cell r="D5570">
            <v>248.86</v>
          </cell>
        </row>
        <row r="5571">
          <cell r="A5571">
            <v>4968</v>
          </cell>
          <cell r="B5571" t="str">
            <v>!EM PROCESSO DE DESATIVACAO! PORTA MADEIRA REGIONAL 1A VENEZIANA 70 X 210 X 3,5CM</v>
          </cell>
          <cell r="C5571" t="str">
            <v>M2</v>
          </cell>
          <cell r="D5571">
            <v>245.35</v>
          </cell>
        </row>
        <row r="5572">
          <cell r="A5572">
            <v>20325</v>
          </cell>
          <cell r="B5572" t="str">
            <v>!EM PROCESSO DE DESATIVACAO! PORTA MADEIRA REGIONAL 1A VENEZIANA 70 X 210 X 3CM</v>
          </cell>
          <cell r="C5572" t="str">
            <v>UN</v>
          </cell>
          <cell r="D5572">
            <v>357.38</v>
          </cell>
        </row>
        <row r="5573">
          <cell r="A5573">
            <v>11381</v>
          </cell>
          <cell r="B5573" t="str">
            <v>!EM PROCESSO DE DESATIVACAO! PORTA MADEIRA REGIONAL 2A VENEZIANA E = 3CM /POSTIGO/ PREVISAO P/ VIDRO</v>
          </cell>
          <cell r="C5573" t="str">
            <v>M2</v>
          </cell>
          <cell r="D5573">
            <v>528.34</v>
          </cell>
        </row>
        <row r="5574">
          <cell r="A5574">
            <v>20324</v>
          </cell>
          <cell r="B5574" t="str">
            <v>!EM PROCESSO DE DESATIVACAO! PORTA MADEIRA REGIONAL 2A VENEZIANA 60 X 210 X 3CM</v>
          </cell>
          <cell r="C5574" t="str">
            <v>UN</v>
          </cell>
          <cell r="D5574">
            <v>392.93</v>
          </cell>
        </row>
        <row r="5575">
          <cell r="A5575">
            <v>20323</v>
          </cell>
          <cell r="B5575" t="str">
            <v>!EM PROCESSO DE DESATIVACAO! PORTA MADEIRA REGIONAL 2A VENEZIANA 70 X 210 X 3CM</v>
          </cell>
          <cell r="C5575" t="str">
            <v>UN</v>
          </cell>
          <cell r="D5575">
            <v>409.28</v>
          </cell>
        </row>
        <row r="5576">
          <cell r="A5576">
            <v>4268</v>
          </cell>
          <cell r="B5576" t="str">
            <v>!EM PROCESSO DE DESATIVACAO! PORTA TOALHA DE LOUCA BRANCA C/ BASTAO PLASTICO</v>
          </cell>
          <cell r="C5576" t="str">
            <v>UN</v>
          </cell>
          <cell r="D5576">
            <v>17.989999999999998</v>
          </cell>
        </row>
        <row r="5577">
          <cell r="A5577">
            <v>12387</v>
          </cell>
          <cell r="B5577" t="str">
            <v>!EM PROCESSO DE DESATIVACAO! POSTE ACO H = 2,5M D = 75MM TIPO XR-701/1 XOULUX OU TPD-236/1 TROPICO</v>
          </cell>
          <cell r="C5577" t="str">
            <v>UN</v>
          </cell>
          <cell r="D5577">
            <v>253.36</v>
          </cell>
        </row>
        <row r="5578">
          <cell r="A5578">
            <v>5064</v>
          </cell>
          <cell r="B5578" t="str">
            <v>!EM PROCESSO DE DESATIVACAO! PREGO POLIDO COM CABECA 2 1/2 X 10</v>
          </cell>
          <cell r="C5578" t="str">
            <v>KG</v>
          </cell>
          <cell r="D5578">
            <v>8.8000000000000007</v>
          </cell>
        </row>
        <row r="5579">
          <cell r="A5579">
            <v>12272</v>
          </cell>
          <cell r="B5579" t="str">
            <v>!EM PROCESSO DE DESATIVACAO! PROJETOR P/ FACHADA PROVA DE TEMPO P/ LAMPADA INCANDESCENTE OU VAPOR MERCURIO E27, TIPO Z-15 PETERCO OU EQUIV</v>
          </cell>
          <cell r="C5579" t="str">
            <v>UN</v>
          </cell>
          <cell r="D5579">
            <v>86.79</v>
          </cell>
        </row>
        <row r="5580">
          <cell r="A5580">
            <v>1074</v>
          </cell>
          <cell r="B5580" t="str">
            <v>!EM PROCESSO DE DESATIVACAO! REATOR PARTIDA CONVENCIONAL P/ 1 LAMPADA FLUORESCENTE 20W/220V</v>
          </cell>
          <cell r="C5580" t="str">
            <v>UN</v>
          </cell>
          <cell r="D5580">
            <v>10.89</v>
          </cell>
        </row>
        <row r="5581">
          <cell r="A5581">
            <v>1075</v>
          </cell>
          <cell r="B5581" t="str">
            <v>!EM PROCESSO DE DESATIVACAO! REATOR PARTIDA CONVENCIONAL P/ 1 LAMPADA FLUORESCENTE 40W/127V</v>
          </cell>
          <cell r="C5581" t="str">
            <v>UN</v>
          </cell>
          <cell r="D5581">
            <v>19.79</v>
          </cell>
        </row>
        <row r="5582">
          <cell r="A5582">
            <v>1103</v>
          </cell>
          <cell r="B5582" t="str">
            <v>!EM PROCESSO DE DESATIVACAO! REATOR PARTIDA CONVENCIONAL P/1 LAMPADA FLUORESCENTE 20W/127V</v>
          </cell>
          <cell r="C5582" t="str">
            <v>UN</v>
          </cell>
          <cell r="D5582">
            <v>10.210000000000001</v>
          </cell>
        </row>
        <row r="5583">
          <cell r="A5583">
            <v>12314</v>
          </cell>
          <cell r="B5583" t="str">
            <v>!EM PROCESSO DE DESATIVACAO! REATOR PARTIDA RAPIDA P/ 1 LAMPADA FLUORESCENTE 110W/220V</v>
          </cell>
          <cell r="C5583" t="str">
            <v>UN</v>
          </cell>
          <cell r="D5583">
            <v>60.76</v>
          </cell>
        </row>
        <row r="5584">
          <cell r="A5584">
            <v>13846</v>
          </cell>
          <cell r="B5584" t="str">
            <v>!EM PROCESSO DE DESATIVACAO! REFLETOR ABERTO TIPO BEDO ( PRATO), DIAM 12" (310MM), SOQUETE E-27"</v>
          </cell>
          <cell r="C5584" t="str">
            <v>UN</v>
          </cell>
          <cell r="D5584">
            <v>32.21</v>
          </cell>
        </row>
        <row r="5585">
          <cell r="A5585">
            <v>6042</v>
          </cell>
          <cell r="B5585" t="str">
            <v>!EM PROCESSO DE DESATIVACAO! RETROESCAVADEIRA C/ CARREGADEIRA SOBRE PNEUS 76HP TRANSMISSAO MECANICA  (INCL MANUTENCAO/OPERACAO E COMBUSTIVEL )</v>
          </cell>
          <cell r="C5585" t="str">
            <v>H</v>
          </cell>
          <cell r="D5585">
            <v>91.12</v>
          </cell>
        </row>
        <row r="5586">
          <cell r="A5586">
            <v>10696</v>
          </cell>
          <cell r="B5586" t="str">
            <v>!EM PROCESSO DE DESATIVACAO! RETROESCAVADEIRA C/ CARREGADEIRA SOBRE RODAS MAXION MOD 750-4WD, TRACAO 4 X 4, 86CV, CAP. 0,23/0,79M3**CAIXA**</v>
          </cell>
          <cell r="C5586" t="str">
            <v>UN</v>
          </cell>
          <cell r="D5586">
            <v>209442.09</v>
          </cell>
        </row>
        <row r="5587">
          <cell r="A5587">
            <v>10697</v>
          </cell>
          <cell r="B5587" t="str">
            <v>!EM PROCESSO DE DESATIVACAO! RETROESCAVADEIRA C/ CARREGADEIRA SOBRE RODAS MAXION MOD. 750 - 2WD, 79HP, CAP. 0,21/0,76M3**CAIXA**</v>
          </cell>
          <cell r="C5587" t="str">
            <v>UN</v>
          </cell>
          <cell r="D5587">
            <v>193330.48</v>
          </cell>
        </row>
        <row r="5588">
          <cell r="A5588">
            <v>6043</v>
          </cell>
          <cell r="B5588" t="str">
            <v>!EM PROCESSO DE DESATIVACAO! RETROESCAVADEIRA COM PA CARREGADEIRA SOBRE RODAS, MOTOR DE 70 A 80 HP, CAPACIDADE DE 0,2 / 0,7 M3, COM TRANSMISSAO MECANICA (LOCACAO COM OPERADOR, COMBUSTIVEL E MANUTENCAO)</v>
          </cell>
          <cell r="C5588" t="str">
            <v>H</v>
          </cell>
          <cell r="D5588">
            <v>101.25</v>
          </cell>
        </row>
        <row r="5589">
          <cell r="A5589">
            <v>116</v>
          </cell>
          <cell r="B5589" t="str">
            <v>!EM PROCESSO DE DESATIVACAO! REVESTIMENTO IMPERMEABILIZANTE SEMI-FLEXIVEL BI- COMPONENTE</v>
          </cell>
          <cell r="C5589" t="str">
            <v>KG</v>
          </cell>
          <cell r="D5589">
            <v>3.27</v>
          </cell>
        </row>
        <row r="5590">
          <cell r="A5590">
            <v>10852</v>
          </cell>
          <cell r="B5590" t="str">
            <v>!EM PROCESSO DE DESATIVACAO! RODAPE BORRACHA SINTETICA 7CM X 1MM SUPERFICIE LISA</v>
          </cell>
          <cell r="C5590" t="str">
            <v>M</v>
          </cell>
          <cell r="D5590">
            <v>16.510000000000002</v>
          </cell>
        </row>
        <row r="5591">
          <cell r="A5591">
            <v>13229</v>
          </cell>
          <cell r="B5591" t="str">
            <v>!EM PROCESSO DE DESATIVACAO! ROLO COMPACTADOR DE PNEUS ESTATICO, PRESSAO VARIAVEL, MULLER, MODELO AP-26, POTENCIA 111HP - PESO SEM/COM LASTRO 11/26T</v>
          </cell>
          <cell r="C5591" t="str">
            <v>UN</v>
          </cell>
          <cell r="D5591">
            <v>355000</v>
          </cell>
        </row>
        <row r="5592">
          <cell r="A5592">
            <v>10645</v>
          </cell>
          <cell r="B5592" t="str">
            <v>!EM PROCESSO DE DESATIVACAO! ROLO COMPACTADOR VIBRATORIO DE UM CILINDRO LISO DE ACO PARA SOLOS, DYNAPAC, MODELO CA-150A, POTENCIA 80HP - PESO MAXIMO OPERACIONAL 8,1T</v>
          </cell>
          <cell r="C5592" t="str">
            <v>UN</v>
          </cell>
          <cell r="D5592">
            <v>269433.21000000002</v>
          </cell>
        </row>
        <row r="5593">
          <cell r="A5593">
            <v>4269</v>
          </cell>
          <cell r="B5593" t="str">
            <v>!EM PROCESSO DE DESATIVACAO! SABONETEIRA LOUCA BRANCA 15 X 15CM</v>
          </cell>
          <cell r="C5593" t="str">
            <v>UN</v>
          </cell>
          <cell r="D5593">
            <v>20.87</v>
          </cell>
        </row>
        <row r="5594">
          <cell r="A5594">
            <v>4270</v>
          </cell>
          <cell r="B5594" t="str">
            <v>!EM PROCESSO DE DESATIVACAO! SABONETEIRA LOUCA BRANCA 7,5 X 15 CM</v>
          </cell>
          <cell r="C5594" t="str">
            <v>UN</v>
          </cell>
          <cell r="D5594">
            <v>15.06</v>
          </cell>
        </row>
        <row r="5595">
          <cell r="A5595">
            <v>6087</v>
          </cell>
          <cell r="B5595" t="str">
            <v>!EM PROCESSO DE DESATIVACAO! SELADOR ACRILICO P/ PAREDES INTERIOR/EXTERIOR</v>
          </cell>
          <cell r="C5595" t="str">
            <v>GL</v>
          </cell>
          <cell r="D5595">
            <v>30.11</v>
          </cell>
        </row>
        <row r="5596">
          <cell r="A5596">
            <v>1373</v>
          </cell>
          <cell r="B5596" t="str">
            <v>!EM PROCESSO DE DESATIVACAO! SELADOR MINERAL BASE SILICATOS P/ TRATAM. ESPECIAL (SISTEMA IMPERMEAB)</v>
          </cell>
          <cell r="C5596" t="str">
            <v>6KG</v>
          </cell>
          <cell r="D5596">
            <v>32.51</v>
          </cell>
        </row>
        <row r="5597">
          <cell r="A5597">
            <v>6083</v>
          </cell>
          <cell r="B5597" t="str">
            <v>!EM PROCESSO DE DESATIVACAO! SELADOR PVA PARA PAREDES INTERNAS</v>
          </cell>
          <cell r="C5597" t="str">
            <v>GL</v>
          </cell>
          <cell r="D5597">
            <v>31.88</v>
          </cell>
        </row>
        <row r="5598">
          <cell r="A5598">
            <v>6137</v>
          </cell>
          <cell r="B5598" t="str">
            <v>!EM PROCESSO DE DESATIVACAO! SIFAO EM METAL CROMADO 1 X 1 1/2"</v>
          </cell>
          <cell r="C5598" t="str">
            <v>UN</v>
          </cell>
          <cell r="D5598">
            <v>185.6</v>
          </cell>
        </row>
        <row r="5599">
          <cell r="A5599">
            <v>11760</v>
          </cell>
          <cell r="B5599" t="str">
            <v>!EM PROCESSO DE DESATIVACAO! SIFAO EM METAL CROMADO 1 X 1 1/4"</v>
          </cell>
          <cell r="C5599" t="str">
            <v>UN</v>
          </cell>
          <cell r="D5599">
            <v>234.9</v>
          </cell>
        </row>
        <row r="5600">
          <cell r="A5600">
            <v>20261</v>
          </cell>
          <cell r="B5600" t="str">
            <v>!EM PROCESSO DE DESATIVACAO! SIFAO FLEXIVEL P/ PIA E LAVATORIO 3/4" X 1 1/2"</v>
          </cell>
          <cell r="C5600" t="str">
            <v>UN</v>
          </cell>
          <cell r="D5600">
            <v>30.03</v>
          </cell>
        </row>
        <row r="5601">
          <cell r="A5601">
            <v>12732</v>
          </cell>
          <cell r="B5601" t="str">
            <v>!EM PROCESSO DE DESATIVACAO! SOLDA ESTANHO/COBRE PARA CONEXOES DE COBRE, FIO 2,5 MM, CARRETEL 500 GR (SEM CHUMBO)</v>
          </cell>
          <cell r="C5601" t="str">
            <v>UN</v>
          </cell>
          <cell r="D5601">
            <v>56.52</v>
          </cell>
        </row>
        <row r="5602">
          <cell r="A5602">
            <v>20248</v>
          </cell>
          <cell r="B5602" t="str">
            <v>!EM PROCESSO DE DESATIVACAO! SOLEIRA MARMORE DE 3 X 5CM</v>
          </cell>
          <cell r="C5602" t="str">
            <v>M</v>
          </cell>
          <cell r="D5602">
            <v>78.28</v>
          </cell>
        </row>
        <row r="5603">
          <cell r="A5603">
            <v>10483</v>
          </cell>
          <cell r="B5603" t="str">
            <v>!EM PROCESSO DE DESATIVACAO! SOLUCÃO DE SILICONE HIDRORREPELENE PARA APLICACÃO EM TIJOLOS E CONCRETOS APARENTES</v>
          </cell>
          <cell r="C5603" t="str">
            <v>L</v>
          </cell>
          <cell r="D5603">
            <v>22.32</v>
          </cell>
        </row>
        <row r="5604">
          <cell r="A5604">
            <v>6173</v>
          </cell>
          <cell r="B5604" t="str">
            <v>!EM PROCESSO DE DESATIVACAO! SONDADOR</v>
          </cell>
          <cell r="C5604" t="str">
            <v>H</v>
          </cell>
          <cell r="D5604">
            <v>15.52</v>
          </cell>
        </row>
        <row r="5605">
          <cell r="A5605">
            <v>1105</v>
          </cell>
          <cell r="B5605" t="str">
            <v>!EM PROCESSO DE DESATIVACAO! STARTER S- 10 (P/ LAMPADA 30/40/65W)</v>
          </cell>
          <cell r="C5605" t="str">
            <v>UN</v>
          </cell>
          <cell r="D5605">
            <v>1.28</v>
          </cell>
        </row>
        <row r="5606">
          <cell r="A5606">
            <v>10717</v>
          </cell>
          <cell r="B5606" t="str">
            <v>!EM PROCESSO DE DESATIVACAO! TABUA DE PINUS 1A QUALIDADE 10 X 300CM</v>
          </cell>
          <cell r="C5606" t="str">
            <v>UN</v>
          </cell>
          <cell r="D5606">
            <v>5.81</v>
          </cell>
        </row>
        <row r="5607">
          <cell r="A5607">
            <v>10719</v>
          </cell>
          <cell r="B5607" t="str">
            <v>!EM PROCESSO DE DESATIVACAO! TABUA DE PINUS 1A QUALIDADE 30 X 300CM</v>
          </cell>
          <cell r="C5607" t="str">
            <v>UN</v>
          </cell>
          <cell r="D5607">
            <v>20.63</v>
          </cell>
        </row>
        <row r="5608">
          <cell r="A5608">
            <v>4435</v>
          </cell>
          <cell r="B5608" t="str">
            <v>!EM PROCESSO DE DESATIVACAO! TABUA MADEIRA NATIVA/REGIONAL 3,5 X 20,0 CM NAO APARELHADA (P/FORMA)</v>
          </cell>
          <cell r="C5608" t="str">
            <v>M</v>
          </cell>
          <cell r="D5608">
            <v>7.7</v>
          </cell>
        </row>
        <row r="5609">
          <cell r="A5609">
            <v>6205</v>
          </cell>
          <cell r="B5609" t="str">
            <v>!EM PROCESSO DE DESATIVACAO! TABUA MADEIRA 1A QUALIDADE 2,5 X 30,0 CM (1 X 12Â) NAO APARELHADA</v>
          </cell>
          <cell r="C5609" t="str">
            <v>M</v>
          </cell>
          <cell r="D5609">
            <v>10.58</v>
          </cell>
        </row>
        <row r="5610">
          <cell r="A5610">
            <v>10568</v>
          </cell>
          <cell r="B5610" t="str">
            <v>!EM PROCESSO DE DESATIVACAO! TABUA MADEIRA 3A QUALIDADE 2,5 X 15,0 CM (1 X 6Â) NAO APARELHADA</v>
          </cell>
          <cell r="C5610" t="str">
            <v>M</v>
          </cell>
          <cell r="D5610">
            <v>4.05</v>
          </cell>
        </row>
        <row r="5611">
          <cell r="A5611">
            <v>7539</v>
          </cell>
          <cell r="B5611" t="str">
            <v>!EM PROCESSO DE DESATIVACAO! TAMPA S/ EQUIPAMENTO 2 TECLAS P/ CONDUTORES 1/2'' OU 3/4'', TIPO C11 MOFERCO OU EQUVALENTE</v>
          </cell>
          <cell r="C5611" t="str">
            <v>UN</v>
          </cell>
          <cell r="D5611">
            <v>2.82</v>
          </cell>
        </row>
        <row r="5612">
          <cell r="A5612">
            <v>11303</v>
          </cell>
          <cell r="B5612" t="str">
            <v>!EM PROCESSO DE DESATIVACAO! TAMPAO FOFO T-100 D=745MM 79,5KG</v>
          </cell>
          <cell r="C5612" t="str">
            <v>UN</v>
          </cell>
          <cell r="D5612">
            <v>122.27</v>
          </cell>
        </row>
        <row r="5613">
          <cell r="A5613">
            <v>11290</v>
          </cell>
          <cell r="B5613" t="str">
            <v>!EM PROCESSO DE DESATIVACAO! TAMPAO FOFO 125 KG P/ POCO VISITA</v>
          </cell>
          <cell r="C5613" t="str">
            <v>UN</v>
          </cell>
          <cell r="D5613">
            <v>162.80000000000001</v>
          </cell>
        </row>
        <row r="5614">
          <cell r="A5614">
            <v>11291</v>
          </cell>
          <cell r="B5614" t="str">
            <v>!EM PROCESSO DE DESATIVACAO! TAMPAO FOFO 175 KG P/ POCO VISITA T-175</v>
          </cell>
          <cell r="C5614" t="str">
            <v>UN</v>
          </cell>
          <cell r="D5614">
            <v>363.9</v>
          </cell>
        </row>
        <row r="5615">
          <cell r="A5615">
            <v>10424</v>
          </cell>
          <cell r="B5615" t="str">
            <v>!EM PROCESSO DE DESATIVACAO! TANQUE LOUCA BRANCA C/COLUNA - 22L OU EQUIV</v>
          </cell>
          <cell r="C5615" t="str">
            <v>UN</v>
          </cell>
          <cell r="D5615">
            <v>200.56</v>
          </cell>
        </row>
        <row r="5616">
          <cell r="A5616">
            <v>10936</v>
          </cell>
          <cell r="B5616" t="str">
            <v>!EM PROCESSO DE DESATIVACAO! TELA DE ARAME GALV REVESTIDO EM PVC, QUADRANGULAR / LOSANGULAR,  FIO 2,77 MM (12  BWG), MALHA  3 X 3 CM, H = 2 M</v>
          </cell>
          <cell r="C5616" t="str">
            <v>M2</v>
          </cell>
          <cell r="D5616">
            <v>39.79</v>
          </cell>
        </row>
        <row r="5617">
          <cell r="A5617">
            <v>7172</v>
          </cell>
          <cell r="B5617" t="str">
            <v>!EM PROCESSO DE DESATIVACAO! TELHA CERAMICA TIPO CANAL, DE 1A. QUALIDADE, COM 50 CM (COBERTURA DE *26* TELHAS POR M2) - MILHEIRO</v>
          </cell>
          <cell r="C5617" t="str">
            <v>UN</v>
          </cell>
          <cell r="D5617">
            <v>0.48</v>
          </cell>
        </row>
        <row r="5618">
          <cell r="A5618">
            <v>7178</v>
          </cell>
          <cell r="B5618" t="str">
            <v>!EM PROCESSO DE DESATIVACAO! TELHA CERAMICA TIPO PAULISTINHA (TRAPEZOIDAL) - 26UN/M2</v>
          </cell>
          <cell r="C5618" t="str">
            <v>UN</v>
          </cell>
          <cell r="D5618">
            <v>3.5</v>
          </cell>
        </row>
        <row r="5619">
          <cell r="A5619">
            <v>7228</v>
          </cell>
          <cell r="B5619" t="str">
            <v>!EM PROCESSO DE DESATIVACAO! TELHA ESTRUTURAL FIBROCIMENTO CANALETE 90 OU KALHETAO, C = 6,70M</v>
          </cell>
          <cell r="C5619" t="str">
            <v>M2</v>
          </cell>
          <cell r="D5619">
            <v>43.05</v>
          </cell>
        </row>
        <row r="5620">
          <cell r="A5620">
            <v>1536</v>
          </cell>
          <cell r="B5620" t="str">
            <v>!EM PROCESSO DE DESATIVACAO! TERMINAL A PRESSAO DE BRONZE P/ CABO A BARRA, CABO 10 A 16MM2, C/ 1 FURO DE FIXACAO</v>
          </cell>
          <cell r="C5620" t="str">
            <v>UN</v>
          </cell>
          <cell r="D5620">
            <v>3.83</v>
          </cell>
        </row>
        <row r="5621">
          <cell r="A5621">
            <v>1541</v>
          </cell>
          <cell r="B5621" t="str">
            <v>!EM PROCESSO DE DESATIVACAO! TERMINAL A PRESSAO DE BRONZE P/ CABO A BARRA, CABO 120 A 185MM2 C/ 1 FURO P/ FIXACAO</v>
          </cell>
          <cell r="C5621" t="str">
            <v>UN</v>
          </cell>
          <cell r="D5621">
            <v>12.27</v>
          </cell>
        </row>
        <row r="5622">
          <cell r="A5622">
            <v>1537</v>
          </cell>
          <cell r="B5622" t="str">
            <v>!EM PROCESSO DE DESATIVACAO! TERMINAL A PRESSAO DE BRONZE P/ CABO A BARRA, CABO 25 A 35MM2 C/ 1 FURO DE FIXACAO</v>
          </cell>
          <cell r="C5622" t="str">
            <v>UN</v>
          </cell>
          <cell r="D5622">
            <v>5.1100000000000003</v>
          </cell>
        </row>
        <row r="5623">
          <cell r="A5623">
            <v>1538</v>
          </cell>
          <cell r="B5623" t="str">
            <v>!EM PROCESSO DE DESATIVACAO! TERMINAL A PRESSAO DE BRONZE P/ CABO A BARRA, CABO 50 A 70MM2, C/ 1 FURO DE FIXACAO</v>
          </cell>
          <cell r="C5623" t="str">
            <v>UN</v>
          </cell>
          <cell r="D5623">
            <v>6.64</v>
          </cell>
        </row>
        <row r="5624">
          <cell r="A5624">
            <v>1540</v>
          </cell>
          <cell r="B5624" t="str">
            <v>!EM PROCESSO DE DESATIVACAO! TERMINAL A PRESSAO DE BRONZE P/ CABO A BARRA, CABO 70 A 95MM2 C/ 1 FUROP/ FIXACAO</v>
          </cell>
          <cell r="C5624" t="str">
            <v>UN</v>
          </cell>
          <cell r="D5624">
            <v>9.1999999999999993</v>
          </cell>
        </row>
        <row r="5625">
          <cell r="A5625">
            <v>11876</v>
          </cell>
          <cell r="B5625" t="str">
            <v>!EM PROCESSO DE DESATIVACAO! TERMINAL A PRESSAO P/ CABO A BARRA, CABO 150 A 180MM2</v>
          </cell>
          <cell r="C5625" t="str">
            <v>UN</v>
          </cell>
          <cell r="D5625">
            <v>15.85</v>
          </cell>
        </row>
        <row r="5626">
          <cell r="A5626">
            <v>11872</v>
          </cell>
          <cell r="B5626" t="str">
            <v>!EM PROCESSO DE DESATIVACAO! TERMINAL A PRESSAO P/ CABO A BARRA, CABO 16 A 25MM2</v>
          </cell>
          <cell r="C5626" t="str">
            <v>UN</v>
          </cell>
          <cell r="D5626">
            <v>4.55</v>
          </cell>
        </row>
        <row r="5627">
          <cell r="A5627">
            <v>11875</v>
          </cell>
          <cell r="B5627" t="str">
            <v>!EM PROCESSO DE DESATIVACAO! TERMINAL A PRESSAO P/ CABO A BARRA, CABO 95 A120MM2</v>
          </cell>
          <cell r="C5627" t="str">
            <v>UN</v>
          </cell>
          <cell r="D5627">
            <v>11.75</v>
          </cell>
        </row>
        <row r="5628">
          <cell r="A5628">
            <v>11874</v>
          </cell>
          <cell r="B5628" t="str">
            <v>!EM PROCESSO DE DESATIVACAO! TERMINAL A PRESSAO P/CABO A BARRA, CABO 50 A 70MM2</v>
          </cell>
          <cell r="C5628" t="str">
            <v>UN</v>
          </cell>
          <cell r="D5628">
            <v>7.2</v>
          </cell>
        </row>
        <row r="5629">
          <cell r="A5629">
            <v>4126</v>
          </cell>
          <cell r="B5629" t="str">
            <v>!EM PROCESSO DE DESATIVACAO! TERMINAL DE PORCELANA (MUFLA) UNIPOLAR, USO EXTERNO, TENSAO 3,6/6 KV, PARA CABO DE 10/16 MM2, COM ISOLAMENTO EPR</v>
          </cell>
          <cell r="C5629" t="str">
            <v>UN</v>
          </cell>
          <cell r="D5629">
            <v>65.63</v>
          </cell>
        </row>
        <row r="5630">
          <cell r="A5630">
            <v>7262</v>
          </cell>
          <cell r="B5630" t="str">
            <v>!EM PROCESSO DE DESATIVACAO! TIJOLO CERAMICO MACICO APARENTE 5,5 X 11X 23CM</v>
          </cell>
          <cell r="C5630" t="str">
            <v>MIL</v>
          </cell>
          <cell r="D5630">
            <v>986.11</v>
          </cell>
        </row>
        <row r="5631">
          <cell r="A5631">
            <v>7255</v>
          </cell>
          <cell r="B5631" t="str">
            <v>!EM PROCESSO DE DESATIVACAO! TIJOLO MACICO DE BARRO COZIDO, DE *5,5 X 10,5 X 22,0* CM</v>
          </cell>
          <cell r="C5631" t="str">
            <v>MIL</v>
          </cell>
          <cell r="D5631">
            <v>397.42</v>
          </cell>
        </row>
        <row r="5632">
          <cell r="A5632">
            <v>7300</v>
          </cell>
          <cell r="B5632" t="str">
            <v>!EM PROCESSO DE DESATIVACAO! TINTA ALUMINIO ESMALTE PROTETORA SUPERFICIE METALICA</v>
          </cell>
          <cell r="C5632" t="str">
            <v>GL</v>
          </cell>
          <cell r="D5632">
            <v>91.97</v>
          </cell>
        </row>
        <row r="5633">
          <cell r="A5633">
            <v>7337</v>
          </cell>
          <cell r="B5633" t="str">
            <v>!EM PROCESSO DE DESATIVACAO! TINTA BASE RESINA EPOXI</v>
          </cell>
          <cell r="C5633" t="str">
            <v>L</v>
          </cell>
          <cell r="D5633">
            <v>40.090000000000003</v>
          </cell>
        </row>
        <row r="5634">
          <cell r="A5634">
            <v>7304</v>
          </cell>
          <cell r="B5634" t="str">
            <v>!EM PROCESSO DE DESATIVACAO! TINTA EPOXI</v>
          </cell>
          <cell r="C5634" t="str">
            <v>L</v>
          </cell>
          <cell r="D5634">
            <v>51.15</v>
          </cell>
        </row>
        <row r="5635">
          <cell r="A5635">
            <v>7294</v>
          </cell>
          <cell r="B5635" t="str">
            <v>!EM PROCESSO DE DESATIVACAO! TINTA ESMALTE SINTETICO ALTO BRILHO</v>
          </cell>
          <cell r="C5635" t="str">
            <v>GL</v>
          </cell>
          <cell r="D5635">
            <v>77.53</v>
          </cell>
        </row>
        <row r="5636">
          <cell r="A5636">
            <v>7312</v>
          </cell>
          <cell r="B5636" t="str">
            <v>!EM PROCESSO DE DESATIVACAO! TINTA ESMALTE SINTETICO FOSCO</v>
          </cell>
          <cell r="C5636" t="str">
            <v>GL</v>
          </cell>
          <cell r="D5636">
            <v>84.1</v>
          </cell>
        </row>
        <row r="5637">
          <cell r="A5637">
            <v>7363</v>
          </cell>
          <cell r="B5637" t="str">
            <v>!EM PROCESSO DE DESATIVACAO! TINTA HIDRACOR</v>
          </cell>
          <cell r="C5637" t="str">
            <v>KG</v>
          </cell>
          <cell r="D5637">
            <v>2.85</v>
          </cell>
        </row>
        <row r="5638">
          <cell r="A5638">
            <v>11625</v>
          </cell>
          <cell r="B5638" t="str">
            <v>!EM PROCESSO DE DESATIVACAO! TINTA PRIMARIA BETUMINOSA EM SUSPENSAO AQUOSA</v>
          </cell>
          <cell r="C5638" t="str">
            <v>KG</v>
          </cell>
          <cell r="D5638">
            <v>5.54</v>
          </cell>
        </row>
        <row r="5639">
          <cell r="A5639">
            <v>7306</v>
          </cell>
          <cell r="B5639" t="str">
            <v>!EM PROCESSO DE DESATIVACAO! TINTA PROTETORA SUPERFICIE METALICA ALUMINIO</v>
          </cell>
          <cell r="C5639" t="str">
            <v>L</v>
          </cell>
          <cell r="D5639">
            <v>26.3</v>
          </cell>
        </row>
        <row r="5640">
          <cell r="A5640">
            <v>26032</v>
          </cell>
          <cell r="B5640" t="str">
            <v>!EM PROCESSO DE DESATIVACAO! TINTA RETRORREFLETIVAS A BASE DE RESINA ACRÃ LICA COM MICROESFERA DE VIDRO, DB-800 COR BRANCA N 9,5</v>
          </cell>
          <cell r="C5640" t="str">
            <v>L</v>
          </cell>
          <cell r="D5640">
            <v>22.41</v>
          </cell>
        </row>
        <row r="5641">
          <cell r="A5641">
            <v>7535</v>
          </cell>
          <cell r="B5641" t="str">
            <v>!EM PROCESSO DE DESATIVACAO! TOMADA DUPLA EMBUTIR 2 X 2P UNIVERSAL 10A/250V C/PLACA, TIPO SILENTOQUE PIAL OU EQUIV</v>
          </cell>
          <cell r="C5641" t="str">
            <v>UN</v>
          </cell>
          <cell r="D5641">
            <v>15.2</v>
          </cell>
        </row>
        <row r="5642">
          <cell r="A5642">
            <v>7536</v>
          </cell>
          <cell r="B5642" t="str">
            <v>!EM PROCESSO DE DESATIVACAO! TOMADA DUPLA EMBUTIR 2 X 2P UNIVERSAL 10A/250V S/PLACA, TIPO SILENTOQUE PIAL OU EQUIV</v>
          </cell>
          <cell r="C5642" t="str">
            <v>UN</v>
          </cell>
          <cell r="D5642">
            <v>13.75</v>
          </cell>
        </row>
        <row r="5643">
          <cell r="A5643">
            <v>7526</v>
          </cell>
          <cell r="B5643" t="str">
            <v>!EM PROCESSO DE DESATIVACAO! TOMADA EMBUTIR P/ TELEFONE PADRAO TELEBRAS C/ PLACA, TIPO SILENTOQUE PIAL OU EQUIV</v>
          </cell>
          <cell r="C5643" t="str">
            <v>UN</v>
          </cell>
          <cell r="D5643">
            <v>17.260000000000002</v>
          </cell>
        </row>
        <row r="5644">
          <cell r="A5644">
            <v>7529</v>
          </cell>
          <cell r="B5644" t="str">
            <v>!EM PROCESSO DE DESATIVACAO! TOMADA EMBUTIR 2P + T 15A/250V C/PLACA, TIPO SILENTOQUE OU EQUIV</v>
          </cell>
          <cell r="C5644" t="str">
            <v>UN</v>
          </cell>
          <cell r="D5644">
            <v>20.81</v>
          </cell>
        </row>
        <row r="5645">
          <cell r="A5645">
            <v>7533</v>
          </cell>
          <cell r="B5645" t="str">
            <v>!EM PROCESSO DE DESATIVACAO! TOMADA EMBUTIR 2P UNIVERSAL 10A/250V S/PLACA, TIPO SILENTOQUE PIAL OU EQUIV</v>
          </cell>
          <cell r="C5645" t="str">
            <v>UN</v>
          </cell>
          <cell r="D5645">
            <v>6.11</v>
          </cell>
        </row>
        <row r="5646">
          <cell r="A5646">
            <v>7531</v>
          </cell>
          <cell r="B5646" t="str">
            <v>!EM PROCESSO DE DESATIVACAO! TOMADA EMBUTIR 3P 20A/250V C/PLACA, TIPO SILENTOQUE PIAL OU EQUIV</v>
          </cell>
          <cell r="C5646" t="str">
            <v>UN</v>
          </cell>
          <cell r="D5646">
            <v>18.329999999999998</v>
          </cell>
        </row>
        <row r="5647">
          <cell r="A5647">
            <v>7527</v>
          </cell>
          <cell r="B5647" t="str">
            <v>!EM PROCESSO DE DESATIVACAO! TOMADA TELEFONE 4P TELEBRAS S/PLACA PIAL OU SIMILAR</v>
          </cell>
          <cell r="C5647" t="str">
            <v>UN</v>
          </cell>
          <cell r="D5647">
            <v>14.13</v>
          </cell>
        </row>
        <row r="5648">
          <cell r="A5648">
            <v>20252</v>
          </cell>
          <cell r="B5648" t="str">
            <v>!EM PROCESSO DE DESATIVACAO! TORNEIRA CROMADA LONGA 1/2" OU 3/4" REF 1158 P/ PIA COZ - PADRAO MEDIO</v>
          </cell>
          <cell r="C5648" t="str">
            <v>UN</v>
          </cell>
          <cell r="D5648">
            <v>46.71</v>
          </cell>
        </row>
        <row r="5649">
          <cell r="A5649">
            <v>20251</v>
          </cell>
          <cell r="B5649" t="str">
            <v>!EM PROCESSO DE DESATIVACAO! TORNEIRA CROMADA MEDIA 1/2" OU 3/4" REF 1143 P/ TANQUE - PADRAO MEDIO</v>
          </cell>
          <cell r="C5649" t="str">
            <v>UN</v>
          </cell>
          <cell r="D5649">
            <v>27.94</v>
          </cell>
        </row>
        <row r="5650">
          <cell r="A5650">
            <v>13627</v>
          </cell>
          <cell r="B5650" t="str">
            <v>!EM PROCESSO DE DESATIVACAO! TRATOR DE ESTEIRAS CATERPILLAR D6M, 140HP, PESO OPERACIONAL 15,5T,    **CAIXA**</v>
          </cell>
          <cell r="C5650" t="str">
            <v>UN</v>
          </cell>
          <cell r="D5650">
            <v>660520.65</v>
          </cell>
        </row>
        <row r="5651">
          <cell r="A5651">
            <v>21147</v>
          </cell>
          <cell r="B5651" t="str">
            <v>!EM PROCESSO DE DESATIVACAO! TUBO ACO PRETO SEM COSTURA SCHEDULE 40/NBR 5590 DN INT 2 1/2" E = 5,16MM - 8,62KG/M</v>
          </cell>
          <cell r="C5651" t="str">
            <v>M</v>
          </cell>
          <cell r="D5651">
            <v>57.97</v>
          </cell>
        </row>
        <row r="5652">
          <cell r="A5652">
            <v>21149</v>
          </cell>
          <cell r="B5652" t="str">
            <v>!EM PROCESSO DE DESATIVACAO! TUBO ACO PRETO SEM COSTURA SCHEDULE 40/NBR 5590 DN INT 3" E = 5,49MM - 11,28KG/M</v>
          </cell>
          <cell r="C5652" t="str">
            <v>M</v>
          </cell>
          <cell r="D5652">
            <v>70.239999999999995</v>
          </cell>
        </row>
        <row r="5653">
          <cell r="A5653">
            <v>9881</v>
          </cell>
          <cell r="B5653" t="str">
            <v>!EM PROCESSO DE DESATIVACAO! TUBO DE PVC, PBL, TIPO LEVE, DN = 150 MM,  PARA VENTILACAO</v>
          </cell>
          <cell r="C5653" t="str">
            <v>M</v>
          </cell>
          <cell r="D5653">
            <v>11.77</v>
          </cell>
        </row>
        <row r="5654">
          <cell r="A5654">
            <v>25015</v>
          </cell>
          <cell r="B5654" t="str">
            <v>!EM PROCESSO DE DESATIVACAO! USINA DE ASFALTO A FRIO,  TIPO ALMEIDA  MOD. PMF- 35D OU SIMILAR- CAPACIDADE 60 A 80 T/H - ELETRICA - POTENCIA 30 HP</v>
          </cell>
          <cell r="C5654" t="str">
            <v>UN</v>
          </cell>
          <cell r="D5654">
            <v>185953.23</v>
          </cell>
        </row>
        <row r="5655">
          <cell r="A5655">
            <v>13234</v>
          </cell>
          <cell r="B5655" t="str">
            <v>!EM PROCESSO DE DESATIVACAO! USINA DE ASFALTO A QUENTE, FIXA, CIBER UACF 15 P ADVANCED, CAP. 60 A 80 T/H, GRAVIMETRICA</v>
          </cell>
          <cell r="C5655" t="str">
            <v>UN</v>
          </cell>
          <cell r="D5655">
            <v>2748190.96</v>
          </cell>
        </row>
        <row r="5656">
          <cell r="A5656">
            <v>3117</v>
          </cell>
          <cell r="B5656" t="str">
            <v>!EM PROCESSO DE DESATIVACAO! VARA LATAO CROMADO P/ CREMONA H = 120CM</v>
          </cell>
          <cell r="C5656" t="str">
            <v>M</v>
          </cell>
          <cell r="D5656">
            <v>19.52</v>
          </cell>
        </row>
        <row r="5657">
          <cell r="A5657">
            <v>10476</v>
          </cell>
          <cell r="B5657" t="str">
            <v>!EM PROCESSO DE DESATIVACAO! VERNIZ COPAL</v>
          </cell>
          <cell r="C5657" t="str">
            <v>GL</v>
          </cell>
          <cell r="D5657">
            <v>55.32</v>
          </cell>
        </row>
        <row r="5658">
          <cell r="A5658">
            <v>10471</v>
          </cell>
          <cell r="B5658" t="str">
            <v>!EM PROCESSO DE DESATIVACAO! VERNIZ POLIURETANO BRILHANTE, SEM FILTRO, INTERIOR-EXTERIOR</v>
          </cell>
          <cell r="C5658" t="str">
            <v>GL</v>
          </cell>
          <cell r="D5658">
            <v>65.77</v>
          </cell>
        </row>
        <row r="5659">
          <cell r="A5659">
            <v>10480</v>
          </cell>
          <cell r="B5659" t="str">
            <v>!EM PROCESSO DE DESATIVACAO! VERNIZ POLIURETANO FOSCO</v>
          </cell>
          <cell r="C5659" t="str">
            <v>L</v>
          </cell>
          <cell r="D5659">
            <v>24.81</v>
          </cell>
        </row>
        <row r="5660">
          <cell r="A5660">
            <v>10472</v>
          </cell>
          <cell r="B5660" t="str">
            <v>!EM PROCESSO DE DESATIVACAO! VERNIZ SINTETICO BRILHANTE</v>
          </cell>
          <cell r="C5660" t="str">
            <v>GL</v>
          </cell>
          <cell r="D5660">
            <v>63.44</v>
          </cell>
        </row>
        <row r="5661">
          <cell r="A5661">
            <v>10473</v>
          </cell>
          <cell r="B5661" t="str">
            <v>!EM PROCESSO DE DESATIVACAO! VERNIZ SINTETICO FOSCO</v>
          </cell>
          <cell r="C5661" t="str">
            <v>GL</v>
          </cell>
          <cell r="D5661">
            <v>76.510000000000005</v>
          </cell>
        </row>
        <row r="5662">
          <cell r="A5662">
            <v>10485</v>
          </cell>
          <cell r="B5662" t="str">
            <v>!EM PROCESSO DE DESATIVACAO! VIBRADOR DE IMERSAO C/ MOTOR ELETRICO 2HP MONOFASICO QUALQUER DIAM C/ MANGOTE</v>
          </cell>
          <cell r="C5662" t="str">
            <v>H</v>
          </cell>
          <cell r="D5662">
            <v>1.34</v>
          </cell>
        </row>
        <row r="5663">
          <cell r="A5663">
            <v>10487</v>
          </cell>
          <cell r="B5663" t="str">
            <v>!EM PROCESSO DE DESATIVACAO! VIBRADOR DE IMERSAO COM MOTOR ELETRICO TRIFASICO ACIMA DE 2 CV, QUALQUER DIAMETRO, COM MANGOTE DE 35 MM (LOCACAO)</v>
          </cell>
          <cell r="C5663" t="str">
            <v>H</v>
          </cell>
          <cell r="D5663">
            <v>1.19</v>
          </cell>
        </row>
        <row r="5664">
          <cell r="A5664">
            <v>2771</v>
          </cell>
          <cell r="B5664" t="str">
            <v>!EM PROCESSO DE DESATIVACAO!ESTACA PRE-MOLDADA VAZADA DE CONCRETO CENTRIFUGADO, PARA CARGA DE 20 A 30 T, SECAO CIRCULAR (INCLUI CRAVACAO E EMENDAS, NAO INCLUI MOBILIZACAO, DESMOBILIZACAO NEM SERVICO DE SONDAGEM</v>
          </cell>
          <cell r="C5664" t="str">
            <v>M</v>
          </cell>
          <cell r="D5664">
            <v>110.65</v>
          </cell>
        </row>
        <row r="5665">
          <cell r="A5665">
            <v>190</v>
          </cell>
          <cell r="B5665" t="str">
            <v>!EM PROCESSO DE DESATIVACAO!MARCO/ARO/BATENTE SIMPLES/ GRADE CANTO 7 X 3CM P/ PORTA 0,60 A 1,20 X 2,10M MADEIRA REGIONAL 1A</v>
          </cell>
          <cell r="C5665" t="str">
            <v>JG</v>
          </cell>
          <cell r="D5665">
            <v>70.760000000000005</v>
          </cell>
        </row>
        <row r="5666">
          <cell r="A5666">
            <v>38605</v>
          </cell>
          <cell r="B5666" t="str">
            <v>ABERTURA PARA ENCAIXE DE CUBA OU LAVATORIO EM BANCADA DE MARMORE/ GRANITO OU OUTRO TIPO DE PEDRA NATURAL</v>
          </cell>
          <cell r="C5666" t="str">
            <v>UN</v>
          </cell>
          <cell r="D5666">
            <v>104.84</v>
          </cell>
        </row>
        <row r="5667">
          <cell r="A5667">
            <v>11270</v>
          </cell>
          <cell r="B5667" t="str">
            <v>ABRACADEIRA DE LATAO PARA FIXACAO DE CABO PARA-RAIO, DIMENSOES 32 X 24 X 24 MM</v>
          </cell>
          <cell r="C5667" t="str">
            <v>UN</v>
          </cell>
          <cell r="D5667">
            <v>1.04</v>
          </cell>
        </row>
        <row r="5668">
          <cell r="A5668">
            <v>412</v>
          </cell>
          <cell r="B5668" t="str">
            <v>ABRACADEIRA DE NYLON PARA AMARRACAO DE CABOS, COMPRIMENTO DE *230* X *7,6* MM</v>
          </cell>
          <cell r="C5668" t="str">
            <v>UN</v>
          </cell>
          <cell r="D5668">
            <v>0.72</v>
          </cell>
        </row>
        <row r="5669">
          <cell r="A5669">
            <v>414</v>
          </cell>
          <cell r="B5669" t="str">
            <v>ABRACADEIRA DE NYLON PARA AMARRACAO DE CABOS, COMPRIMENTO DE 100 X 2,5 MM</v>
          </cell>
          <cell r="C5669" t="str">
            <v>UN</v>
          </cell>
          <cell r="D5669">
            <v>0.04</v>
          </cell>
        </row>
        <row r="5670">
          <cell r="A5670">
            <v>410</v>
          </cell>
          <cell r="B5670" t="str">
            <v>ABRACADEIRA DE NYLON PARA AMARRACAO DE CABOS, COMPRIMENTO DE 150 X *3,6* MM</v>
          </cell>
          <cell r="C5670" t="str">
            <v>UN</v>
          </cell>
          <cell r="D5670">
            <v>0.11</v>
          </cell>
        </row>
        <row r="5671">
          <cell r="A5671">
            <v>411</v>
          </cell>
          <cell r="B5671" t="str">
            <v>ABRACADEIRA DE NYLON PARA AMARRACAO DE CABOS, COMPRIMENTO DE 200 X *4,6* MM</v>
          </cell>
          <cell r="C5671" t="str">
            <v>UN</v>
          </cell>
          <cell r="D5671">
            <v>0.14000000000000001</v>
          </cell>
        </row>
        <row r="5672">
          <cell r="A5672">
            <v>408</v>
          </cell>
          <cell r="B5672" t="str">
            <v>ABRACADEIRA DE NYLON PARA AMARRACAO DE CABOS, COMPRIMENTO DE 390 X *4,6* MM</v>
          </cell>
          <cell r="C5672" t="str">
            <v>UN</v>
          </cell>
          <cell r="D5672">
            <v>0.69</v>
          </cell>
        </row>
        <row r="5673">
          <cell r="A5673">
            <v>39131</v>
          </cell>
          <cell r="B5673" t="str">
            <v>ABRACADEIRA EM ACO PARA AMARRACAO DE ELETRODUTOS, TIPO D, COM 1 1/2" E CUNHA DE FIXACAO</v>
          </cell>
          <cell r="C5673" t="str">
            <v>UN</v>
          </cell>
          <cell r="D5673">
            <v>2.38</v>
          </cell>
        </row>
        <row r="5674">
          <cell r="A5674">
            <v>394</v>
          </cell>
          <cell r="B5674" t="str">
            <v>ABRACADEIRA EM ACO PARA AMARRACAO DE ELETRODUTOS, TIPO D, COM 1 1/2" E PARAFUSO DE FIXACAO</v>
          </cell>
          <cell r="C5674" t="str">
            <v>UN</v>
          </cell>
          <cell r="D5674">
            <v>2.41</v>
          </cell>
        </row>
        <row r="5675">
          <cell r="A5675">
            <v>39130</v>
          </cell>
          <cell r="B5675" t="str">
            <v>ABRACADEIRA EM ACO PARA AMARRACAO DE ELETRODUTOS, TIPO D, COM 1 1/4" E CUNHA DE FIXACAO</v>
          </cell>
          <cell r="C5675" t="str">
            <v>UN</v>
          </cell>
          <cell r="D5675">
            <v>2.17</v>
          </cell>
        </row>
        <row r="5676">
          <cell r="A5676">
            <v>395</v>
          </cell>
          <cell r="B5676" t="str">
            <v>ABRACADEIRA EM ACO PARA AMARRACAO DE ELETRODUTOS, TIPO D, COM 1 1/4" E PARAFUSO DE FIXACAO</v>
          </cell>
          <cell r="C5676" t="str">
            <v>UN</v>
          </cell>
          <cell r="D5676">
            <v>2.3199999999999998</v>
          </cell>
        </row>
        <row r="5677">
          <cell r="A5677">
            <v>39127</v>
          </cell>
          <cell r="B5677" t="str">
            <v>ABRACADEIRA EM ACO PARA AMARRACAO DE ELETRODUTOS, TIPO D, COM 1/2" E CUNHA DE FIXACAO</v>
          </cell>
          <cell r="C5677" t="str">
            <v>UN</v>
          </cell>
          <cell r="D5677">
            <v>1.1399999999999999</v>
          </cell>
        </row>
        <row r="5678">
          <cell r="A5678">
            <v>392</v>
          </cell>
          <cell r="B5678" t="str">
            <v>ABRACADEIRA EM ACO PARA AMARRACAO DE ELETRODUTOS, TIPO D, COM 1/2" E PARAFUSO DE FIXACAO</v>
          </cell>
          <cell r="C5678" t="str">
            <v>UN</v>
          </cell>
          <cell r="D5678">
            <v>1.17</v>
          </cell>
        </row>
        <row r="5679">
          <cell r="A5679">
            <v>39129</v>
          </cell>
          <cell r="B5679" t="str">
            <v>ABRACADEIRA EM ACO PARA AMARRACAO DE ELETRODUTOS, TIPO D, COM 1" E CUNHA DE FIXACAO</v>
          </cell>
          <cell r="C5679" t="str">
            <v>UN</v>
          </cell>
          <cell r="D5679">
            <v>1.34</v>
          </cell>
        </row>
        <row r="5680">
          <cell r="A5680">
            <v>393</v>
          </cell>
          <cell r="B5680" t="str">
            <v>ABRACADEIRA EM ACO PARA AMARRACAO DE ELETRODUTOS, TIPO D, COM 1" E PARAFUSO DE FIXACAO</v>
          </cell>
          <cell r="C5680" t="str">
            <v>UN</v>
          </cell>
          <cell r="D5680">
            <v>1.4</v>
          </cell>
        </row>
        <row r="5681">
          <cell r="A5681">
            <v>39133</v>
          </cell>
          <cell r="B5681" t="str">
            <v>ABRACADEIRA EM ACO PARA AMARRACAO DE ELETRODUTOS, TIPO D, COM 2 1/2" E CUNHA DE FIXACAO</v>
          </cell>
          <cell r="C5681" t="str">
            <v>UN</v>
          </cell>
          <cell r="D5681">
            <v>3.12</v>
          </cell>
        </row>
        <row r="5682">
          <cell r="A5682">
            <v>397</v>
          </cell>
          <cell r="B5682" t="str">
            <v>ABRACADEIRA EM ACO PARA AMARRACAO DE ELETRODUTOS, TIPO D, COM 2 1/2" E PARAFUSO DE FIXACAO</v>
          </cell>
          <cell r="C5682" t="str">
            <v>UN</v>
          </cell>
          <cell r="D5682">
            <v>3.45</v>
          </cell>
        </row>
        <row r="5683">
          <cell r="A5683">
            <v>39132</v>
          </cell>
          <cell r="B5683" t="str">
            <v>ABRACADEIRA EM ACO PARA AMARRACAO DE ELETRODUTOS, TIPO D, COM 2" E CUNHA DE FIXACAO</v>
          </cell>
          <cell r="C5683" t="str">
            <v>UN</v>
          </cell>
          <cell r="D5683">
            <v>2.5</v>
          </cell>
        </row>
        <row r="5684">
          <cell r="A5684">
            <v>396</v>
          </cell>
          <cell r="B5684" t="str">
            <v>ABRACADEIRA EM ACO PARA AMARRACAO DE ELETRODUTOS, TIPO D, COM 2" E PARAFUSO DE FIXACAO</v>
          </cell>
          <cell r="C5684" t="str">
            <v>UN</v>
          </cell>
          <cell r="D5684">
            <v>2.68</v>
          </cell>
        </row>
        <row r="5685">
          <cell r="A5685">
            <v>39135</v>
          </cell>
          <cell r="B5685" t="str">
            <v>ABRACADEIRA EM ACO PARA AMARRACAO DE ELETRODUTOS, TIPO D, COM 3 1/2" E CUNHA DE FIXACAO</v>
          </cell>
          <cell r="C5685" t="str">
            <v>UN</v>
          </cell>
          <cell r="D5685">
            <v>5</v>
          </cell>
        </row>
        <row r="5686">
          <cell r="A5686">
            <v>39128</v>
          </cell>
          <cell r="B5686" t="str">
            <v>ABRACADEIRA EM ACO PARA AMARRACAO DE ELETRODUTOS, TIPO D, COM 3/4" E CUNHA DE FIXACAO</v>
          </cell>
          <cell r="C5686" t="str">
            <v>UN</v>
          </cell>
          <cell r="D5686">
            <v>1.25</v>
          </cell>
        </row>
        <row r="5687">
          <cell r="A5687">
            <v>400</v>
          </cell>
          <cell r="B5687" t="str">
            <v>ABRACADEIRA EM ACO PARA AMARRACAO DE ELETRODUTOS, TIPO D, COM 3/4" E PARAFUSO DE FIXACAO</v>
          </cell>
          <cell r="C5687" t="str">
            <v>UN</v>
          </cell>
          <cell r="D5687">
            <v>1.22</v>
          </cell>
        </row>
        <row r="5688">
          <cell r="A5688">
            <v>39125</v>
          </cell>
          <cell r="B5688" t="str">
            <v>ABRACADEIRA EM ACO PARA AMARRACAO DE ELETRODUTOS, TIPO D, COM 3/8" E PARAFUSO DE FIXACAO</v>
          </cell>
          <cell r="C5688" t="str">
            <v>UN</v>
          </cell>
          <cell r="D5688">
            <v>1.25</v>
          </cell>
        </row>
        <row r="5689">
          <cell r="A5689">
            <v>39134</v>
          </cell>
          <cell r="B5689" t="str">
            <v>ABRACADEIRA EM ACO PARA AMARRACAO DE ELETRODUTOS, TIPO D, COM 3" E CUNHA DE FIXACAO</v>
          </cell>
          <cell r="C5689" t="str">
            <v>UN</v>
          </cell>
          <cell r="D5689">
            <v>4.17</v>
          </cell>
        </row>
        <row r="5690">
          <cell r="A5690">
            <v>398</v>
          </cell>
          <cell r="B5690" t="str">
            <v>ABRACADEIRA EM ACO PARA AMARRACAO DE ELETRODUTOS, TIPO D, COM 3" E PARAFUSO DE FIXACAO</v>
          </cell>
          <cell r="C5690" t="str">
            <v>UN</v>
          </cell>
          <cell r="D5690">
            <v>3.84</v>
          </cell>
        </row>
        <row r="5691">
          <cell r="A5691">
            <v>39126</v>
          </cell>
          <cell r="B5691" t="str">
            <v>ABRACADEIRA EM ACO PARA AMARRACAO DE ELETRODUTOS, TIPO D, COM 4" E CUNHA DE FIXACAO</v>
          </cell>
          <cell r="C5691" t="str">
            <v>UN</v>
          </cell>
          <cell r="D5691">
            <v>5.62</v>
          </cell>
        </row>
        <row r="5692">
          <cell r="A5692">
            <v>399</v>
          </cell>
          <cell r="B5692" t="str">
            <v>ABRACADEIRA EM ACO PARA AMARRACAO DE ELETRODUTOS, TIPO D, COM 4" E PARAFUSO DE FIXACAO</v>
          </cell>
          <cell r="C5692" t="str">
            <v>UN</v>
          </cell>
          <cell r="D5692">
            <v>4.95</v>
          </cell>
        </row>
        <row r="5693">
          <cell r="A5693">
            <v>39150</v>
          </cell>
          <cell r="B5693" t="str">
            <v>ABRACADEIRA EM ACO PARA AMARRACAO DE ELETRODUTOS, TIPO ECONOMICA, COM 1 1/2"</v>
          </cell>
          <cell r="C5693" t="str">
            <v>UN</v>
          </cell>
          <cell r="D5693">
            <v>2.2599999999999998</v>
          </cell>
        </row>
        <row r="5694">
          <cell r="A5694">
            <v>39149</v>
          </cell>
          <cell r="B5694" t="str">
            <v>ABRACADEIRA EM ACO PARA AMARRACAO DE ELETRODUTOS, TIPO ECONOMICA, COM 1 1/4"</v>
          </cell>
          <cell r="C5694" t="str">
            <v>UN</v>
          </cell>
          <cell r="D5694">
            <v>1.87</v>
          </cell>
        </row>
        <row r="5695">
          <cell r="A5695">
            <v>39146</v>
          </cell>
          <cell r="B5695" t="str">
            <v>ABRACADEIRA EM ACO PARA AMARRACAO DE ELETRODUTOS, TIPO ECONOMICA, COM 1/2"</v>
          </cell>
          <cell r="C5695" t="str">
            <v>UN</v>
          </cell>
          <cell r="D5695">
            <v>1.34</v>
          </cell>
        </row>
        <row r="5696">
          <cell r="A5696">
            <v>39148</v>
          </cell>
          <cell r="B5696" t="str">
            <v>ABRACADEIRA EM ACO PARA AMARRACAO DE ELETRODUTOS, TIPO ECONOMICA, COM 1"</v>
          </cell>
          <cell r="C5696" t="str">
            <v>UN</v>
          </cell>
          <cell r="D5696">
            <v>1.45</v>
          </cell>
        </row>
        <row r="5697">
          <cell r="A5697">
            <v>39152</v>
          </cell>
          <cell r="B5697" t="str">
            <v>ABRACADEIRA EM ACO PARA AMARRACAO DE ELETRODUTOS, TIPO ECONOMICA, COM 2 1/2"</v>
          </cell>
          <cell r="C5697" t="str">
            <v>UN</v>
          </cell>
          <cell r="D5697">
            <v>3.66</v>
          </cell>
        </row>
        <row r="5698">
          <cell r="A5698">
            <v>39151</v>
          </cell>
          <cell r="B5698" t="str">
            <v>ABRACADEIRA EM ACO PARA AMARRACAO DE ELETRODUTOS, TIPO ECONOMICA, COM 2"</v>
          </cell>
          <cell r="C5698" t="str">
            <v>UN</v>
          </cell>
          <cell r="D5698">
            <v>2.5299999999999998</v>
          </cell>
        </row>
        <row r="5699">
          <cell r="A5699">
            <v>39154</v>
          </cell>
          <cell r="B5699" t="str">
            <v>ABRACADEIRA EM ACO PARA AMARRACAO DE ELETRODUTOS, TIPO ECONOMICA, COM 3 1/2"</v>
          </cell>
          <cell r="C5699" t="str">
            <v>UN</v>
          </cell>
          <cell r="D5699">
            <v>5</v>
          </cell>
        </row>
        <row r="5700">
          <cell r="A5700">
            <v>39147</v>
          </cell>
          <cell r="B5700" t="str">
            <v>ABRACADEIRA EM ACO PARA AMARRACAO DE ELETRODUTOS, TIPO ECONOMICA, COM 3/4"</v>
          </cell>
          <cell r="C5700" t="str">
            <v>UN</v>
          </cell>
          <cell r="D5700">
            <v>1.2</v>
          </cell>
        </row>
        <row r="5701">
          <cell r="A5701">
            <v>39153</v>
          </cell>
          <cell r="B5701" t="str">
            <v>ABRACADEIRA EM ACO PARA AMARRACAO DE ELETRODUTOS, TIPO ECONOMICA, COM 3"</v>
          </cell>
          <cell r="C5701" t="str">
            <v>UN</v>
          </cell>
          <cell r="D5701">
            <v>4.0199999999999996</v>
          </cell>
        </row>
        <row r="5702">
          <cell r="A5702">
            <v>39155</v>
          </cell>
          <cell r="B5702" t="str">
            <v>ABRACADEIRA EM ACO PARA AMARRACAO DE ELETRODUTOS, TIPO ECONOMICA, COM 4"</v>
          </cell>
          <cell r="C5702" t="str">
            <v>UN</v>
          </cell>
          <cell r="D5702">
            <v>5.51</v>
          </cell>
        </row>
        <row r="5703">
          <cell r="A5703">
            <v>39156</v>
          </cell>
          <cell r="B5703" t="str">
            <v>ABRACADEIRA EM ACO PARA AMARRACAO DE ELETRODUTOS, TIPO ECONOMICA, COM 5"</v>
          </cell>
          <cell r="C5703" t="str">
            <v>UN</v>
          </cell>
          <cell r="D5703">
            <v>6.7</v>
          </cell>
        </row>
        <row r="5704">
          <cell r="A5704">
            <v>39157</v>
          </cell>
          <cell r="B5704" t="str">
            <v>ABRACADEIRA EM ACO PARA AMARRACAO DE ELETRODUTOS, TIPO ECONOMICA, COM 6"</v>
          </cell>
          <cell r="C5704" t="str">
            <v>UN</v>
          </cell>
          <cell r="D5704">
            <v>8.6300000000000008</v>
          </cell>
        </row>
        <row r="5705">
          <cell r="A5705">
            <v>39158</v>
          </cell>
          <cell r="B5705" t="str">
            <v>ABRACADEIRA EM ACO PARA AMARRACAO DE ELETRODUTOS, TIPO ECONOMICA, COM 8"</v>
          </cell>
          <cell r="C5705" t="str">
            <v>UN</v>
          </cell>
          <cell r="D5705">
            <v>13.31</v>
          </cell>
        </row>
        <row r="5706">
          <cell r="A5706">
            <v>39141</v>
          </cell>
          <cell r="B5706" t="str">
            <v>ABRACADEIRA EM ACO PARA AMARRACAO DE ELETRODUTOS, TIPO U SIMPLES, COM 1 1/2"</v>
          </cell>
          <cell r="C5706" t="str">
            <v>UN</v>
          </cell>
          <cell r="D5706">
            <v>0.96</v>
          </cell>
        </row>
        <row r="5707">
          <cell r="A5707">
            <v>39140</v>
          </cell>
          <cell r="B5707" t="str">
            <v>ABRACADEIRA EM ACO PARA AMARRACAO DE ELETRODUTOS, TIPO U SIMPLES, COM 1 1/4"</v>
          </cell>
          <cell r="C5707" t="str">
            <v>UN</v>
          </cell>
          <cell r="D5707">
            <v>0.87</v>
          </cell>
        </row>
        <row r="5708">
          <cell r="A5708">
            <v>39137</v>
          </cell>
          <cell r="B5708" t="str">
            <v>ABRACADEIRA EM ACO PARA AMARRACAO DE ELETRODUTOS, TIPO U SIMPLES, COM 1/2"</v>
          </cell>
          <cell r="C5708" t="str">
            <v>UN</v>
          </cell>
          <cell r="D5708">
            <v>0.5</v>
          </cell>
        </row>
        <row r="5709">
          <cell r="A5709">
            <v>39139</v>
          </cell>
          <cell r="B5709" t="str">
            <v>ABRACADEIRA EM ACO PARA AMARRACAO DE ELETRODUTOS, TIPO U SIMPLES, COM 1"</v>
          </cell>
          <cell r="C5709" t="str">
            <v>UN</v>
          </cell>
          <cell r="D5709">
            <v>0.72</v>
          </cell>
        </row>
        <row r="5710">
          <cell r="A5710">
            <v>39143</v>
          </cell>
          <cell r="B5710" t="str">
            <v>ABRACADEIRA EM ACO PARA AMARRACAO DE ELETRODUTOS, TIPO U SIMPLES, COM 2 1/2"</v>
          </cell>
          <cell r="C5710" t="str">
            <v>UN</v>
          </cell>
          <cell r="D5710">
            <v>1.99</v>
          </cell>
        </row>
        <row r="5711">
          <cell r="A5711">
            <v>39142</v>
          </cell>
          <cell r="B5711" t="str">
            <v>ABRACADEIRA EM ACO PARA AMARRACAO DE ELETRODUTOS, TIPO U SIMPLES, COM 2"</v>
          </cell>
          <cell r="C5711" t="str">
            <v>UN</v>
          </cell>
          <cell r="D5711">
            <v>1.42</v>
          </cell>
        </row>
        <row r="5712">
          <cell r="A5712">
            <v>39138</v>
          </cell>
          <cell r="B5712" t="str">
            <v>ABRACADEIRA EM ACO PARA AMARRACAO DE ELETRODUTOS, TIPO U SIMPLES, COM 3/4"</v>
          </cell>
          <cell r="C5712" t="str">
            <v>UN</v>
          </cell>
          <cell r="D5712">
            <v>0.53</v>
          </cell>
        </row>
        <row r="5713">
          <cell r="A5713">
            <v>39136</v>
          </cell>
          <cell r="B5713" t="str">
            <v>ABRACADEIRA EM ACO PARA AMARRACAO DE ELETRODUTOS, TIPO U SIMPLES, COM 3/8"</v>
          </cell>
          <cell r="C5713" t="str">
            <v>UN</v>
          </cell>
          <cell r="D5713">
            <v>0.35</v>
          </cell>
        </row>
        <row r="5714">
          <cell r="A5714">
            <v>39144</v>
          </cell>
          <cell r="B5714" t="str">
            <v>ABRACADEIRA EM ACO PARA AMARRACAO DE ELETRODUTOS, TIPO U SIMPLES, COM 3"</v>
          </cell>
          <cell r="C5714" t="str">
            <v>UN</v>
          </cell>
          <cell r="D5714">
            <v>2.3199999999999998</v>
          </cell>
        </row>
        <row r="5715">
          <cell r="A5715">
            <v>39145</v>
          </cell>
          <cell r="B5715" t="str">
            <v>ABRACADEIRA EM ACO PARA AMARRACAO DE ELETRODUTOS, TIPO U SIMPLES, COM 4"</v>
          </cell>
          <cell r="C5715" t="str">
            <v>UN</v>
          </cell>
          <cell r="D5715">
            <v>3.82</v>
          </cell>
        </row>
        <row r="5716">
          <cell r="A5716">
            <v>39163</v>
          </cell>
          <cell r="B5716" t="str">
            <v>ABRACADEIRA EM ACO PARA AMARRACAO DE ELETRODUTOS, TIPO UNIAO HORIZONTAL, COM 1 1/2"</v>
          </cell>
          <cell r="C5716" t="str">
            <v>UN</v>
          </cell>
          <cell r="D5716">
            <v>24.24</v>
          </cell>
        </row>
        <row r="5717">
          <cell r="A5717">
            <v>39162</v>
          </cell>
          <cell r="B5717" t="str">
            <v>ABRACADEIRA EM ACO PARA AMARRACAO DE ELETRODUTOS, TIPO UNIAO HORIZONTAL, COM 1 1/4"</v>
          </cell>
          <cell r="C5717" t="str">
            <v>UN</v>
          </cell>
          <cell r="D5717">
            <v>23.2</v>
          </cell>
        </row>
        <row r="5718">
          <cell r="A5718">
            <v>39159</v>
          </cell>
          <cell r="B5718" t="str">
            <v>ABRACADEIRA EM ACO PARA AMARRACAO DE ELETRODUTOS, TIPO UNIAO HORIZONTAL, COM 1/2"</v>
          </cell>
          <cell r="C5718" t="str">
            <v>UN</v>
          </cell>
          <cell r="D5718">
            <v>16.989999999999998</v>
          </cell>
        </row>
        <row r="5719">
          <cell r="A5719">
            <v>39161</v>
          </cell>
          <cell r="B5719" t="str">
            <v>ABRACADEIRA EM ACO PARA AMARRACAO DE ELETRODUTOS, TIPO UNIAO HORIZONTAL, COM 1"</v>
          </cell>
          <cell r="C5719" t="str">
            <v>UN</v>
          </cell>
          <cell r="D5719">
            <v>18.3</v>
          </cell>
        </row>
        <row r="5720">
          <cell r="A5720">
            <v>39172</v>
          </cell>
          <cell r="B5720" t="str">
            <v>ABRACADEIRA EM ACO PARA AMARRACAO DE ELETRODUTOS, TIPO UNIAO HORIZONTAL, COM 10"</v>
          </cell>
          <cell r="C5720" t="str">
            <v>UN</v>
          </cell>
          <cell r="D5720">
            <v>91.68</v>
          </cell>
        </row>
        <row r="5721">
          <cell r="A5721">
            <v>39173</v>
          </cell>
          <cell r="B5721" t="str">
            <v>ABRACADEIRA EM ACO PARA AMARRACAO DE ELETRODUTOS, TIPO UNIAO HORIZONTAL, COM 12"</v>
          </cell>
          <cell r="C5721" t="str">
            <v>UN</v>
          </cell>
          <cell r="D5721">
            <v>101.08</v>
          </cell>
        </row>
        <row r="5722">
          <cell r="A5722">
            <v>39165</v>
          </cell>
          <cell r="B5722" t="str">
            <v>ABRACADEIRA EM ACO PARA AMARRACAO DE ELETRODUTOS, TIPO UNIAO HORIZONTAL, COM 2 1/2"</v>
          </cell>
          <cell r="C5722" t="str">
            <v>UN</v>
          </cell>
          <cell r="D5722">
            <v>34.86</v>
          </cell>
        </row>
        <row r="5723">
          <cell r="A5723">
            <v>39164</v>
          </cell>
          <cell r="B5723" t="str">
            <v>ABRACADEIRA EM ACO PARA AMARRACAO DE ELETRODUTOS, TIPO UNIAO HORIZONTAL, COM 2"</v>
          </cell>
          <cell r="C5723" t="str">
            <v>UN</v>
          </cell>
          <cell r="D5723">
            <v>24.45</v>
          </cell>
        </row>
        <row r="5724">
          <cell r="A5724">
            <v>39167</v>
          </cell>
          <cell r="B5724" t="str">
            <v>ABRACADEIRA EM ACO PARA AMARRACAO DE ELETRODUTOS, TIPO UNIAO HORIZONTAL, COM 3 1/2"</v>
          </cell>
          <cell r="C5724" t="str">
            <v>UN</v>
          </cell>
          <cell r="D5724">
            <v>42.28</v>
          </cell>
        </row>
        <row r="5725">
          <cell r="A5725">
            <v>39160</v>
          </cell>
          <cell r="B5725" t="str">
            <v>ABRACADEIRA EM ACO PARA AMARRACAO DE ELETRODUTOS, TIPO UNIAO HORIZONTAL, COM 3/4"</v>
          </cell>
          <cell r="C5725" t="str">
            <v>UN</v>
          </cell>
          <cell r="D5725">
            <v>17.850000000000001</v>
          </cell>
        </row>
        <row r="5726">
          <cell r="A5726">
            <v>39166</v>
          </cell>
          <cell r="B5726" t="str">
            <v>ABRACADEIRA EM ACO PARA AMARRACAO DE ELETRODUTOS, TIPO UNIAO HORIZONTAL, COM 3"</v>
          </cell>
          <cell r="C5726" t="str">
            <v>UN</v>
          </cell>
          <cell r="D5726">
            <v>40.24</v>
          </cell>
        </row>
        <row r="5727">
          <cell r="A5727">
            <v>39168</v>
          </cell>
          <cell r="B5727" t="str">
            <v>ABRACADEIRA EM ACO PARA AMARRACAO DE ELETRODUTOS, TIPO UNIAO HORIZONTAL, COM 4"</v>
          </cell>
          <cell r="C5727" t="str">
            <v>UN</v>
          </cell>
          <cell r="D5727">
            <v>39.79</v>
          </cell>
        </row>
        <row r="5728">
          <cell r="A5728">
            <v>39169</v>
          </cell>
          <cell r="B5728" t="str">
            <v>ABRACADEIRA EM ACO PARA AMARRACAO DE ELETRODUTOS, TIPO UNIAO HORIZONTAL, COM 5"</v>
          </cell>
          <cell r="C5728" t="str">
            <v>UN</v>
          </cell>
          <cell r="D5728">
            <v>72.010000000000005</v>
          </cell>
        </row>
        <row r="5729">
          <cell r="A5729">
            <v>39170</v>
          </cell>
          <cell r="B5729" t="str">
            <v>ABRACADEIRA EM ACO PARA AMARRACAO DE ELETRODUTOS, TIPO UNIAO HORIZONTAL, COM 6"</v>
          </cell>
          <cell r="C5729" t="str">
            <v>UN</v>
          </cell>
          <cell r="D5729">
            <v>77.28</v>
          </cell>
        </row>
        <row r="5730">
          <cell r="A5730">
            <v>39171</v>
          </cell>
          <cell r="B5730" t="str">
            <v>ABRACADEIRA EM ACO PARA AMARRACAO DE ELETRODUTOS, TIPO UNIAO HORIZONTAL, COM 8"</v>
          </cell>
          <cell r="C5730" t="str">
            <v>UN</v>
          </cell>
          <cell r="D5730">
            <v>86.59</v>
          </cell>
        </row>
        <row r="5731">
          <cell r="A5731">
            <v>12615</v>
          </cell>
          <cell r="B5731" t="str">
            <v>ABRACADEIRA PVC, PARA CALHA PLUVIAL, DIAMETRO ENTRE 80 E 100 MM, PARA DRENAGEM PREDIAL</v>
          </cell>
          <cell r="C5731" t="str">
            <v>UN</v>
          </cell>
          <cell r="D5731">
            <v>3.89</v>
          </cell>
        </row>
        <row r="5732">
          <cell r="A5732">
            <v>11927</v>
          </cell>
          <cell r="B5732" t="str">
            <v>ABRACADEIRA, GALVANIZADA/ZINCADA, ROSCA SEM FIM, PARAFUSO INOX, LARGURA  FITA *12,6 A *14 MM, D = 2" A 2 1/2"</v>
          </cell>
          <cell r="C5732" t="str">
            <v>UN</v>
          </cell>
          <cell r="D5732">
            <v>3.11</v>
          </cell>
        </row>
        <row r="5733">
          <cell r="A5733">
            <v>11928</v>
          </cell>
          <cell r="B5733" t="str">
            <v>ABRACADEIRA, GALVANIZADA/ZINCADA, ROSCA SEM FIM, PARAFUSO INOX, LARGURA  FITA *12,6 A *14 MM, D = 3" A 3 3/4"</v>
          </cell>
          <cell r="C5733" t="str">
            <v>UN</v>
          </cell>
          <cell r="D5733">
            <v>3.57</v>
          </cell>
        </row>
        <row r="5734">
          <cell r="A5734">
            <v>11929</v>
          </cell>
          <cell r="B5734" t="str">
            <v>ABRACADEIRA, GALVANIZADA/ZINCADA, ROSCA SEM FIM, PARAFUSO INOX, LARGURA  FITA *12,6 A *14 MM, D = 4" A 4 3/4"</v>
          </cell>
          <cell r="C5734" t="str">
            <v>UN</v>
          </cell>
          <cell r="D5734">
            <v>5.52</v>
          </cell>
        </row>
        <row r="5735">
          <cell r="A5735">
            <v>36801</v>
          </cell>
          <cell r="B5735" t="str">
            <v>ACABAMENTO CROMADO PARA REGISTRO PEQUENO, 1/2 " OU 3/4 "</v>
          </cell>
          <cell r="C5735" t="str">
            <v>UN</v>
          </cell>
          <cell r="D5735">
            <v>14.38</v>
          </cell>
        </row>
        <row r="5736">
          <cell r="A5736">
            <v>37600</v>
          </cell>
          <cell r="B5736" t="str">
            <v>ACESSORIO DE LIGACAO NAO ELETRICO, TUBO DE 6 M</v>
          </cell>
          <cell r="C5736" t="str">
            <v>UN</v>
          </cell>
          <cell r="D5736">
            <v>8.1199999999999992</v>
          </cell>
        </row>
        <row r="5737">
          <cell r="A5737">
            <v>37599</v>
          </cell>
          <cell r="B5737" t="str">
            <v>ACESSORIO INICIADOR NAO ELETRICO, TUBO DE 6 M, TEMPO DE RETARDO DE *160* MS</v>
          </cell>
          <cell r="C5737" t="str">
            <v>UN</v>
          </cell>
          <cell r="D5737">
            <v>7.56</v>
          </cell>
        </row>
        <row r="5738">
          <cell r="A5738">
            <v>1</v>
          </cell>
          <cell r="B5738" t="str">
            <v>ACETILENO (RECARGA PARA CILINDRO DE CONJUNTO OXICORTE GRANDE)</v>
          </cell>
          <cell r="C5738" t="str">
            <v>KG</v>
          </cell>
          <cell r="D5738">
            <v>35</v>
          </cell>
        </row>
        <row r="5739">
          <cell r="A5739">
            <v>3</v>
          </cell>
          <cell r="B5739" t="str">
            <v>ACIDO MURIATICO (SOLUCAO ACIDA)</v>
          </cell>
          <cell r="C5739" t="str">
            <v>L</v>
          </cell>
          <cell r="D5739">
            <v>3.02</v>
          </cell>
        </row>
        <row r="5740">
          <cell r="A5740">
            <v>34457</v>
          </cell>
          <cell r="B5740" t="str">
            <v>ACO CA 60, 6,0 MM, DOBRADO E CORTADO</v>
          </cell>
          <cell r="C5740" t="str">
            <v>KG</v>
          </cell>
          <cell r="D5740">
            <v>4.8899999999999997</v>
          </cell>
        </row>
        <row r="5741">
          <cell r="A5741">
            <v>34341</v>
          </cell>
          <cell r="B5741" t="str">
            <v>ACO CA-25, VERGALHAO, 32,0 MM</v>
          </cell>
          <cell r="C5741" t="str">
            <v>KG</v>
          </cell>
          <cell r="D5741">
            <v>4.17</v>
          </cell>
        </row>
        <row r="5742">
          <cell r="A5742">
            <v>26</v>
          </cell>
          <cell r="B5742" t="str">
            <v>ACO CA-25, 10,0 MM, VERGALHAO</v>
          </cell>
          <cell r="C5742" t="str">
            <v>KG</v>
          </cell>
          <cell r="D5742">
            <v>4.4000000000000004</v>
          </cell>
        </row>
        <row r="5743">
          <cell r="A5743">
            <v>20</v>
          </cell>
          <cell r="B5743" t="str">
            <v>ACO CA-25, 12,5 MM, VERGALHAO</v>
          </cell>
          <cell r="C5743" t="str">
            <v>KG</v>
          </cell>
          <cell r="D5743">
            <v>4.43</v>
          </cell>
        </row>
        <row r="5744">
          <cell r="A5744">
            <v>21</v>
          </cell>
          <cell r="B5744" t="str">
            <v>ACO CA-25, 16,0 MM, VERGALHAO</v>
          </cell>
          <cell r="C5744" t="str">
            <v>KG</v>
          </cell>
          <cell r="D5744">
            <v>4.43</v>
          </cell>
        </row>
        <row r="5745">
          <cell r="A5745">
            <v>24</v>
          </cell>
          <cell r="B5745" t="str">
            <v>ACO CA-25, 20,0 MM, VERGALHAO</v>
          </cell>
          <cell r="C5745" t="str">
            <v>KG</v>
          </cell>
          <cell r="D5745">
            <v>4.43</v>
          </cell>
        </row>
        <row r="5746">
          <cell r="A5746">
            <v>25</v>
          </cell>
          <cell r="B5746" t="str">
            <v>ACO CA-25, 25,0 MM, VERGALHAO</v>
          </cell>
          <cell r="C5746" t="str">
            <v>KG</v>
          </cell>
          <cell r="D5746">
            <v>4.43</v>
          </cell>
        </row>
        <row r="5747">
          <cell r="A5747">
            <v>22</v>
          </cell>
          <cell r="B5747" t="str">
            <v>ACO CA-25, 6,3 MM, VERGALHAO</v>
          </cell>
          <cell r="C5747" t="str">
            <v>KG</v>
          </cell>
          <cell r="D5747">
            <v>4.74</v>
          </cell>
        </row>
        <row r="5748">
          <cell r="A5748">
            <v>23</v>
          </cell>
          <cell r="B5748" t="str">
            <v>ACO CA-25, 8,0 MM, VERGALHAO</v>
          </cell>
          <cell r="C5748" t="str">
            <v>KG</v>
          </cell>
          <cell r="D5748">
            <v>4.7</v>
          </cell>
        </row>
        <row r="5749">
          <cell r="A5749">
            <v>34439</v>
          </cell>
          <cell r="B5749" t="str">
            <v>ACO CA-50, 10,0 MM, DOBRADO E CORTADO</v>
          </cell>
          <cell r="C5749" t="str">
            <v>KG</v>
          </cell>
          <cell r="D5749">
            <v>4.93</v>
          </cell>
        </row>
        <row r="5750">
          <cell r="A5750">
            <v>34</v>
          </cell>
          <cell r="B5750" t="str">
            <v>ACO CA-50, 10,0 MM, VERGALHAO</v>
          </cell>
          <cell r="C5750" t="str">
            <v>KG</v>
          </cell>
          <cell r="D5750">
            <v>4.38</v>
          </cell>
        </row>
        <row r="5751">
          <cell r="A5751">
            <v>34441</v>
          </cell>
          <cell r="B5751" t="str">
            <v>ACO CA-50, 12,5 MM, DOBRADO E CORTADO</v>
          </cell>
          <cell r="C5751" t="str">
            <v>KG</v>
          </cell>
          <cell r="D5751">
            <v>4.67</v>
          </cell>
        </row>
        <row r="5752">
          <cell r="A5752">
            <v>31</v>
          </cell>
          <cell r="B5752" t="str">
            <v>ACO CA-50, 12,5 MM, VERGALHAO</v>
          </cell>
          <cell r="C5752" t="str">
            <v>KG</v>
          </cell>
          <cell r="D5752">
            <v>4.17</v>
          </cell>
        </row>
        <row r="5753">
          <cell r="A5753">
            <v>34443</v>
          </cell>
          <cell r="B5753" t="str">
            <v>ACO CA-50, 16 MM, DOBRADO E CORTADO</v>
          </cell>
          <cell r="C5753" t="str">
            <v>KG</v>
          </cell>
          <cell r="D5753">
            <v>4.67</v>
          </cell>
        </row>
        <row r="5754">
          <cell r="A5754">
            <v>27</v>
          </cell>
          <cell r="B5754" t="str">
            <v>ACO CA-50, 16,0 MM, VERGALHAO</v>
          </cell>
          <cell r="C5754" t="str">
            <v>KG</v>
          </cell>
          <cell r="D5754">
            <v>4.17</v>
          </cell>
        </row>
        <row r="5755">
          <cell r="A5755">
            <v>34446</v>
          </cell>
          <cell r="B5755" t="str">
            <v>ACO CA-50, 20 MM, DOBRADO E CORTADO</v>
          </cell>
          <cell r="C5755" t="str">
            <v>KG</v>
          </cell>
          <cell r="D5755">
            <v>4.67</v>
          </cell>
        </row>
        <row r="5756">
          <cell r="A5756">
            <v>29</v>
          </cell>
          <cell r="B5756" t="str">
            <v>ACO CA-50, 20,0 MM, VERGALHAO</v>
          </cell>
          <cell r="C5756" t="str">
            <v>KG</v>
          </cell>
          <cell r="D5756">
            <v>3.9</v>
          </cell>
        </row>
        <row r="5757">
          <cell r="A5757">
            <v>28</v>
          </cell>
          <cell r="B5757" t="str">
            <v>ACO CA-50, 25,0 MM, VERGALHAO</v>
          </cell>
          <cell r="C5757" t="str">
            <v>KG</v>
          </cell>
          <cell r="D5757">
            <v>4.5</v>
          </cell>
        </row>
        <row r="5758">
          <cell r="A5758">
            <v>34449</v>
          </cell>
          <cell r="B5758" t="str">
            <v>ACO CA-50, 6,3 MM, DOBRADO E CORTADO</v>
          </cell>
          <cell r="C5758" t="str">
            <v>KG</v>
          </cell>
          <cell r="D5758">
            <v>5.15</v>
          </cell>
        </row>
        <row r="5759">
          <cell r="A5759">
            <v>32</v>
          </cell>
          <cell r="B5759" t="str">
            <v>ACO CA-50, 6,3 MM, VERGALHAO</v>
          </cell>
          <cell r="C5759" t="str">
            <v>KG</v>
          </cell>
          <cell r="D5759">
            <v>4.59</v>
          </cell>
        </row>
        <row r="5760">
          <cell r="A5760">
            <v>33</v>
          </cell>
          <cell r="B5760" t="str">
            <v>ACO CA-50, 8,0 MM, VERGALHAO</v>
          </cell>
          <cell r="C5760" t="str">
            <v>KG</v>
          </cell>
          <cell r="D5760">
            <v>5.15</v>
          </cell>
        </row>
        <row r="5761">
          <cell r="A5761">
            <v>34343</v>
          </cell>
          <cell r="B5761" t="str">
            <v>ACO CA-60, VERGALHAO, 9,5 MM</v>
          </cell>
          <cell r="C5761" t="str">
            <v>KG</v>
          </cell>
          <cell r="D5761">
            <v>4.95</v>
          </cell>
        </row>
        <row r="5762">
          <cell r="A5762">
            <v>34452</v>
          </cell>
          <cell r="B5762" t="str">
            <v>ACO CA-60, 4,2 MM, DOBRADO E CORTADO</v>
          </cell>
          <cell r="C5762" t="str">
            <v>KG</v>
          </cell>
          <cell r="D5762">
            <v>4.5599999999999996</v>
          </cell>
        </row>
        <row r="5763">
          <cell r="A5763">
            <v>36</v>
          </cell>
          <cell r="B5763" t="str">
            <v>ACO CA-60, 4,2 MM, VERGALHAO</v>
          </cell>
          <cell r="C5763" t="str">
            <v>KG</v>
          </cell>
          <cell r="D5763">
            <v>4.34</v>
          </cell>
        </row>
        <row r="5764">
          <cell r="A5764">
            <v>34456</v>
          </cell>
          <cell r="B5764" t="str">
            <v>ACO CA-60, 5,0 MM, DOBRADO E CORTADO</v>
          </cell>
          <cell r="C5764" t="str">
            <v>KG</v>
          </cell>
          <cell r="D5764">
            <v>4.5599999999999996</v>
          </cell>
        </row>
        <row r="5765">
          <cell r="A5765">
            <v>39</v>
          </cell>
          <cell r="B5765" t="str">
            <v>ACO CA-60, 5,0 MM, VERGALHAO</v>
          </cell>
          <cell r="C5765" t="str">
            <v>KG</v>
          </cell>
          <cell r="D5765">
            <v>4.34</v>
          </cell>
        </row>
        <row r="5766">
          <cell r="A5766">
            <v>40</v>
          </cell>
          <cell r="B5766" t="str">
            <v>ACO CA-60, 6,0 MM, VERGALHAO</v>
          </cell>
          <cell r="C5766" t="str">
            <v>KG</v>
          </cell>
          <cell r="D5766">
            <v>4.4400000000000004</v>
          </cell>
        </row>
        <row r="5767">
          <cell r="A5767">
            <v>34460</v>
          </cell>
          <cell r="B5767" t="str">
            <v>ACO CA-60, 7,0 MM, DOBRADO E CORTADO</v>
          </cell>
          <cell r="C5767" t="str">
            <v>KG</v>
          </cell>
          <cell r="D5767">
            <v>4.99</v>
          </cell>
        </row>
        <row r="5768">
          <cell r="A5768">
            <v>42</v>
          </cell>
          <cell r="B5768" t="str">
            <v>ACO CA-60, 7,0 MM, VERGALHAO</v>
          </cell>
          <cell r="C5768" t="str">
            <v>KG</v>
          </cell>
          <cell r="D5768">
            <v>4.51</v>
          </cell>
        </row>
        <row r="5769">
          <cell r="A5769">
            <v>38</v>
          </cell>
          <cell r="B5769" t="str">
            <v>ACO CA-60, 8,0 MM, VERGALHAO</v>
          </cell>
          <cell r="C5769" t="str">
            <v>KG</v>
          </cell>
          <cell r="D5769">
            <v>5.0199999999999996</v>
          </cell>
        </row>
        <row r="5770">
          <cell r="A5770">
            <v>34344</v>
          </cell>
          <cell r="B5770" t="str">
            <v>ACO-FIO PARA PROTENSAO, CP-150 RB L, 8 MM</v>
          </cell>
          <cell r="C5770" t="str">
            <v>KG</v>
          </cell>
          <cell r="D5770">
            <v>6.82</v>
          </cell>
        </row>
        <row r="5771">
          <cell r="A5771">
            <v>20063</v>
          </cell>
          <cell r="B5771" t="str">
            <v>ACOPLAMENTO DE CONDUTOR PLUVIAL, EM PVC, DIAMETRO ENTRE 80 E 100 MM, PARA DRENAGEM PREDIAL</v>
          </cell>
          <cell r="C5771" t="str">
            <v>UN</v>
          </cell>
          <cell r="D5771">
            <v>3.87</v>
          </cell>
        </row>
        <row r="5772">
          <cell r="A5772">
            <v>77</v>
          </cell>
          <cell r="B5772" t="str">
            <v>ADAPTADOR PVC PARA SIFAO METALICO COM ANEL BORRACHA (JE), 40 MM X 1 1/2"</v>
          </cell>
          <cell r="C5772" t="str">
            <v>UN</v>
          </cell>
          <cell r="D5772">
            <v>3.04</v>
          </cell>
        </row>
        <row r="5773">
          <cell r="A5773">
            <v>76</v>
          </cell>
          <cell r="B5773" t="str">
            <v>ADAPTADOR PVC PARA SIFAO, 40 MM X 1 1/4"</v>
          </cell>
          <cell r="C5773" t="str">
            <v>UN</v>
          </cell>
          <cell r="D5773">
            <v>0.59</v>
          </cell>
        </row>
        <row r="5774">
          <cell r="A5774">
            <v>84</v>
          </cell>
          <cell r="B5774" t="str">
            <v>ADAPTADOR PVC PARA VALVULA PIA OU LAVATORIO, 40 MM</v>
          </cell>
          <cell r="C5774" t="str">
            <v>UN</v>
          </cell>
          <cell r="D5774">
            <v>1.08</v>
          </cell>
        </row>
        <row r="5775">
          <cell r="A5775">
            <v>67</v>
          </cell>
          <cell r="B5775" t="str">
            <v>ADAPTADOR PVC ROSCAVEL, COM FLANGES E ANEL DE VEDACAO, 1/2", PARA CAIXA D' AGUA</v>
          </cell>
          <cell r="C5775" t="str">
            <v>UN</v>
          </cell>
          <cell r="D5775">
            <v>6.62</v>
          </cell>
        </row>
        <row r="5776">
          <cell r="A5776">
            <v>71</v>
          </cell>
          <cell r="B5776" t="str">
            <v>ADAPTADOR PVC ROSCAVEL, COM FLANGES E ANEL DE VEDACAO, 1", PARA CAIXA D' AGUA</v>
          </cell>
          <cell r="C5776" t="str">
            <v>UN</v>
          </cell>
          <cell r="D5776">
            <v>11.63</v>
          </cell>
        </row>
        <row r="5777">
          <cell r="A5777">
            <v>73</v>
          </cell>
          <cell r="B5777" t="str">
            <v>ADAPTADOR PVC ROSCAVEL, COM FLANGES E ANEL DE VEDACAO, 3/4", PARA CAIXA D' AGUA</v>
          </cell>
          <cell r="C5777" t="str">
            <v>UN</v>
          </cell>
          <cell r="D5777">
            <v>8.3699999999999992</v>
          </cell>
        </row>
        <row r="5778">
          <cell r="A5778">
            <v>103</v>
          </cell>
          <cell r="B5778" t="str">
            <v>ADAPTADOR PVC SOLDAVEL CURTO COM BOLSA E ROSCA, 110 MM X 4", PARA AGUA FRIA</v>
          </cell>
          <cell r="C5778" t="str">
            <v>UN</v>
          </cell>
          <cell r="D5778">
            <v>28.94</v>
          </cell>
        </row>
        <row r="5779">
          <cell r="A5779">
            <v>107</v>
          </cell>
          <cell r="B5779" t="str">
            <v>ADAPTADOR PVC SOLDAVEL CURTO COM BOLSA E ROSCA, 20 MM X 1/2", PARA AGUA FRIA</v>
          </cell>
          <cell r="C5779" t="str">
            <v>UN</v>
          </cell>
          <cell r="D5779">
            <v>0.55000000000000004</v>
          </cell>
        </row>
        <row r="5780">
          <cell r="A5780">
            <v>65</v>
          </cell>
          <cell r="B5780" t="str">
            <v>ADAPTADOR PVC SOLDAVEL CURTO COM BOLSA E ROSCA, 25 MM X 3/4", PARA AGUA FRIA</v>
          </cell>
          <cell r="C5780" t="str">
            <v>UN</v>
          </cell>
          <cell r="D5780">
            <v>0.62</v>
          </cell>
        </row>
        <row r="5781">
          <cell r="A5781">
            <v>108</v>
          </cell>
          <cell r="B5781" t="str">
            <v>ADAPTADOR PVC SOLDAVEL CURTO COM BOLSA E ROSCA, 32 MM X 1", PARA AGUA FRIA</v>
          </cell>
          <cell r="C5781" t="str">
            <v>UN</v>
          </cell>
          <cell r="D5781">
            <v>1.22</v>
          </cell>
        </row>
        <row r="5782">
          <cell r="A5782">
            <v>110</v>
          </cell>
          <cell r="B5782" t="str">
            <v>ADAPTADOR PVC SOLDAVEL CURTO COM BOLSA E ROSCA, 40 MM X 1 1/2", PARA AGUA FRIA</v>
          </cell>
          <cell r="C5782" t="str">
            <v>UN</v>
          </cell>
          <cell r="D5782">
            <v>2.9</v>
          </cell>
        </row>
        <row r="5783">
          <cell r="A5783">
            <v>109</v>
          </cell>
          <cell r="B5783" t="str">
            <v>ADAPTADOR PVC SOLDAVEL CURTO COM BOLSA E ROSCA, 40 MM X 1 1/4", PARA AGUA FRIA</v>
          </cell>
          <cell r="C5783" t="str">
            <v>UN</v>
          </cell>
          <cell r="D5783">
            <v>2.21</v>
          </cell>
        </row>
        <row r="5784">
          <cell r="A5784">
            <v>111</v>
          </cell>
          <cell r="B5784" t="str">
            <v>ADAPTADOR PVC SOLDAVEL CURTO COM BOLSA E ROSCA, 50 MM X 1 1/4", PARA AGUA FRIA</v>
          </cell>
          <cell r="C5784" t="str">
            <v>UN</v>
          </cell>
          <cell r="D5784">
            <v>5.03</v>
          </cell>
        </row>
        <row r="5785">
          <cell r="A5785">
            <v>112</v>
          </cell>
          <cell r="B5785" t="str">
            <v>ADAPTADOR PVC SOLDAVEL CURTO COM BOLSA E ROSCA, 50 MM X1 1/2", PARA AGUA FRIA</v>
          </cell>
          <cell r="C5785" t="str">
            <v>UN</v>
          </cell>
          <cell r="D5785">
            <v>2.72</v>
          </cell>
        </row>
        <row r="5786">
          <cell r="A5786">
            <v>113</v>
          </cell>
          <cell r="B5786" t="str">
            <v>ADAPTADOR PVC SOLDAVEL CURTO COM BOLSA E ROSCA, 60 MM X 2", PARA AGUA FRIA</v>
          </cell>
          <cell r="C5786" t="str">
            <v>UN</v>
          </cell>
          <cell r="D5786">
            <v>6.93</v>
          </cell>
        </row>
        <row r="5787">
          <cell r="A5787">
            <v>104</v>
          </cell>
          <cell r="B5787" t="str">
            <v>ADAPTADOR PVC SOLDAVEL CURTO COM BOLSA E ROSCA, 75 MM X 2 1/2", PARA AGUA FRIA</v>
          </cell>
          <cell r="C5787" t="str">
            <v>UN</v>
          </cell>
          <cell r="D5787">
            <v>11.95</v>
          </cell>
        </row>
        <row r="5788">
          <cell r="A5788">
            <v>102</v>
          </cell>
          <cell r="B5788" t="str">
            <v>ADAPTADOR PVC SOLDAVEL CURTO COM BOLSA E ROSCA, 85 MM X 3", PARA AGUA FRIA</v>
          </cell>
          <cell r="C5788" t="str">
            <v>UN</v>
          </cell>
          <cell r="D5788">
            <v>17.96</v>
          </cell>
        </row>
        <row r="5789">
          <cell r="A5789">
            <v>95</v>
          </cell>
          <cell r="B5789" t="str">
            <v>ADAPTADOR PVC SOLDAVEL, COM FLANGE E ANEL DE VEDACAO, 20 MM X 1/2", PARA CAIXA D'AGUA</v>
          </cell>
          <cell r="C5789" t="str">
            <v>UN</v>
          </cell>
          <cell r="D5789">
            <v>7.59</v>
          </cell>
        </row>
        <row r="5790">
          <cell r="A5790">
            <v>96</v>
          </cell>
          <cell r="B5790" t="str">
            <v>ADAPTADOR PVC SOLDAVEL, COM FLANGE E ANEL DE VEDACAO, 25 MM X 3/4", PARA CAIXA D'AGUA</v>
          </cell>
          <cell r="C5790" t="str">
            <v>UN</v>
          </cell>
          <cell r="D5790">
            <v>9.83</v>
          </cell>
        </row>
        <row r="5791">
          <cell r="A5791">
            <v>97</v>
          </cell>
          <cell r="B5791" t="str">
            <v>ADAPTADOR PVC SOLDAVEL, COM FLANGE E ANEL DE VEDACAO, 32 MM X 1", PARA CAIXA D'AGUA</v>
          </cell>
          <cell r="C5791" t="str">
            <v>UN</v>
          </cell>
          <cell r="D5791">
            <v>12.37</v>
          </cell>
        </row>
        <row r="5792">
          <cell r="A5792">
            <v>98</v>
          </cell>
          <cell r="B5792" t="str">
            <v>ADAPTADOR PVC SOLDAVEL, COM FLANGE E ANEL DE VEDACAO, 40 MM X 1 1/4", PARA CAIXA D'AGUA</v>
          </cell>
          <cell r="C5792" t="str">
            <v>UN</v>
          </cell>
          <cell r="D5792">
            <v>20.07</v>
          </cell>
        </row>
        <row r="5793">
          <cell r="A5793">
            <v>99</v>
          </cell>
          <cell r="B5793" t="str">
            <v>ADAPTADOR PVC SOLDAVEL, COM FLANGE E ANEL DE VEDACAO, 50 MM X 1 1/2", PARA CAIXA D'AGUA</v>
          </cell>
          <cell r="C5793" t="str">
            <v>UN</v>
          </cell>
          <cell r="D5793">
            <v>23.15</v>
          </cell>
        </row>
        <row r="5794">
          <cell r="A5794">
            <v>100</v>
          </cell>
          <cell r="B5794" t="str">
            <v>ADAPTADOR PVC SOLDAVEL, COM FLANGES E ANEL DE VEDACAO, 60 MM X 2", PARA CAIXA D' AGUA</v>
          </cell>
          <cell r="C5794" t="str">
            <v>UN</v>
          </cell>
          <cell r="D5794">
            <v>28.15</v>
          </cell>
        </row>
        <row r="5795">
          <cell r="A5795">
            <v>75</v>
          </cell>
          <cell r="B5795" t="str">
            <v>ADAPTADOR PVC SOLDAVEL, COM FLANGES LIVRES, 110 MM X 4", PARA CAIXA D' AGUA</v>
          </cell>
          <cell r="C5795" t="str">
            <v>UN</v>
          </cell>
          <cell r="D5795">
            <v>211.15</v>
          </cell>
        </row>
        <row r="5796">
          <cell r="A5796">
            <v>114</v>
          </cell>
          <cell r="B5796" t="str">
            <v>ADAPTADOR PVC SOLDAVEL, COM FLANGES LIVRES, 25 MM X 3/4", PARA CAIXA D' AGUA</v>
          </cell>
          <cell r="C5796" t="str">
            <v>UN</v>
          </cell>
          <cell r="D5796">
            <v>8.33</v>
          </cell>
        </row>
        <row r="5797">
          <cell r="A5797">
            <v>68</v>
          </cell>
          <cell r="B5797" t="str">
            <v>ADAPTADOR PVC SOLDAVEL, COM FLANGES LIVRES, 32 MM X 1", PARA CAIXA D' AGUA</v>
          </cell>
          <cell r="C5797" t="str">
            <v>UN</v>
          </cell>
          <cell r="D5797">
            <v>11.17</v>
          </cell>
        </row>
        <row r="5798">
          <cell r="A5798">
            <v>86</v>
          </cell>
          <cell r="B5798" t="str">
            <v>ADAPTADOR PVC SOLDAVEL, COM FLANGES LIVRES, 40 MM X 1  1/4", PARA CAIXA D' AGUA</v>
          </cell>
          <cell r="C5798" t="str">
            <v>UN</v>
          </cell>
          <cell r="D5798">
            <v>16.54</v>
          </cell>
        </row>
        <row r="5799">
          <cell r="A5799">
            <v>66</v>
          </cell>
          <cell r="B5799" t="str">
            <v>ADAPTADOR PVC SOLDAVEL, COM FLANGES LIVRES, 50 MM X 1  1/2", PARA CAIXA D' AGUA</v>
          </cell>
          <cell r="C5799" t="str">
            <v>UN</v>
          </cell>
          <cell r="D5799">
            <v>18.98</v>
          </cell>
        </row>
        <row r="5800">
          <cell r="A5800">
            <v>69</v>
          </cell>
          <cell r="B5800" t="str">
            <v>ADAPTADOR PVC SOLDAVEL, COM FLANGES LIVRES, 60 MM X 2", PARA CAIXA D' AGUA</v>
          </cell>
          <cell r="C5800" t="str">
            <v>UN</v>
          </cell>
          <cell r="D5800">
            <v>28.15</v>
          </cell>
        </row>
        <row r="5801">
          <cell r="A5801">
            <v>83</v>
          </cell>
          <cell r="B5801" t="str">
            <v>ADAPTADOR PVC SOLDAVEL, COM FLANGES LIVRES, 75 MM X 2  1/2", PARA CAIXA D' AGUA</v>
          </cell>
          <cell r="C5801" t="str">
            <v>UN</v>
          </cell>
          <cell r="D5801">
            <v>109.53</v>
          </cell>
        </row>
        <row r="5802">
          <cell r="A5802">
            <v>74</v>
          </cell>
          <cell r="B5802" t="str">
            <v>ADAPTADOR PVC SOLDAVEL, COM FLANGES LIVRES, 85 MM X 3", PARA CAIXA D' AGUA</v>
          </cell>
          <cell r="C5802" t="str">
            <v>UN</v>
          </cell>
          <cell r="D5802">
            <v>147.54</v>
          </cell>
        </row>
        <row r="5803">
          <cell r="A5803">
            <v>106</v>
          </cell>
          <cell r="B5803" t="str">
            <v>ADAPTADOR PVC SOLDAVEL, LONGO, COM FLANGE LIVRE,  110 MM X 4", PARA CAIXA D' AGUA</v>
          </cell>
          <cell r="C5803" t="str">
            <v>UN</v>
          </cell>
          <cell r="D5803">
            <v>301.63</v>
          </cell>
        </row>
        <row r="5804">
          <cell r="A5804">
            <v>87</v>
          </cell>
          <cell r="B5804" t="str">
            <v>ADAPTADOR PVC SOLDAVEL, LONGO, COM FLANGE LIVRE,  25 MM X 3/4", PARA CAIXA D' AGUA</v>
          </cell>
          <cell r="C5804" t="str">
            <v>UN</v>
          </cell>
          <cell r="D5804">
            <v>12.48</v>
          </cell>
        </row>
        <row r="5805">
          <cell r="A5805">
            <v>88</v>
          </cell>
          <cell r="B5805" t="str">
            <v>ADAPTADOR PVC SOLDAVEL, LONGO, COM FLANGE LIVRE,  32 MM X 1", PARA CAIXA D' AGUA</v>
          </cell>
          <cell r="C5805" t="str">
            <v>UN</v>
          </cell>
          <cell r="D5805">
            <v>15.02</v>
          </cell>
        </row>
        <row r="5806">
          <cell r="A5806">
            <v>89</v>
          </cell>
          <cell r="B5806" t="str">
            <v>ADAPTADOR PVC SOLDAVEL, LONGO, COM FLANGE LIVRE,  40 MM X 1 1/4", PARA CAIXA D' AGUA</v>
          </cell>
          <cell r="C5806" t="str">
            <v>UN</v>
          </cell>
          <cell r="D5806">
            <v>22.17</v>
          </cell>
        </row>
        <row r="5807">
          <cell r="A5807">
            <v>90</v>
          </cell>
          <cell r="B5807" t="str">
            <v>ADAPTADOR PVC SOLDAVEL, LONGO, COM FLANGE LIVRE,  50 MM X 1 1/2", PARA CAIXA D' AGUA</v>
          </cell>
          <cell r="C5807" t="str">
            <v>UN</v>
          </cell>
          <cell r="D5807">
            <v>25.42</v>
          </cell>
        </row>
        <row r="5808">
          <cell r="A5808">
            <v>81</v>
          </cell>
          <cell r="B5808" t="str">
            <v>ADAPTADOR PVC SOLDAVEL, LONGO, COM FLANGE LIVRE,  60 MM X 2", PARA CAIXA D' AGUA</v>
          </cell>
          <cell r="C5808" t="str">
            <v>UN</v>
          </cell>
          <cell r="D5808">
            <v>37.729999999999997</v>
          </cell>
        </row>
        <row r="5809">
          <cell r="A5809">
            <v>82</v>
          </cell>
          <cell r="B5809" t="str">
            <v>ADAPTADOR PVC SOLDAVEL, LONGO, COM FLANGE LIVRE,  75 MM X 2 1/2", PARA CAIXA D' AGUA</v>
          </cell>
          <cell r="C5809" t="str">
            <v>UN</v>
          </cell>
          <cell r="D5809">
            <v>146.82</v>
          </cell>
        </row>
        <row r="5810">
          <cell r="A5810">
            <v>105</v>
          </cell>
          <cell r="B5810" t="str">
            <v>ADAPTADOR PVC SOLDAVEL, LONGO, COM FLANGE LIVRE,  85 MM X 3", PARA CAIXA D' AGUA</v>
          </cell>
          <cell r="C5810" t="str">
            <v>UN</v>
          </cell>
          <cell r="D5810">
            <v>197.76</v>
          </cell>
        </row>
        <row r="5811">
          <cell r="A5811">
            <v>80</v>
          </cell>
          <cell r="B5811" t="str">
            <v>ADAPTADOR PVC 110,0MM X CERAMICO 100,0MM PONTA/BOLSA, PARA REDE COLETOR ESGOTO</v>
          </cell>
          <cell r="C5811" t="str">
            <v>UN</v>
          </cell>
          <cell r="D5811">
            <v>21.4</v>
          </cell>
        </row>
        <row r="5812">
          <cell r="A5812">
            <v>72</v>
          </cell>
          <cell r="B5812" t="str">
            <v>ADAPTADOR PVC, ROSCAVEL, COM FLANGES E ANEL DE VEDACAO, 1 1/2", PARA CAIXA D'AGUA</v>
          </cell>
          <cell r="C5812" t="str">
            <v>UN</v>
          </cell>
          <cell r="D5812">
            <v>19.579999999999998</v>
          </cell>
        </row>
        <row r="5813">
          <cell r="A5813">
            <v>70</v>
          </cell>
          <cell r="B5813" t="str">
            <v>ADAPTADOR PVC, ROSCAVEL, COM FLANGES E ANEL DE VEDACAO, 1 1/4", PARA CAIXA D' AGUA</v>
          </cell>
          <cell r="C5813" t="str">
            <v>UN</v>
          </cell>
          <cell r="D5813">
            <v>19.84</v>
          </cell>
        </row>
        <row r="5814">
          <cell r="A5814">
            <v>85</v>
          </cell>
          <cell r="B5814" t="str">
            <v>ADAPTADOR PVC, ROSCAVEL, COM FLANGES E ANEL DE VEDACAO, 2", PARA CAIXA D' AGUA</v>
          </cell>
          <cell r="C5814" t="str">
            <v>UN</v>
          </cell>
          <cell r="D5814">
            <v>28.52</v>
          </cell>
        </row>
        <row r="5815">
          <cell r="A5815">
            <v>10899</v>
          </cell>
          <cell r="B5815" t="str">
            <v>ADAPTADOR, EM LATAO, ENGATE RAPIDO 2 1/2" X ROSCA INTERNA 5 FIOS 2 1/2",  PARA INSTALACAO PREDIAL DE COMBATE A INCENDIO</v>
          </cell>
          <cell r="C5815" t="str">
            <v>UN</v>
          </cell>
          <cell r="D5815">
            <v>50.38</v>
          </cell>
        </row>
        <row r="5816">
          <cell r="A5816">
            <v>10900</v>
          </cell>
          <cell r="B5816" t="str">
            <v>ADAPTADOR, EM LATAO, ENGATE RAPIDO1 1/2" X ROSCA INTERNA 5 FIOS 2 1/2",  PARA INSTALACAO PREDIAL DE COMBATE A INCENDIO</v>
          </cell>
          <cell r="C5816" t="str">
            <v>UN</v>
          </cell>
          <cell r="D5816">
            <v>39.42</v>
          </cell>
        </row>
        <row r="5817">
          <cell r="A5817">
            <v>20075</v>
          </cell>
          <cell r="B5817" t="str">
            <v>ADAPTADOR, PVC PB,A A LUVA DE FIBROCIMENTO, DN 75 / DE 85 MM</v>
          </cell>
          <cell r="C5817" t="str">
            <v>UN</v>
          </cell>
          <cell r="D5817">
            <v>76.45</v>
          </cell>
        </row>
        <row r="5818">
          <cell r="A5818">
            <v>46</v>
          </cell>
          <cell r="B5818" t="str">
            <v>ADAPTADOR, PVC PBA,  BOLSA/ROSCA, JE, DN 75 / DE  85 MM</v>
          </cell>
          <cell r="C5818" t="str">
            <v>UN</v>
          </cell>
          <cell r="D5818">
            <v>67.819999999999993</v>
          </cell>
        </row>
        <row r="5819">
          <cell r="A5819">
            <v>51</v>
          </cell>
          <cell r="B5819" t="str">
            <v>ADAPTADOR, PVC PBA, A BOLSA DEFOFO, JE, DN 100 / DE 110 MM</v>
          </cell>
          <cell r="C5819" t="str">
            <v>UN</v>
          </cell>
          <cell r="D5819">
            <v>154.07</v>
          </cell>
        </row>
        <row r="5820">
          <cell r="A5820">
            <v>12863</v>
          </cell>
          <cell r="B5820" t="str">
            <v>ADAPTADOR, PVC PBA, A BOLSA DEFOFO, JE, DN 50 / DE 60 MM</v>
          </cell>
          <cell r="C5820" t="str">
            <v>UN</v>
          </cell>
          <cell r="D5820">
            <v>44.33</v>
          </cell>
        </row>
        <row r="5821">
          <cell r="A5821">
            <v>50</v>
          </cell>
          <cell r="B5821" t="str">
            <v>ADAPTADOR, PVC PBA, A BOLSA DEFOFO, JE, DN 75 / DE  85 MM</v>
          </cell>
          <cell r="C5821" t="str">
            <v>UN</v>
          </cell>
          <cell r="D5821">
            <v>97.59</v>
          </cell>
        </row>
        <row r="5822">
          <cell r="A5822">
            <v>20076</v>
          </cell>
          <cell r="B5822" t="str">
            <v>ADAPTADOR, PVC PBA, A LUVA DE FIBROCIMENTO, DN 100 / DE 110 MM</v>
          </cell>
          <cell r="C5822" t="str">
            <v>UN</v>
          </cell>
          <cell r="D5822">
            <v>142.36000000000001</v>
          </cell>
        </row>
        <row r="5823">
          <cell r="A5823">
            <v>20074</v>
          </cell>
          <cell r="B5823" t="str">
            <v>ADAPTADOR, PVC PBA, A LUVA DE FIBROCIMENTO, DN 50 / DE 60 MM</v>
          </cell>
          <cell r="C5823" t="str">
            <v>UN</v>
          </cell>
          <cell r="D5823">
            <v>42.07</v>
          </cell>
        </row>
        <row r="5824">
          <cell r="A5824">
            <v>47</v>
          </cell>
          <cell r="B5824" t="str">
            <v>ADAPTADOR, PVC PBA, BOLSA/ROSCA, JE, DN 100 / DE 110 MM</v>
          </cell>
          <cell r="C5824" t="str">
            <v>UN</v>
          </cell>
          <cell r="D5824">
            <v>81.09</v>
          </cell>
        </row>
        <row r="5825">
          <cell r="A5825">
            <v>48</v>
          </cell>
          <cell r="B5825" t="str">
            <v>ADAPTADOR, PVC PBA, BOLSA/ROSCA, JE, DN 50 / DE 60 MM</v>
          </cell>
          <cell r="C5825" t="str">
            <v>UN</v>
          </cell>
          <cell r="D5825">
            <v>31.64</v>
          </cell>
        </row>
        <row r="5826">
          <cell r="A5826">
            <v>52</v>
          </cell>
          <cell r="B5826" t="str">
            <v>ADAPTADOR, PVC PBA, PONTA/ROSCA, JE, DN 50 / DE  60 MM</v>
          </cell>
          <cell r="C5826" t="str">
            <v>UN</v>
          </cell>
          <cell r="D5826">
            <v>15.79</v>
          </cell>
        </row>
        <row r="5827">
          <cell r="A5827">
            <v>43</v>
          </cell>
          <cell r="B5827" t="str">
            <v>ADAPTADOR, PVC PBA, PONTA/ROSCA, JE, DN 75 / DE  85 MM</v>
          </cell>
          <cell r="C5827" t="str">
            <v>UN</v>
          </cell>
          <cell r="D5827">
            <v>41.57</v>
          </cell>
        </row>
        <row r="5828">
          <cell r="A5828">
            <v>157</v>
          </cell>
          <cell r="B5828" t="str">
            <v>ADESIVO ESTRUTURAL A BASE DE RESINA EPOXI PARA INJECAO EM TRINCAS, BICOMPONENTE, BAIXA VISCOSIDADE</v>
          </cell>
          <cell r="C5828" t="str">
            <v>KG</v>
          </cell>
          <cell r="D5828">
            <v>91.57</v>
          </cell>
        </row>
        <row r="5829">
          <cell r="A5829">
            <v>156</v>
          </cell>
          <cell r="B5829" t="str">
            <v>ADESIVO ESTRUTURAL A BASE DE RESINA EPOXI, BICOMPONENTE, FLUIDO</v>
          </cell>
          <cell r="C5829" t="str">
            <v>KG</v>
          </cell>
          <cell r="D5829">
            <v>40.869999999999997</v>
          </cell>
        </row>
        <row r="5830">
          <cell r="A5830">
            <v>131</v>
          </cell>
          <cell r="B5830" t="str">
            <v>ADESIVO ESTRUTURAL A BASE DE RESINA EPOXI, BICOMPONENTE, PASTOSO (TIXOTROPICO)</v>
          </cell>
          <cell r="C5830" t="str">
            <v>KG</v>
          </cell>
          <cell r="D5830">
            <v>39.24</v>
          </cell>
        </row>
        <row r="5831">
          <cell r="A5831">
            <v>39719</v>
          </cell>
          <cell r="B5831" t="str">
            <v>ADESIVO LIQUIDO A BASE DE RESINAS PARA COLAGEM DE ESPUMA DE ISOLAMENTO TERMICO FLEXIVEL</v>
          </cell>
          <cell r="C5831" t="str">
            <v>L</v>
          </cell>
          <cell r="D5831">
            <v>44.6</v>
          </cell>
        </row>
        <row r="5832">
          <cell r="A5832">
            <v>7334</v>
          </cell>
          <cell r="B5832" t="str">
            <v>ADESIVO PARA ARGAMASSAS E CHAPISCOS</v>
          </cell>
          <cell r="C5832" t="str">
            <v>L</v>
          </cell>
          <cell r="D5832">
            <v>7.86</v>
          </cell>
        </row>
        <row r="5833">
          <cell r="A5833">
            <v>21114</v>
          </cell>
          <cell r="B5833" t="str">
            <v>ADESIVO PARA TUBOS CPVC, *75* G</v>
          </cell>
          <cell r="C5833" t="str">
            <v>UN</v>
          </cell>
          <cell r="D5833">
            <v>9.5500000000000007</v>
          </cell>
        </row>
        <row r="5834">
          <cell r="A5834">
            <v>117</v>
          </cell>
          <cell r="B5834" t="str">
            <v>ADESIVO PLASTICO PARA PVC, BISNAGA COM 17 GR</v>
          </cell>
          <cell r="C5834" t="str">
            <v>UN</v>
          </cell>
          <cell r="D5834">
            <v>1.52</v>
          </cell>
        </row>
        <row r="5835">
          <cell r="A5835">
            <v>119</v>
          </cell>
          <cell r="B5835" t="str">
            <v>ADESIVO PLASTICO PARA PVC, BISNAGA COM 75 GR</v>
          </cell>
          <cell r="C5835" t="str">
            <v>UN</v>
          </cell>
          <cell r="D5835">
            <v>3.77</v>
          </cell>
        </row>
        <row r="5836">
          <cell r="A5836">
            <v>20080</v>
          </cell>
          <cell r="B5836" t="str">
            <v>ADESIVO PLASTICO PARA PVC, FRASCO COM 175 GR</v>
          </cell>
          <cell r="C5836" t="str">
            <v>UN</v>
          </cell>
          <cell r="D5836">
            <v>10.81</v>
          </cell>
        </row>
        <row r="5837">
          <cell r="A5837">
            <v>122</v>
          </cell>
          <cell r="B5837" t="str">
            <v>ADESIVO PLASTICO PARA PVC, FRASCO COM 850 GR</v>
          </cell>
          <cell r="C5837" t="str">
            <v>UN</v>
          </cell>
          <cell r="D5837">
            <v>34.049999999999997</v>
          </cell>
        </row>
        <row r="5838">
          <cell r="A5838">
            <v>3410</v>
          </cell>
          <cell r="B5838" t="str">
            <v>ADESIVO/COLA PARA EPS (ISOPOR) E OUTROS MATERIAIS</v>
          </cell>
          <cell r="C5838" t="str">
            <v>KG</v>
          </cell>
          <cell r="D5838">
            <v>17.21</v>
          </cell>
        </row>
        <row r="5839">
          <cell r="A5839">
            <v>124</v>
          </cell>
          <cell r="B5839" t="str">
            <v>ADITIVO ACELERADOR DE PEGA E ENDURECIMENTO PARA ARGAMASSAS E CONCRETOS</v>
          </cell>
          <cell r="C5839" t="str">
            <v>L</v>
          </cell>
          <cell r="D5839">
            <v>10.19</v>
          </cell>
        </row>
        <row r="5840">
          <cell r="A5840">
            <v>7325</v>
          </cell>
          <cell r="B5840" t="str">
            <v>ADITIVO IMPERMEABILIZANTE DE PEGA NORMAL PARA ARGAMASSAS E  CONCRETOS SEM ARMACAO</v>
          </cell>
          <cell r="C5840" t="str">
            <v>KG</v>
          </cell>
          <cell r="D5840">
            <v>4.71</v>
          </cell>
        </row>
        <row r="5841">
          <cell r="A5841">
            <v>123</v>
          </cell>
          <cell r="B5841" t="str">
            <v>ADITIVO IMPERMEABILIZANTE DE PEGA NORMAL PARA ARGAMASSAS E CONCRETOS SEM ARMACAO</v>
          </cell>
          <cell r="C5841" t="str">
            <v>L</v>
          </cell>
          <cell r="D5841">
            <v>4.53</v>
          </cell>
        </row>
        <row r="5842">
          <cell r="A5842">
            <v>127</v>
          </cell>
          <cell r="B5842" t="str">
            <v>ADITIVO IMPERMEABILIZANTE DE PEGA ULTRARRAPIDA</v>
          </cell>
          <cell r="C5842" t="str">
            <v>L</v>
          </cell>
          <cell r="D5842">
            <v>10.64</v>
          </cell>
        </row>
        <row r="5843">
          <cell r="A5843">
            <v>133</v>
          </cell>
          <cell r="B5843" t="str">
            <v>ADITIVO LIQUIDO INCORPORADOR DE AR PARA CONCRETO E ARGAMASSA</v>
          </cell>
          <cell r="C5843" t="str">
            <v>L</v>
          </cell>
          <cell r="D5843">
            <v>4.57</v>
          </cell>
        </row>
        <row r="5844">
          <cell r="A5844">
            <v>37538</v>
          </cell>
          <cell r="B5844" t="str">
            <v>ADITIVO PLASTIFICANTE E ESTABILIZADOR PARA ARGAMASSAS DE ASSENTAMENTO E REBOCO</v>
          </cell>
          <cell r="C5844" t="str">
            <v>18L</v>
          </cell>
          <cell r="D5844">
            <v>113.41</v>
          </cell>
        </row>
        <row r="5845">
          <cell r="A5845">
            <v>132</v>
          </cell>
          <cell r="B5845" t="str">
            <v>ADITIVO PLASTIFICANTE RETARDADOR DE PEGA E REDUTOR DE AGUA PARA CONCRETO</v>
          </cell>
          <cell r="C5845" t="str">
            <v>L</v>
          </cell>
          <cell r="D5845">
            <v>5.0199999999999996</v>
          </cell>
        </row>
        <row r="5846">
          <cell r="A5846">
            <v>13408</v>
          </cell>
          <cell r="B5846" t="str">
            <v>ADITIVO SUPERPLASTIFICANTE DE PEGA NORMAL PARA CONCRETO (TAMBOR 200 KG)</v>
          </cell>
          <cell r="C5846" t="str">
            <v>200KG</v>
          </cell>
          <cell r="D5846">
            <v>1786.71</v>
          </cell>
        </row>
        <row r="5847">
          <cell r="A5847">
            <v>37476</v>
          </cell>
          <cell r="B5847" t="str">
            <v>ADUELA/GALERIA DE CONCRETO ARMADO, SECAO RETANGULAR 1.50 X 1.50 M (L X A), C = 1.00 M, E = 20 CM</v>
          </cell>
          <cell r="C5847" t="str">
            <v>UN</v>
          </cell>
          <cell r="D5847">
            <v>1689.17</v>
          </cell>
        </row>
        <row r="5848">
          <cell r="A5848">
            <v>37478</v>
          </cell>
          <cell r="B5848" t="str">
            <v>ADUELA/GALERIA DE CONCRETO ARMADO, SECAO RETANGULAR 2.00 X 2.00 M (L X A), C = 1.00 M, E = 20 CM</v>
          </cell>
          <cell r="C5848" t="str">
            <v>UN</v>
          </cell>
          <cell r="D5848">
            <v>2389.73</v>
          </cell>
        </row>
        <row r="5849">
          <cell r="A5849">
            <v>37477</v>
          </cell>
          <cell r="B5849" t="str">
            <v>ADUELA/GALERIA DE CONCRETO ARMADO, SECAO RETANGULAR 2.50 X 2.50 M (L X A), C = 1.00 M, E = 20 CM</v>
          </cell>
          <cell r="C5849" t="str">
            <v>UN</v>
          </cell>
          <cell r="D5849">
            <v>2924.19</v>
          </cell>
        </row>
        <row r="5850">
          <cell r="A5850">
            <v>37479</v>
          </cell>
          <cell r="B5850" t="str">
            <v>ADUELA/GALERIA DE CONCRETO ARMADO, SECAO RETANGULAR 3.00 X 3.00 M (L X A), C = 1.00 M, E = 20 CM</v>
          </cell>
          <cell r="C5850" t="str">
            <v>UN</v>
          </cell>
          <cell r="D5850">
            <v>3656.36</v>
          </cell>
        </row>
        <row r="5851">
          <cell r="A5851">
            <v>4319</v>
          </cell>
          <cell r="B5851" t="str">
            <v>AFASTADOR PARA TELHA DE FIBROCIMENTO CANALETE 90 OU KALHETAO</v>
          </cell>
          <cell r="C5851" t="str">
            <v>UN</v>
          </cell>
          <cell r="D5851">
            <v>0.91</v>
          </cell>
        </row>
        <row r="5852">
          <cell r="A5852">
            <v>6114</v>
          </cell>
          <cell r="B5852" t="str">
            <v>AJUDANTE DE ARMADOR</v>
          </cell>
          <cell r="C5852" t="str">
            <v>H</v>
          </cell>
          <cell r="D5852">
            <v>8.92</v>
          </cell>
        </row>
        <row r="5853">
          <cell r="A5853">
            <v>6117</v>
          </cell>
          <cell r="B5853" t="str">
            <v>AJUDANTE DE CARPINTEIRO</v>
          </cell>
          <cell r="C5853" t="str">
            <v>H</v>
          </cell>
          <cell r="D5853">
            <v>8.92</v>
          </cell>
        </row>
        <row r="5854">
          <cell r="A5854">
            <v>25958</v>
          </cell>
          <cell r="B5854" t="str">
            <v>AJUDANTE DE ESTRUTURA METALICA</v>
          </cell>
          <cell r="C5854" t="str">
            <v>H</v>
          </cell>
          <cell r="D5854">
            <v>4.8600000000000003</v>
          </cell>
        </row>
        <row r="5855">
          <cell r="A5855">
            <v>248</v>
          </cell>
          <cell r="B5855" t="str">
            <v>AJUDANTE DE OPERACAO EM GERAL</v>
          </cell>
          <cell r="C5855" t="str">
            <v>H</v>
          </cell>
          <cell r="D5855">
            <v>9.73</v>
          </cell>
        </row>
        <row r="5856">
          <cell r="A5856">
            <v>6127</v>
          </cell>
          <cell r="B5856" t="str">
            <v>AJUDANTE DE PEDREIRO</v>
          </cell>
          <cell r="C5856" t="str">
            <v>H</v>
          </cell>
          <cell r="D5856">
            <v>8.64</v>
          </cell>
        </row>
        <row r="5857">
          <cell r="A5857">
            <v>34466</v>
          </cell>
          <cell r="B5857" t="str">
            <v>AJUDANTE DE PINTOR</v>
          </cell>
          <cell r="C5857" t="str">
            <v>H</v>
          </cell>
          <cell r="D5857">
            <v>8.94</v>
          </cell>
        </row>
        <row r="5858">
          <cell r="A5858">
            <v>242</v>
          </cell>
          <cell r="B5858" t="str">
            <v>AJUDANTE ESPECIALIZADO</v>
          </cell>
          <cell r="C5858" t="str">
            <v>H</v>
          </cell>
          <cell r="D5858">
            <v>9.73</v>
          </cell>
        </row>
        <row r="5859">
          <cell r="A5859">
            <v>427</v>
          </cell>
          <cell r="B5859" t="str">
            <v>ALCA PREFORMADA DE CONTRA POSTE, EM ACO GALVANIZADO, PARA CABO 3/16", COMPRIMENTO *860* MM</v>
          </cell>
          <cell r="C5859" t="str">
            <v>UN</v>
          </cell>
          <cell r="D5859">
            <v>5.22</v>
          </cell>
        </row>
        <row r="5860">
          <cell r="A5860">
            <v>417</v>
          </cell>
          <cell r="B5860" t="str">
            <v>ALCA PREFORMADA DE DISTRIBUICAO, EM ACO GALVANIZADO, PARA CABO DE ALUMINIO DIAMETRO 16 MM</v>
          </cell>
          <cell r="C5860" t="str">
            <v>UN</v>
          </cell>
          <cell r="D5860">
            <v>2.46</v>
          </cell>
        </row>
        <row r="5861">
          <cell r="A5861">
            <v>418</v>
          </cell>
          <cell r="B5861" t="str">
            <v>ALCA PREFORMADA DE DISTRIBUICAO, EM ACO GALVANIZADO, PARA CABO DE ALUMINIO DIAMETRO 25 MM2</v>
          </cell>
          <cell r="C5861" t="str">
            <v>UN</v>
          </cell>
          <cell r="D5861">
            <v>2.46</v>
          </cell>
        </row>
        <row r="5862">
          <cell r="A5862">
            <v>11273</v>
          </cell>
          <cell r="B5862" t="str">
            <v>ALCA PREFORMADA DE DISTRIBUICAO, EM ACO GALVANIZADO, PARA CONDUTORES DE ALUMINIO AWG 1/0 (CAA 6/1 OU CA 7 FIOS)</v>
          </cell>
          <cell r="C5862" t="str">
            <v>UN</v>
          </cell>
          <cell r="D5862">
            <v>7.64</v>
          </cell>
        </row>
        <row r="5863">
          <cell r="A5863">
            <v>11272</v>
          </cell>
          <cell r="B5863" t="str">
            <v>ALCA PREFORMADA DE DISTRIBUICAO, EM ACO GALVANIZADO, PARA CONDUTORES DE ALUMINIO AWG 2 (CAA 6/1 OU CA 7 FIOS)</v>
          </cell>
          <cell r="C5863" t="str">
            <v>UN</v>
          </cell>
          <cell r="D5863">
            <v>4.6100000000000003</v>
          </cell>
        </row>
        <row r="5864">
          <cell r="A5864">
            <v>11275</v>
          </cell>
          <cell r="B5864" t="str">
            <v>ALCA PREFORMADA DE SERVICO, EM ACO GALVANIZADO, PARA CONDUTORES DE ALUMINIO AWG 4 (CAA 6/1)</v>
          </cell>
          <cell r="C5864" t="str">
            <v>UN</v>
          </cell>
          <cell r="D5864">
            <v>1.85</v>
          </cell>
        </row>
        <row r="5865">
          <cell r="A5865">
            <v>11274</v>
          </cell>
          <cell r="B5865" t="str">
            <v>ALCA PREFORMADA DE SERVICO, EM ACO GALVANIZADO, PARA CONDUTORES DE ALUMINIO AWG 6 (CAA 6/1)</v>
          </cell>
          <cell r="C5865" t="str">
            <v>UN</v>
          </cell>
          <cell r="D5865">
            <v>1.41</v>
          </cell>
        </row>
        <row r="5866">
          <cell r="A5866">
            <v>37370</v>
          </cell>
          <cell r="B5866" t="str">
            <v>ALIMENTACAO (ENCARGOS COMPLEMENTARES) *COLETADO CAIXA*</v>
          </cell>
          <cell r="C5866" t="str">
            <v>H</v>
          </cell>
          <cell r="D5866">
            <v>1.8</v>
          </cell>
        </row>
        <row r="5867">
          <cell r="A5867">
            <v>10658</v>
          </cell>
          <cell r="B5867" t="str">
            <v>ALISADORA DE CONCRETO COM MOTOR A GASOLINA DE 5,5 HP, PESO COM MOTOR DE 78 KG, 4 PATAS.</v>
          </cell>
          <cell r="C5867" t="str">
            <v>UN</v>
          </cell>
          <cell r="D5867">
            <v>10474.299999999999</v>
          </cell>
        </row>
        <row r="5868">
          <cell r="A5868">
            <v>253</v>
          </cell>
          <cell r="B5868" t="str">
            <v>ALMOXARIFE</v>
          </cell>
          <cell r="C5868" t="str">
            <v>H</v>
          </cell>
          <cell r="D5868">
            <v>12.23</v>
          </cell>
        </row>
        <row r="5869">
          <cell r="A5869">
            <v>583</v>
          </cell>
          <cell r="B5869" t="str">
            <v>ALUMINIO ANODIZADO</v>
          </cell>
          <cell r="C5869" t="str">
            <v>KG</v>
          </cell>
          <cell r="D5869">
            <v>33.99</v>
          </cell>
        </row>
        <row r="5870">
          <cell r="A5870">
            <v>6</v>
          </cell>
          <cell r="B5870" t="str">
            <v>AMONIA</v>
          </cell>
          <cell r="C5870" t="str">
            <v>L</v>
          </cell>
          <cell r="D5870">
            <v>2.4700000000000002</v>
          </cell>
        </row>
        <row r="5871">
          <cell r="A5871">
            <v>20193</v>
          </cell>
          <cell r="B5871" t="str">
            <v>ANDAIME METALICO TIPO FACHADEIRO, LARGURA DE 1,20M, ALTURA POR PECA DE 2,0M (LOCACAO)</v>
          </cell>
          <cell r="C5871" t="str">
            <v>M2/MES</v>
          </cell>
          <cell r="D5871">
            <v>3.49</v>
          </cell>
        </row>
        <row r="5872">
          <cell r="A5872">
            <v>10527</v>
          </cell>
          <cell r="B5872" t="str">
            <v>ANDAIME METALICO TUBULAR DE ENCAIXE, TIPO DE TORRE, COM LARGURA DE 1 ATE 1,5 M E ALTURA DE *1,00 M* (LOCACAO)</v>
          </cell>
          <cell r="C5872" t="str">
            <v>M/MES</v>
          </cell>
          <cell r="D5872">
            <v>10.5</v>
          </cell>
        </row>
        <row r="5873">
          <cell r="A5873">
            <v>10526</v>
          </cell>
          <cell r="B5873" t="str">
            <v>ANDAIME SUSPENSO OU BALANCIM, TIPO PESADO (CARGA TOTAL DE 250 KG/M2), PLATAFORMA DE 1,50 X 3,00 M, COM 4 CATRACAS (GUINCHOS) E CABO DE *45* M (LOCACAO )</v>
          </cell>
          <cell r="C5873" t="str">
            <v>MES</v>
          </cell>
          <cell r="D5873">
            <v>332.96</v>
          </cell>
        </row>
        <row r="5874">
          <cell r="A5874">
            <v>299</v>
          </cell>
          <cell r="B5874" t="str">
            <v>ANEL BORRACHA DN 100 MM, PARA TUBO SERIE REFORCADA ESGOTO PREDIAL</v>
          </cell>
          <cell r="C5874" t="str">
            <v>UN</v>
          </cell>
          <cell r="D5874">
            <v>1.34</v>
          </cell>
        </row>
        <row r="5875">
          <cell r="A5875">
            <v>298</v>
          </cell>
          <cell r="B5875" t="str">
            <v>ANEL BORRACHA DN 75 MM, PARA TUBO SERIE REFORCADA ESGOTO PREDIAL</v>
          </cell>
          <cell r="C5875" t="str">
            <v>UN</v>
          </cell>
          <cell r="D5875">
            <v>1.35</v>
          </cell>
        </row>
        <row r="5876">
          <cell r="A5876">
            <v>295</v>
          </cell>
          <cell r="B5876" t="str">
            <v>ANEL BORRACHA PARA TUBO ESGOTO PREDIAL DN 40 MM (NBR 5688)</v>
          </cell>
          <cell r="C5876" t="str">
            <v>UN</v>
          </cell>
          <cell r="D5876">
            <v>0.8</v>
          </cell>
        </row>
        <row r="5877">
          <cell r="A5877">
            <v>296</v>
          </cell>
          <cell r="B5877" t="str">
            <v>ANEL BORRACHA PARA TUBO ESGOTO PREDIAL DN 50 MM (NBR 5688)</v>
          </cell>
          <cell r="C5877" t="str">
            <v>UN</v>
          </cell>
          <cell r="D5877">
            <v>0.83</v>
          </cell>
        </row>
        <row r="5878">
          <cell r="A5878">
            <v>297</v>
          </cell>
          <cell r="B5878" t="str">
            <v>ANEL BORRACHA PARA TUBO ESGOTO PREDIAL DN 75 MM (NBR 5688)</v>
          </cell>
          <cell r="C5878" t="str">
            <v>UN</v>
          </cell>
          <cell r="D5878">
            <v>1.18</v>
          </cell>
        </row>
        <row r="5879">
          <cell r="A5879">
            <v>301</v>
          </cell>
          <cell r="B5879" t="str">
            <v>ANEL BORRACHA PARA TUBO ESGOTO PREDIAL, DN 100 MM (NBR 5688)</v>
          </cell>
          <cell r="C5879" t="str">
            <v>UN</v>
          </cell>
          <cell r="D5879">
            <v>1.48</v>
          </cell>
        </row>
        <row r="5880">
          <cell r="A5880">
            <v>300</v>
          </cell>
          <cell r="B5880" t="str">
            <v>ANEL BORRACHA, DN 150 MM, PARA TUBO SERIE REFORCADA ESGOTO PREDIAL</v>
          </cell>
          <cell r="C5880" t="str">
            <v>UN</v>
          </cell>
          <cell r="D5880">
            <v>6.21</v>
          </cell>
        </row>
        <row r="5881">
          <cell r="A5881">
            <v>20084</v>
          </cell>
          <cell r="B5881" t="str">
            <v>ANEL BORRACHA, DN 40 MM, PARA TUBO SERIE REFORCADA ESGOTO PREDIAL</v>
          </cell>
          <cell r="C5881" t="str">
            <v>UN</v>
          </cell>
          <cell r="D5881">
            <v>0.8</v>
          </cell>
        </row>
        <row r="5882">
          <cell r="A5882">
            <v>20085</v>
          </cell>
          <cell r="B5882" t="str">
            <v>ANEL BORRACHA, DN 50 MM, PARA TUBO SERIE REFORCADA ESGOTO PREDIAL</v>
          </cell>
          <cell r="C5882" t="str">
            <v>UN</v>
          </cell>
          <cell r="D5882">
            <v>0.74</v>
          </cell>
        </row>
        <row r="5883">
          <cell r="A5883">
            <v>311</v>
          </cell>
          <cell r="B5883" t="str">
            <v>ANEL BORRACHA, PARA TUBO PVC DEFOFO, DN 100 MM (NBR 7665)</v>
          </cell>
          <cell r="C5883" t="str">
            <v>UN</v>
          </cell>
          <cell r="D5883">
            <v>4.8099999999999996</v>
          </cell>
        </row>
        <row r="5884">
          <cell r="A5884">
            <v>318</v>
          </cell>
          <cell r="B5884" t="str">
            <v>ANEL BORRACHA, PARA TUBO PVC DEFOFO, DN 150 MM (NBR 7665)</v>
          </cell>
          <cell r="C5884" t="str">
            <v>UN</v>
          </cell>
          <cell r="D5884">
            <v>8.43</v>
          </cell>
        </row>
        <row r="5885">
          <cell r="A5885">
            <v>319</v>
          </cell>
          <cell r="B5885" t="str">
            <v>ANEL BORRACHA, PARA TUBO PVC DEFOFO, DN 200 MM (NBR 7665)</v>
          </cell>
          <cell r="C5885" t="str">
            <v>UN</v>
          </cell>
          <cell r="D5885">
            <v>15.92</v>
          </cell>
        </row>
        <row r="5886">
          <cell r="A5886">
            <v>320</v>
          </cell>
          <cell r="B5886" t="str">
            <v>ANEL BORRACHA, PARA TUBO PVC DEFOFO, DN 250 MM (NBR 7665)</v>
          </cell>
          <cell r="C5886" t="str">
            <v>UN</v>
          </cell>
          <cell r="D5886">
            <v>50.61</v>
          </cell>
        </row>
        <row r="5887">
          <cell r="A5887">
            <v>314</v>
          </cell>
          <cell r="B5887" t="str">
            <v>ANEL BORRACHA, PARA TUBO PVC DEFOFO, DN 300 MM (NBR 7665)</v>
          </cell>
          <cell r="C5887" t="str">
            <v>UN</v>
          </cell>
          <cell r="D5887">
            <v>77.73</v>
          </cell>
        </row>
        <row r="5888">
          <cell r="A5888">
            <v>303</v>
          </cell>
          <cell r="B5888" t="str">
            <v>ANEL BORRACHA, PARA TUBO PVC, REDE COLETOR ESGOTO, DN 100 MM (NBR 7362)</v>
          </cell>
          <cell r="C5888" t="str">
            <v>UN</v>
          </cell>
          <cell r="D5888">
            <v>2.0099999999999998</v>
          </cell>
        </row>
        <row r="5889">
          <cell r="A5889">
            <v>304</v>
          </cell>
          <cell r="B5889" t="str">
            <v>ANEL BORRACHA, PARA TUBO PVC, REDE COLETOR ESGOTO, DN 125 MM (NBR 7362)</v>
          </cell>
          <cell r="C5889" t="str">
            <v>UN</v>
          </cell>
          <cell r="D5889">
            <v>3.07</v>
          </cell>
        </row>
        <row r="5890">
          <cell r="A5890">
            <v>305</v>
          </cell>
          <cell r="B5890" t="str">
            <v>ANEL BORRACHA, PARA TUBO PVC, REDE COLETOR ESGOTO, DN 150 MM (NBR 7362)</v>
          </cell>
          <cell r="C5890" t="str">
            <v>UN</v>
          </cell>
          <cell r="D5890">
            <v>5.26</v>
          </cell>
        </row>
        <row r="5891">
          <cell r="A5891">
            <v>306</v>
          </cell>
          <cell r="B5891" t="str">
            <v>ANEL BORRACHA, PARA TUBO PVC, REDE COLETOR ESGOTO, DN 200 MM (NBR 7362)</v>
          </cell>
          <cell r="C5891" t="str">
            <v>UN</v>
          </cell>
          <cell r="D5891">
            <v>6.32</v>
          </cell>
        </row>
        <row r="5892">
          <cell r="A5892">
            <v>307</v>
          </cell>
          <cell r="B5892" t="str">
            <v>ANEL BORRACHA, PARA TUBO PVC, REDE COLETOR ESGOTO, DN 250 MM (NBR 7362)</v>
          </cell>
          <cell r="C5892" t="str">
            <v>UN</v>
          </cell>
          <cell r="D5892">
            <v>12.48</v>
          </cell>
        </row>
        <row r="5893">
          <cell r="A5893">
            <v>309</v>
          </cell>
          <cell r="B5893" t="str">
            <v>ANEL BORRACHA, PARA TUBO PVC, REDE COLETOR ESGOTO, DN 350 MM (NBR 7362)</v>
          </cell>
          <cell r="C5893" t="str">
            <v>UN</v>
          </cell>
          <cell r="D5893">
            <v>25.57</v>
          </cell>
        </row>
        <row r="5894">
          <cell r="A5894">
            <v>310</v>
          </cell>
          <cell r="B5894" t="str">
            <v>ANEL BORRACHA, PARA TUBO PVC, REDE COLETOR ESGOTO, DN 400 MM (NBR 7362)</v>
          </cell>
          <cell r="C5894" t="str">
            <v>UN</v>
          </cell>
          <cell r="D5894">
            <v>32.44</v>
          </cell>
        </row>
        <row r="5895">
          <cell r="A5895">
            <v>328</v>
          </cell>
          <cell r="B5895" t="str">
            <v>ANEL BORRACHA, PARA TUBO/CONEXAO PVC PBA, DN 100 MM, PARA REDE AGUA</v>
          </cell>
          <cell r="C5895" t="str">
            <v>UN</v>
          </cell>
          <cell r="D5895">
            <v>3.87</v>
          </cell>
        </row>
        <row r="5896">
          <cell r="A5896">
            <v>325</v>
          </cell>
          <cell r="B5896" t="str">
            <v>ANEL BORRACHA, PARA TUBO/CONEXAO PVC PBA, DN 50 MM, PARA REDE AGUA</v>
          </cell>
          <cell r="C5896" t="str">
            <v>UN</v>
          </cell>
          <cell r="D5896">
            <v>1.5</v>
          </cell>
        </row>
        <row r="5897">
          <cell r="A5897">
            <v>20326</v>
          </cell>
          <cell r="B5897" t="str">
            <v>ANEL BORRACHA, PARA TUBO/CONEXAO PVC PBA, DN 60 MM, PARA REDE AGUA</v>
          </cell>
          <cell r="C5897" t="str">
            <v>UN</v>
          </cell>
          <cell r="D5897">
            <v>4.0199999999999996</v>
          </cell>
        </row>
        <row r="5898">
          <cell r="A5898">
            <v>329</v>
          </cell>
          <cell r="B5898" t="str">
            <v>ANEL BORRACHA, PARA TUBO/CONEXAO PVC PBA, DN 75 MM, PARA REDE AGUA</v>
          </cell>
          <cell r="C5898" t="str">
            <v>UN</v>
          </cell>
          <cell r="D5898">
            <v>4.9400000000000004</v>
          </cell>
        </row>
        <row r="5899">
          <cell r="A5899">
            <v>308</v>
          </cell>
          <cell r="B5899" t="str">
            <v>ANEL BORRACHA, PARA TUBO, PVC REDE COLETOR ESGOTO, DN 300 MM (NBR 7362)</v>
          </cell>
          <cell r="C5899" t="str">
            <v>UN</v>
          </cell>
          <cell r="D5899">
            <v>16.66</v>
          </cell>
        </row>
        <row r="5900">
          <cell r="A5900">
            <v>39642</v>
          </cell>
          <cell r="B5900" t="str">
            <v>ANEL DE BORRACHA PARA VEDACAO DE DUTO PEAD CORRUGADO PARA ELETRICA, DN 1 1/2"</v>
          </cell>
          <cell r="C5900" t="str">
            <v>UN</v>
          </cell>
          <cell r="D5900">
            <v>1.01</v>
          </cell>
        </row>
        <row r="5901">
          <cell r="A5901">
            <v>39641</v>
          </cell>
          <cell r="B5901" t="str">
            <v>ANEL DE BORRACHA PARA VEDACAO DE DUTO PEAD CORRUGADO PARA ELETRICA, DN 1 1/4"</v>
          </cell>
          <cell r="C5901" t="str">
            <v>UN</v>
          </cell>
          <cell r="D5901">
            <v>0.7</v>
          </cell>
        </row>
        <row r="5902">
          <cell r="A5902">
            <v>39643</v>
          </cell>
          <cell r="B5902" t="str">
            <v>ANEL DE BORRACHA PARA VEDACAO DE DUTO PEAD CORRUGADO PARA ELETRICA, DN 2"</v>
          </cell>
          <cell r="C5902" t="str">
            <v>UN</v>
          </cell>
          <cell r="D5902">
            <v>2.81</v>
          </cell>
        </row>
        <row r="5903">
          <cell r="A5903">
            <v>39644</v>
          </cell>
          <cell r="B5903" t="str">
            <v>ANEL DE BORRACHA PARA VEDACAO DE DUTO PEAD CORRUGADO PARA ELETRICA, DN 3"</v>
          </cell>
          <cell r="C5903" t="str">
            <v>UN</v>
          </cell>
          <cell r="D5903">
            <v>3.63</v>
          </cell>
        </row>
        <row r="5904">
          <cell r="A5904">
            <v>39645</v>
          </cell>
          <cell r="B5904" t="str">
            <v>ANEL DE BORRACHA PARA VEDACAO DE DUTO PEAD CORRUGADO PARA ELETRICA, DN 4"</v>
          </cell>
          <cell r="C5904" t="str">
            <v>UN</v>
          </cell>
          <cell r="D5904">
            <v>4.6900000000000004</v>
          </cell>
        </row>
        <row r="5905">
          <cell r="A5905">
            <v>12548</v>
          </cell>
          <cell r="B5905" t="str">
            <v>ANEL DE CONCRETO ARMADO, D = *1,10* M, H = 0,30 M</v>
          </cell>
          <cell r="C5905" t="str">
            <v>UN</v>
          </cell>
          <cell r="D5905">
            <v>84.48</v>
          </cell>
        </row>
        <row r="5906">
          <cell r="A5906">
            <v>13113</v>
          </cell>
          <cell r="B5906" t="str">
            <v>ANEL DE CONCRETO ARMADO, D = 0,60 M, H = 0,10 M</v>
          </cell>
          <cell r="C5906" t="str">
            <v>UN</v>
          </cell>
          <cell r="D5906">
            <v>34.619999999999997</v>
          </cell>
        </row>
        <row r="5907">
          <cell r="A5907">
            <v>13114</v>
          </cell>
          <cell r="B5907" t="str">
            <v>ANEL DE CONCRETO ARMADO, D = 0,60 M, H = 0,15 M</v>
          </cell>
          <cell r="C5907" t="str">
            <v>UN</v>
          </cell>
          <cell r="D5907">
            <v>42.15</v>
          </cell>
        </row>
        <row r="5908">
          <cell r="A5908">
            <v>12530</v>
          </cell>
          <cell r="B5908" t="str">
            <v>ANEL DE CONCRETO ARMADO, D = 0,60 M, H = 0,30 M</v>
          </cell>
          <cell r="C5908" t="str">
            <v>UN</v>
          </cell>
          <cell r="D5908">
            <v>51.36</v>
          </cell>
        </row>
        <row r="5909">
          <cell r="A5909">
            <v>12531</v>
          </cell>
          <cell r="B5909" t="str">
            <v>ANEL DE CONCRETO ARMADO, D = 0,60 M, H = 0,40 M</v>
          </cell>
          <cell r="C5909" t="str">
            <v>UN</v>
          </cell>
          <cell r="D5909">
            <v>57.45</v>
          </cell>
        </row>
        <row r="5910">
          <cell r="A5910">
            <v>12532</v>
          </cell>
          <cell r="B5910" t="str">
            <v>ANEL DE CONCRETO ARMADO, D = 0,60 M, H = 0,50 M</v>
          </cell>
          <cell r="C5910" t="str">
            <v>UN</v>
          </cell>
          <cell r="D5910">
            <v>70.25</v>
          </cell>
        </row>
        <row r="5911">
          <cell r="A5911">
            <v>12533</v>
          </cell>
          <cell r="B5911" t="str">
            <v>ANEL DE CONCRETO ARMADO, D = 0,80 M, H = 0,30 M</v>
          </cell>
          <cell r="C5911" t="str">
            <v>UN</v>
          </cell>
          <cell r="D5911">
            <v>83.8</v>
          </cell>
        </row>
        <row r="5912">
          <cell r="A5912">
            <v>12544</v>
          </cell>
          <cell r="B5912" t="str">
            <v>ANEL DE CONCRETO ARMADO, D = 0,80 M, H = 0,50 M</v>
          </cell>
          <cell r="C5912" t="str">
            <v>UN</v>
          </cell>
          <cell r="D5912">
            <v>102.37</v>
          </cell>
        </row>
        <row r="5913">
          <cell r="A5913">
            <v>12546</v>
          </cell>
          <cell r="B5913" t="str">
            <v>ANEL DE CONCRETO ARMADO, D = 1,00 M, H = 0,40 M</v>
          </cell>
          <cell r="C5913" t="str">
            <v>UN</v>
          </cell>
          <cell r="D5913">
            <v>118.98</v>
          </cell>
        </row>
        <row r="5914">
          <cell r="A5914">
            <v>12547</v>
          </cell>
          <cell r="B5914" t="str">
            <v>ANEL DE CONCRETO ARMADO, D = 1,00 M, H = 0,50 M</v>
          </cell>
          <cell r="C5914" t="str">
            <v>UN</v>
          </cell>
          <cell r="D5914">
            <v>134.85</v>
          </cell>
        </row>
        <row r="5915">
          <cell r="A5915">
            <v>12551</v>
          </cell>
          <cell r="B5915" t="str">
            <v>ANEL DE CONCRETO ARMADO, D = 1,20 M, H = 0,50 M</v>
          </cell>
          <cell r="C5915" t="str">
            <v>UN</v>
          </cell>
          <cell r="D5915">
            <v>113.85</v>
          </cell>
        </row>
        <row r="5916">
          <cell r="A5916">
            <v>12563</v>
          </cell>
          <cell r="B5916" t="str">
            <v>ANEL DE CONCRETO ARMADO, D = 1,50 M, H = 0,50 M</v>
          </cell>
          <cell r="C5916" t="str">
            <v>UN</v>
          </cell>
          <cell r="D5916">
            <v>210.77</v>
          </cell>
        </row>
        <row r="5917">
          <cell r="A5917">
            <v>12565</v>
          </cell>
          <cell r="B5917" t="str">
            <v>ANEL DE CONCRETO ARMADO, D = 2,00 M, H = 0,50 M</v>
          </cell>
          <cell r="C5917" t="str">
            <v>UN</v>
          </cell>
          <cell r="D5917">
            <v>331.67</v>
          </cell>
        </row>
        <row r="5918">
          <cell r="A5918">
            <v>12567</v>
          </cell>
          <cell r="B5918" t="str">
            <v>ANEL DE CONCRETO ARMADO, D = 2,50 M, H = 0,50 M</v>
          </cell>
          <cell r="C5918" t="str">
            <v>UN</v>
          </cell>
          <cell r="D5918">
            <v>431.57</v>
          </cell>
        </row>
        <row r="5919">
          <cell r="A5919">
            <v>12568</v>
          </cell>
          <cell r="B5919" t="str">
            <v>ANEL DE CONCRETO ARMADO, D = 3,00 M, H = 0,50 M</v>
          </cell>
          <cell r="C5919" t="str">
            <v>UN</v>
          </cell>
          <cell r="D5919">
            <v>712.6</v>
          </cell>
        </row>
        <row r="5920">
          <cell r="A5920">
            <v>11789</v>
          </cell>
          <cell r="B5920" t="str">
            <v>ANEL DE DISTRIBUICAO EM ACO GALVANIZADO PARA FIO FE-160</v>
          </cell>
          <cell r="C5920" t="str">
            <v>UN</v>
          </cell>
          <cell r="D5920">
            <v>0.69</v>
          </cell>
        </row>
        <row r="5921">
          <cell r="A5921">
            <v>20975</v>
          </cell>
          <cell r="B5921" t="str">
            <v>ANEL DE EXPANSAO EM COBRE, ENGATE RAPIDO 1 1/2", PARA EMPATACAO MANGUEIRA DE COMBATE A INCENDIO PREDIAL</v>
          </cell>
          <cell r="C5921" t="str">
            <v>UN</v>
          </cell>
          <cell r="D5921">
            <v>7.9</v>
          </cell>
        </row>
        <row r="5922">
          <cell r="A5922">
            <v>20976</v>
          </cell>
          <cell r="B5922" t="str">
            <v>ANEL DE EXPANSAO EM COBRE, ENGATE RAPIDO 2 1/2", PARA EMPATACAO MANGUEIRA DE COMBATE A INCENDIO PREDIAL</v>
          </cell>
          <cell r="C5922" t="str">
            <v>UN</v>
          </cell>
          <cell r="D5922">
            <v>11.93</v>
          </cell>
        </row>
        <row r="5923">
          <cell r="A5923">
            <v>10560</v>
          </cell>
          <cell r="B5923" t="str">
            <v>ANTRACITO</v>
          </cell>
          <cell r="C5923" t="str">
            <v>M3</v>
          </cell>
          <cell r="D5923">
            <v>3282.17</v>
          </cell>
        </row>
        <row r="5924">
          <cell r="A5924">
            <v>12888</v>
          </cell>
          <cell r="B5924" t="str">
            <v>APARELHO APOIO ESTRUTURAL DE NEOPRENE FRETADO</v>
          </cell>
          <cell r="C5924" t="str">
            <v>DM3</v>
          </cell>
          <cell r="D5924">
            <v>105.89</v>
          </cell>
        </row>
        <row r="5925">
          <cell r="A5925">
            <v>12889</v>
          </cell>
          <cell r="B5925" t="str">
            <v>APARELHO APOIO ESTRUTURAL DE NEOPRENE NAO FRETADO</v>
          </cell>
          <cell r="C5925" t="str">
            <v>DM3</v>
          </cell>
          <cell r="D5925">
            <v>45</v>
          </cell>
        </row>
        <row r="5926">
          <cell r="A5926">
            <v>13761</v>
          </cell>
          <cell r="B5926" t="str">
            <v>APARELHO CORTE OXI-ACETILENO PARA SOLDA E CORTE CONTENDO MACARICO SOLDA, BICO DE CORTE, CILINDROS, REGULADORES, MANGUEIRAS E CARRINHO</v>
          </cell>
          <cell r="C5926" t="str">
            <v>UN</v>
          </cell>
          <cell r="D5926">
            <v>2380</v>
          </cell>
        </row>
        <row r="5927">
          <cell r="A5927">
            <v>3332</v>
          </cell>
          <cell r="B5927" t="str">
            <v>APARELHO DE OXI-ACETILENO PARA SOLDA E CORTE, SEM O GAS (PPU) (LOCACAO)</v>
          </cell>
          <cell r="C5927" t="str">
            <v>H</v>
          </cell>
          <cell r="D5927">
            <v>1.46</v>
          </cell>
        </row>
        <row r="5928">
          <cell r="A5928">
            <v>7600</v>
          </cell>
          <cell r="B5928" t="str">
            <v>APARELHO MISTURADOR CROMADO P/ BIDE C/ DUCHA</v>
          </cell>
          <cell r="C5928" t="str">
            <v>CJ</v>
          </cell>
          <cell r="D5928">
            <v>262.24</v>
          </cell>
        </row>
        <row r="5929">
          <cell r="A5929">
            <v>4814</v>
          </cell>
          <cell r="B5929" t="str">
            <v>APARELHO SINALIZADOR DE SAIDA DE GARAGEM COMPLETO C/ CELULA FOTOELETRICA E BRACADEIRA</v>
          </cell>
          <cell r="C5929" t="str">
            <v>UN</v>
          </cell>
          <cell r="D5929">
            <v>409.95</v>
          </cell>
        </row>
        <row r="5930">
          <cell r="A5930">
            <v>25967</v>
          </cell>
          <cell r="B5930" t="str">
            <v>APOIO DO PORTA DENTE FRESADORA</v>
          </cell>
          <cell r="C5930" t="str">
            <v>UN</v>
          </cell>
          <cell r="D5930">
            <v>792.76</v>
          </cell>
        </row>
        <row r="5931">
          <cell r="A5931">
            <v>6122</v>
          </cell>
          <cell r="B5931" t="str">
            <v>APONTADOR OU APROPRIADOR</v>
          </cell>
          <cell r="C5931" t="str">
            <v>H</v>
          </cell>
          <cell r="D5931">
            <v>7.73</v>
          </cell>
        </row>
        <row r="5932">
          <cell r="A5932">
            <v>40602</v>
          </cell>
          <cell r="B5932" t="str">
            <v>APRUMADOR METALICO DE PILAR, COM ALTURA E ANGULO REGULAVEIS, EXTENSAO DE *1,50* A *2,80* M (LOCACAO) *COLETADO CAIXA*</v>
          </cell>
          <cell r="C5932" t="str">
            <v>MES</v>
          </cell>
          <cell r="D5932">
            <v>5.75</v>
          </cell>
        </row>
        <row r="5933">
          <cell r="A5933">
            <v>21100</v>
          </cell>
          <cell r="B5933" t="str">
            <v>AQUECEDOR DE AGUA A GAS GLP/GN COM CAPACIDADE DE ARMAZENAMENTO DE 50 A 80 L</v>
          </cell>
          <cell r="C5933" t="str">
            <v>UN</v>
          </cell>
          <cell r="D5933">
            <v>2010.98</v>
          </cell>
        </row>
        <row r="5934">
          <cell r="A5934">
            <v>11816</v>
          </cell>
          <cell r="B5934" t="str">
            <v>AQUECEDOR DE AGUA ELETRICO  RESERVATORIO DE 100 L CILINDRICO EM COBRE, REFORCADO COM ACO CARBONO, MONOFASICO, TENSAO NOMINAL 220 V</v>
          </cell>
          <cell r="C5934" t="str">
            <v>UN</v>
          </cell>
          <cell r="D5934">
            <v>2144.29</v>
          </cell>
        </row>
        <row r="5935">
          <cell r="A5935">
            <v>11814</v>
          </cell>
          <cell r="B5935" t="str">
            <v>AQUECEDOR DE AGUA ELETRICO  RESERVATORIO DE 500 L CILINDRICO EM COBRE, REFORCADO COM ACO CARBONO, MONOFASICO, TENSAO NOMINAL 220 V</v>
          </cell>
          <cell r="C5935" t="str">
            <v>UN</v>
          </cell>
          <cell r="D5935">
            <v>4667.58</v>
          </cell>
        </row>
        <row r="5936">
          <cell r="A5936">
            <v>14186</v>
          </cell>
          <cell r="B5936" t="str">
            <v>AQUECEDOR DE AGUA ELETRICO  RESERVATORIO DE 500 L CILINDRICO EM COBRE, REFORCADO COM ACO CARBONO, TRIFASICO, TENSAO NOMINAL 220/380/400 V, POTENCIA 24 KW</v>
          </cell>
          <cell r="C5936" t="str">
            <v>UN</v>
          </cell>
          <cell r="D5936">
            <v>5860.78</v>
          </cell>
        </row>
        <row r="5937">
          <cell r="A5937">
            <v>14185</v>
          </cell>
          <cell r="B5937" t="str">
            <v>AQUECEDOR DE AGUA ELETRICO  RESERVATORIO DE 700 L CILINDRICO EM COBRE, REFORCADO COM ACO CARBONO, MONOFASICO, TENSAO NOMINAL 220 V</v>
          </cell>
          <cell r="C5937" t="str">
            <v>UN</v>
          </cell>
          <cell r="D5937">
            <v>7591.99</v>
          </cell>
        </row>
        <row r="5938">
          <cell r="A5938">
            <v>11811</v>
          </cell>
          <cell r="B5938" t="str">
            <v>AQUECEDOR DE AGUA ELETRICO HORIZONTAL, RESERVATORIO DE 200 L CILINDRICO EM COBRE, REFORCADO COM ACO CARBONO, MONOFASICO, TENSAO NOMINAL 220 V</v>
          </cell>
          <cell r="C5938" t="str">
            <v>UN</v>
          </cell>
          <cell r="D5938">
            <v>2902.89</v>
          </cell>
        </row>
        <row r="5939">
          <cell r="A5939">
            <v>26038</v>
          </cell>
          <cell r="B5939" t="str">
            <v>AQUECEDOR DE OLEO BPF (FLUIDO) TERMICO, CAPACIDADE DE 300.000 KCAL/H</v>
          </cell>
          <cell r="C5939" t="str">
            <v>UN</v>
          </cell>
          <cell r="D5939">
            <v>167331.66</v>
          </cell>
        </row>
        <row r="5940">
          <cell r="A5940">
            <v>34482</v>
          </cell>
          <cell r="B5940" t="str">
            <v>AQUECEDOR SOLAR  CAPACIDADE DO RESERVATORIO 800 L, INCLUI 8 PLACAS COLETORAS DE 1,42 M2</v>
          </cell>
          <cell r="C5940" t="str">
            <v>UN</v>
          </cell>
          <cell r="D5940">
            <v>4403.3</v>
          </cell>
        </row>
        <row r="5941">
          <cell r="A5941">
            <v>34469</v>
          </cell>
          <cell r="B5941" t="str">
            <v>AQUECEDOR SOLAR CAPACIDADE DO RESERVATORIO 1000 L, INCLUI 10 PLACAS COLETORAS DE 1,42 M2</v>
          </cell>
          <cell r="C5941" t="str">
            <v>UN</v>
          </cell>
          <cell r="D5941">
            <v>6811.35</v>
          </cell>
        </row>
        <row r="5942">
          <cell r="A5942">
            <v>34472</v>
          </cell>
          <cell r="B5942" t="str">
            <v>AQUECEDOR SOLAR CAPACIDADE DO RESERVATORIO 200 L, INCLUI 2 PLACAS COLETORAS DE 1,42 M2</v>
          </cell>
          <cell r="C5942" t="str">
            <v>UN</v>
          </cell>
          <cell r="D5942">
            <v>2095.64</v>
          </cell>
        </row>
        <row r="5943">
          <cell r="A5943">
            <v>34476</v>
          </cell>
          <cell r="B5943" t="str">
            <v>AQUECEDOR SOLAR CAPACIDADE DO RESERVATORIO 400L, INCLUI 4 PLACAS COLETORAS DE 1,42 M2</v>
          </cell>
          <cell r="C5943" t="str">
            <v>UN</v>
          </cell>
          <cell r="D5943">
            <v>3552.4</v>
          </cell>
        </row>
        <row r="5944">
          <cell r="A5944">
            <v>34477</v>
          </cell>
          <cell r="B5944" t="str">
            <v>AQUECEDOR SOLAR CAPACIDADE DO RESERVATORIO 600 L, INCLUI 6 PLACAS COLETORAS DE 1,42 M2</v>
          </cell>
          <cell r="C5944" t="str">
            <v>UN</v>
          </cell>
          <cell r="D5944">
            <v>4714.7299999999996</v>
          </cell>
        </row>
        <row r="5945">
          <cell r="A5945">
            <v>10700</v>
          </cell>
          <cell r="B5945" t="str">
            <v>ARADO REVERSIVEL COM 3 DISCOS DE 26" X 6MM REBOCAVEL</v>
          </cell>
          <cell r="C5945" t="str">
            <v>UN</v>
          </cell>
          <cell r="D5945">
            <v>12407.3</v>
          </cell>
        </row>
        <row r="5946">
          <cell r="A5946">
            <v>346</v>
          </cell>
          <cell r="B5946" t="str">
            <v>ARAME DE ACO OVALADO 15 X 17 ( 45,7 KG, 700 KGF), ROLO 1000 M</v>
          </cell>
          <cell r="C5946" t="str">
            <v>KG</v>
          </cell>
          <cell r="D5946">
            <v>11.96</v>
          </cell>
        </row>
        <row r="5947">
          <cell r="A5947">
            <v>3312</v>
          </cell>
          <cell r="B5947" t="str">
            <v>ARAME DE AMARRACAO PARA GABIAO GALVANIZADO, DIAMETRO 2,2 MM</v>
          </cell>
          <cell r="C5947" t="str">
            <v>KG</v>
          </cell>
          <cell r="D5947">
            <v>10.98</v>
          </cell>
        </row>
        <row r="5948">
          <cell r="A5948">
            <v>339</v>
          </cell>
          <cell r="B5948" t="str">
            <v>ARAME FARPADO GALVANIZADO 14 BWG, CLASSE 250</v>
          </cell>
          <cell r="C5948" t="str">
            <v>M</v>
          </cell>
          <cell r="D5948">
            <v>0.57999999999999996</v>
          </cell>
        </row>
        <row r="5949">
          <cell r="A5949">
            <v>34346</v>
          </cell>
          <cell r="B5949" t="str">
            <v>ARAME FARPADO GALVANIZADO 16 BWG, CLASSE 250</v>
          </cell>
          <cell r="C5949" t="str">
            <v>M</v>
          </cell>
          <cell r="D5949">
            <v>0.75</v>
          </cell>
        </row>
        <row r="5950">
          <cell r="A5950">
            <v>338</v>
          </cell>
          <cell r="B5950" t="str">
            <v>ARAME FARPADO 16 BWG (0,047 KG/M)</v>
          </cell>
          <cell r="C5950" t="str">
            <v>KG</v>
          </cell>
          <cell r="D5950">
            <v>15.06</v>
          </cell>
        </row>
        <row r="5951">
          <cell r="A5951">
            <v>340</v>
          </cell>
          <cell r="B5951" t="str">
            <v>ARAME FARPADO 16 BWG 4 X 4", 23,50 KG/ROLO 500 M</v>
          </cell>
          <cell r="C5951" t="str">
            <v>M</v>
          </cell>
          <cell r="D5951">
            <v>0.8</v>
          </cell>
        </row>
        <row r="5952">
          <cell r="A5952">
            <v>334</v>
          </cell>
          <cell r="B5952" t="str">
            <v>ARAME GALVANIZADO  8 BWG, D = 4,19MM (0,101 KG/M)</v>
          </cell>
          <cell r="C5952" t="str">
            <v>KG</v>
          </cell>
          <cell r="D5952">
            <v>10.82</v>
          </cell>
        </row>
        <row r="5953">
          <cell r="A5953">
            <v>335</v>
          </cell>
          <cell r="B5953" t="str">
            <v>ARAME GALVANIZADO 10 BWG, 3,40 MM (0,0713 KG/M)</v>
          </cell>
          <cell r="C5953" t="str">
            <v>KG</v>
          </cell>
          <cell r="D5953">
            <v>9.91</v>
          </cell>
        </row>
        <row r="5954">
          <cell r="A5954">
            <v>342</v>
          </cell>
          <cell r="B5954" t="str">
            <v>ARAME GALVANIZADO 12 BWG, 2,76 MM (0,048 KG/M)</v>
          </cell>
          <cell r="C5954" t="str">
            <v>KG</v>
          </cell>
          <cell r="D5954">
            <v>11.21</v>
          </cell>
        </row>
        <row r="5955">
          <cell r="A5955">
            <v>333</v>
          </cell>
          <cell r="B5955" t="str">
            <v>ARAME GALVANIZADO 14 BWG, D = 2,11 MM (0,026 KG/M)</v>
          </cell>
          <cell r="C5955" t="str">
            <v>KG</v>
          </cell>
          <cell r="D5955">
            <v>11.47</v>
          </cell>
        </row>
        <row r="5956">
          <cell r="A5956">
            <v>343</v>
          </cell>
          <cell r="B5956" t="str">
            <v>ARAME GALVANIZADO 14 BWG, 2,10MM (0,0272 KG/M)</v>
          </cell>
          <cell r="C5956" t="str">
            <v>M</v>
          </cell>
          <cell r="D5956">
            <v>0.3</v>
          </cell>
        </row>
        <row r="5957">
          <cell r="A5957">
            <v>344</v>
          </cell>
          <cell r="B5957" t="str">
            <v>ARAME GALVANIZADO 16 BWG, 1,65MM (0,0166 KG/M)</v>
          </cell>
          <cell r="C5957" t="str">
            <v>KG</v>
          </cell>
          <cell r="D5957">
            <v>12.4</v>
          </cell>
        </row>
        <row r="5958">
          <cell r="A5958">
            <v>345</v>
          </cell>
          <cell r="B5958" t="str">
            <v>ARAME GALVANIZADO 18 BWG, 1,24MM (0,009 KG/M)</v>
          </cell>
          <cell r="C5958" t="str">
            <v>KG</v>
          </cell>
          <cell r="D5958">
            <v>15.16</v>
          </cell>
        </row>
        <row r="5959">
          <cell r="A5959">
            <v>341</v>
          </cell>
          <cell r="B5959" t="str">
            <v>ARAME GALVANIZADO 18 BWG, 1,24MM (0,009 KG/M)</v>
          </cell>
          <cell r="C5959" t="str">
            <v>M</v>
          </cell>
          <cell r="D5959">
            <v>0.15</v>
          </cell>
        </row>
        <row r="5960">
          <cell r="A5960">
            <v>11107</v>
          </cell>
          <cell r="B5960" t="str">
            <v>ARAME GALVANIZADO 6 BWG, 5,16 MM (0,157 KG/M)</v>
          </cell>
          <cell r="C5960" t="str">
            <v>KG</v>
          </cell>
          <cell r="D5960">
            <v>9.85</v>
          </cell>
        </row>
        <row r="5961">
          <cell r="A5961">
            <v>3313</v>
          </cell>
          <cell r="B5961" t="str">
            <v>ARAME PROTEGIDO COM PVC PARA GABIAO, DIAMETRO 2,2 MM</v>
          </cell>
          <cell r="C5961" t="str">
            <v>KG</v>
          </cell>
          <cell r="D5961">
            <v>14.13</v>
          </cell>
        </row>
        <row r="5962">
          <cell r="A5962">
            <v>337</v>
          </cell>
          <cell r="B5962" t="str">
            <v>ARAME RECOZIDO 18 BWG, 1,25 MM (0,01 KG/M)</v>
          </cell>
          <cell r="C5962" t="str">
            <v>KG</v>
          </cell>
          <cell r="D5962">
            <v>8.99</v>
          </cell>
        </row>
        <row r="5963">
          <cell r="A5963">
            <v>34562</v>
          </cell>
          <cell r="B5963" t="str">
            <v>ARAME RECOZIDO 18 BWG, 1,25 MM (0,010 KG/M)</v>
          </cell>
          <cell r="C5963" t="str">
            <v>KG</v>
          </cell>
          <cell r="D5963">
            <v>9.3000000000000007</v>
          </cell>
        </row>
        <row r="5964">
          <cell r="A5964">
            <v>369</v>
          </cell>
          <cell r="B5964" t="str">
            <v>AREIA AMARELA, AREIA BARRADA OU ARENOSO (RETIRADA NO AREAL, SEM TRANSPORTE)</v>
          </cell>
          <cell r="C5964" t="str">
            <v>M3</v>
          </cell>
          <cell r="D5964">
            <v>62.63</v>
          </cell>
        </row>
        <row r="5965">
          <cell r="A5965">
            <v>366</v>
          </cell>
          <cell r="B5965" t="str">
            <v>AREIA FINA - POSTO JAZIDA/FORNECEDOR (SEM FRETE)</v>
          </cell>
          <cell r="C5965" t="str">
            <v>M3</v>
          </cell>
          <cell r="D5965">
            <v>45</v>
          </cell>
        </row>
        <row r="5966">
          <cell r="A5966">
            <v>367</v>
          </cell>
          <cell r="B5966" t="str">
            <v>AREIA GROSSA - POSTO JAZIDA/FORNECEDOR (SEM FRETE)</v>
          </cell>
          <cell r="C5966" t="str">
            <v>M3</v>
          </cell>
          <cell r="D5966">
            <v>33.9</v>
          </cell>
        </row>
        <row r="5967">
          <cell r="A5967">
            <v>370</v>
          </cell>
          <cell r="B5967" t="str">
            <v>AREIA MEDIA - POSTO JAZIDA/FORNECEDOR (SEM FRETE)</v>
          </cell>
          <cell r="C5967" t="str">
            <v>M3</v>
          </cell>
          <cell r="D5967">
            <v>44.5</v>
          </cell>
        </row>
        <row r="5968">
          <cell r="A5968">
            <v>368</v>
          </cell>
          <cell r="B5968" t="str">
            <v>AREIA PARA ATERRO - POSTO JAZIDA/FORNECEDOR (SEM FRETE)</v>
          </cell>
          <cell r="C5968" t="str">
            <v>M3</v>
          </cell>
          <cell r="D5968">
            <v>25.42</v>
          </cell>
        </row>
        <row r="5969">
          <cell r="A5969">
            <v>11075</v>
          </cell>
          <cell r="B5969" t="str">
            <v>AREIA PARA LEITO FILTRANTE (0,42 A 1,68 MM) - POSTO JAZIDA/FORNECEDOR (SEM FRETE)</v>
          </cell>
          <cell r="C5969" t="str">
            <v>M3</v>
          </cell>
          <cell r="D5969">
            <v>555.11</v>
          </cell>
        </row>
        <row r="5970">
          <cell r="A5970">
            <v>11077</v>
          </cell>
          <cell r="B5970" t="str">
            <v>AREIA PARA LEITO FILTRANTE (0,5 A 0,7 MM) - POSTO JAZIDA/FORNECEDOR (SEM FRETE)</v>
          </cell>
          <cell r="C5970" t="str">
            <v>M3</v>
          </cell>
          <cell r="D5970">
            <v>555.11</v>
          </cell>
        </row>
        <row r="5971">
          <cell r="A5971">
            <v>11078</v>
          </cell>
          <cell r="B5971" t="str">
            <v>AREIA PARA LEITO FILTRANTE (0,7 A 1,0 MM) - POSTO JAZIDA/FORNECEDOR (SEM FRETE)</v>
          </cell>
          <cell r="C5971" t="str">
            <v>M3</v>
          </cell>
          <cell r="D5971">
            <v>555.11</v>
          </cell>
        </row>
        <row r="5972">
          <cell r="A5972">
            <v>11076</v>
          </cell>
          <cell r="B5972" t="str">
            <v>AREIA PRETA PARA EMBOCO - POSTO JAZIDA/FORNECEDOR (SEM FRETE)</v>
          </cell>
          <cell r="C5972" t="str">
            <v>M3</v>
          </cell>
          <cell r="D5972">
            <v>42.37</v>
          </cell>
        </row>
        <row r="5973">
          <cell r="A5973">
            <v>1381</v>
          </cell>
          <cell r="B5973" t="str">
            <v>ARGAMASSA COLANTE AC I PARA CERAMICAS</v>
          </cell>
          <cell r="C5973" t="str">
            <v>KG</v>
          </cell>
          <cell r="D5973">
            <v>0.61</v>
          </cell>
        </row>
        <row r="5974">
          <cell r="A5974">
            <v>34353</v>
          </cell>
          <cell r="B5974" t="str">
            <v>ARGAMASSA COLANTE AC-II</v>
          </cell>
          <cell r="C5974" t="str">
            <v>KG</v>
          </cell>
          <cell r="D5974">
            <v>1.22</v>
          </cell>
        </row>
        <row r="5975">
          <cell r="A5975">
            <v>37595</v>
          </cell>
          <cell r="B5975" t="str">
            <v>ARGAMASSA COLANTE TIPO ACIII</v>
          </cell>
          <cell r="C5975" t="str">
            <v>KG</v>
          </cell>
          <cell r="D5975">
            <v>1.85</v>
          </cell>
        </row>
        <row r="5976">
          <cell r="A5976">
            <v>37596</v>
          </cell>
          <cell r="B5976" t="str">
            <v>ARGAMASSA COLANTE TIPO ACIII E</v>
          </cell>
          <cell r="C5976" t="str">
            <v>KG</v>
          </cell>
          <cell r="D5976">
            <v>2.74</v>
          </cell>
        </row>
        <row r="5977">
          <cell r="A5977">
            <v>371</v>
          </cell>
          <cell r="B5977" t="str">
            <v>ARGAMASSA INDUSTRIALIZADA MULTIUSO, PARA REVESTIMENTO INTERNO E EXTERNO E ASSENTAMENTO DE BLOCOS DIVERSOS</v>
          </cell>
          <cell r="C5977" t="str">
            <v>KG</v>
          </cell>
          <cell r="D5977">
            <v>0.55000000000000004</v>
          </cell>
        </row>
        <row r="5978">
          <cell r="A5978">
            <v>37553</v>
          </cell>
          <cell r="B5978" t="str">
            <v>ARGAMASSA INDUSTRIALIZADA PARA CHAPISCO COLANTE</v>
          </cell>
          <cell r="C5978" t="str">
            <v>KG</v>
          </cell>
          <cell r="D5978">
            <v>2.0499999999999998</v>
          </cell>
        </row>
        <row r="5979">
          <cell r="A5979">
            <v>37552</v>
          </cell>
          <cell r="B5979" t="str">
            <v>ARGAMASSA INDUSTRIALIZADA PARA CHAPISCO ROLADO</v>
          </cell>
          <cell r="C5979" t="str">
            <v>KG</v>
          </cell>
          <cell r="D5979">
            <v>2.62</v>
          </cell>
        </row>
        <row r="5980">
          <cell r="A5980">
            <v>36880</v>
          </cell>
          <cell r="B5980" t="str">
            <v>ARGAMASSA PARA REVESTIMENTO DECORATIVO MONOCAMADA, CORES CLARAS</v>
          </cell>
          <cell r="C5980" t="str">
            <v>KG</v>
          </cell>
          <cell r="D5980">
            <v>1.85</v>
          </cell>
        </row>
        <row r="5981">
          <cell r="A5981">
            <v>34355</v>
          </cell>
          <cell r="B5981" t="str">
            <v>ARGAMASSA PISO SOBRE PISO</v>
          </cell>
          <cell r="C5981" t="str">
            <v>KG</v>
          </cell>
          <cell r="D5981">
            <v>1.69</v>
          </cell>
        </row>
        <row r="5982">
          <cell r="A5982">
            <v>130</v>
          </cell>
          <cell r="B5982" t="str">
            <v>ARGAMASSA POLIMERICA DE REPARO ESTRUTURAL, BICOMPONENTE</v>
          </cell>
          <cell r="C5982" t="str">
            <v>KG</v>
          </cell>
          <cell r="D5982">
            <v>3.66</v>
          </cell>
        </row>
        <row r="5983">
          <cell r="A5983">
            <v>135</v>
          </cell>
          <cell r="B5983" t="str">
            <v>ARGAMASSA POLIMERICA IMPERMEABILIZANTE SEMIFLEXIVEL, BICOMPONENTE</v>
          </cell>
          <cell r="C5983" t="str">
            <v>KG</v>
          </cell>
          <cell r="D5983">
            <v>4.71</v>
          </cell>
        </row>
        <row r="5984">
          <cell r="A5984">
            <v>36886</v>
          </cell>
          <cell r="B5984" t="str">
            <v>ARGAMASSA PRONTA PARA CONTRAPISO</v>
          </cell>
          <cell r="C5984" t="str">
            <v>KG</v>
          </cell>
          <cell r="D5984">
            <v>0.57999999999999996</v>
          </cell>
        </row>
        <row r="5985">
          <cell r="A5985">
            <v>375</v>
          </cell>
          <cell r="B5985" t="str">
            <v>ARGAMASSA PRONTA PARA REVESTIMENTO EXTERNO EM PAREDES</v>
          </cell>
          <cell r="C5985" t="str">
            <v>KG</v>
          </cell>
          <cell r="D5985">
            <v>1.29</v>
          </cell>
        </row>
        <row r="5986">
          <cell r="A5986">
            <v>374</v>
          </cell>
          <cell r="B5986" t="str">
            <v>ARGAMASSA PRONTA PARA REVESTIMENTO INTERNO EM PAREDES</v>
          </cell>
          <cell r="C5986" t="str">
            <v>KG</v>
          </cell>
          <cell r="D5986">
            <v>0.47</v>
          </cell>
        </row>
        <row r="5987">
          <cell r="A5987">
            <v>38546</v>
          </cell>
          <cell r="B5987" t="str">
            <v>ARGAMASSA USINADA AUTOADENSAVEL E AUTONIVELANTE PARA CONTRAPISO, INCLUI BOMBEAMENTO</v>
          </cell>
          <cell r="C5987" t="str">
            <v>M3</v>
          </cell>
          <cell r="D5987">
            <v>354.63</v>
          </cell>
        </row>
        <row r="5988">
          <cell r="A5988">
            <v>34549</v>
          </cell>
          <cell r="B5988" t="str">
            <v>ARGILA EXPANDIDA, GRANULOMETRIA 2215</v>
          </cell>
          <cell r="C5988" t="str">
            <v>M3</v>
          </cell>
          <cell r="D5988">
            <v>187.91</v>
          </cell>
        </row>
        <row r="5989">
          <cell r="A5989">
            <v>6081</v>
          </cell>
          <cell r="B5989" t="str">
            <v>ARGILA OU BARRO PARA ATERRO/REATERRO (COM TRANSPORTE ATE 10 KM)</v>
          </cell>
          <cell r="C5989" t="str">
            <v>M3</v>
          </cell>
          <cell r="D5989">
            <v>26.62</v>
          </cell>
        </row>
        <row r="5990">
          <cell r="A5990">
            <v>6077</v>
          </cell>
          <cell r="B5990" t="str">
            <v>ARGILA OU BARRO PARA ATERRO/REATERRO (RETIRADO NA JAZIDA, SEM TRANSPORTE)</v>
          </cell>
          <cell r="C5990" t="str">
            <v>M3</v>
          </cell>
          <cell r="D5990">
            <v>15.34</v>
          </cell>
        </row>
        <row r="5991">
          <cell r="A5991">
            <v>6079</v>
          </cell>
          <cell r="B5991" t="str">
            <v>ARGILA, ARGILA VERMELHA OU ARGILA ARENOSA (RETIRADA NA JAZIDA, SEM TRANSPORTE)</v>
          </cell>
          <cell r="C5991" t="str">
            <v>M3</v>
          </cell>
          <cell r="D5991">
            <v>8.76</v>
          </cell>
        </row>
        <row r="5992">
          <cell r="A5992">
            <v>1091</v>
          </cell>
          <cell r="B5992" t="str">
            <v>ARMACAO VERTICAL COM HASTE E CONTRA-PINO, EM CHAPA DE ACO GALVANIZADO 3/16", COM 1 ESTRIBO E 1 ISOLADOR</v>
          </cell>
          <cell r="C5992" t="str">
            <v>UN</v>
          </cell>
          <cell r="D5992">
            <v>20.8</v>
          </cell>
        </row>
        <row r="5993">
          <cell r="A5993">
            <v>1094</v>
          </cell>
          <cell r="B5993" t="str">
            <v>ARMACAO VERTICAL COM HASTE E CONTRA-PINO, EM CHAPA DE ACO GALVANIZADO 3/16", COM 1 ESTRIBO, SEM ISOLADOR</v>
          </cell>
          <cell r="C5993" t="str">
            <v>UN</v>
          </cell>
          <cell r="D5993">
            <v>14.55</v>
          </cell>
        </row>
        <row r="5994">
          <cell r="A5994">
            <v>1095</v>
          </cell>
          <cell r="B5994" t="str">
            <v>ARMACAO VERTICAL COM HASTE E CONTRA-PINO, EM CHAPA DE ACO GALVANIZADO 3/16", COM 2 ESTRIBOS, E 2 ISOLADORES</v>
          </cell>
          <cell r="C5994" t="str">
            <v>UN</v>
          </cell>
          <cell r="D5994">
            <v>30.92</v>
          </cell>
        </row>
        <row r="5995">
          <cell r="A5995">
            <v>1092</v>
          </cell>
          <cell r="B5995" t="str">
            <v>ARMACAO VERTICAL COM HASTE E CONTRA-PINO, EM CHAPA DE ACO GALVANIZADO 3/16", COM 2 ESTRIBOS, SEM ISOLADOR</v>
          </cell>
          <cell r="C5995" t="str">
            <v>UN</v>
          </cell>
          <cell r="D5995">
            <v>23.93</v>
          </cell>
        </row>
        <row r="5996">
          <cell r="A5996">
            <v>1093</v>
          </cell>
          <cell r="B5996" t="str">
            <v>ARMACAO VERTICAL COM HASTE E CONTRA-PINO, EM CHAPA DE ACO GALVANIZADO 3/16", COM 3 ESTRIBOS E 3 ISOLADORES</v>
          </cell>
          <cell r="C5996" t="str">
            <v>UN</v>
          </cell>
          <cell r="D5996">
            <v>55.88</v>
          </cell>
        </row>
        <row r="5997">
          <cell r="A5997">
            <v>1090</v>
          </cell>
          <cell r="B5997" t="str">
            <v>ARMACAO VERTICAL COM HASTE E CONTRA-PINO, EM CHAPA DE ACO GALVANIZADO 3/16", COM 3 ESTRIBOS, SEM ISOLADOR</v>
          </cell>
          <cell r="C5997" t="str">
            <v>UN</v>
          </cell>
          <cell r="D5997">
            <v>40.01</v>
          </cell>
        </row>
        <row r="5998">
          <cell r="A5998">
            <v>1096</v>
          </cell>
          <cell r="B5998" t="str">
            <v>ARMACAO VERTICAL COM HASTE E CONTRA-PINO, EM CHAPA DE ACO GALVANIZADO 3/16", COM 4 ESTRIBOS E 4 ISOLADORES</v>
          </cell>
          <cell r="C5998" t="str">
            <v>UN</v>
          </cell>
          <cell r="D5998">
            <v>72</v>
          </cell>
        </row>
        <row r="5999">
          <cell r="A5999">
            <v>1097</v>
          </cell>
          <cell r="B5999" t="str">
            <v>ARMACAO VERTICAL COM HASTE E CONTRA-PINO, EM CHAPA DE ACO GALVANIZADO 3/16", COM 4 ESTRIBOS, SEM ISOLADOR</v>
          </cell>
          <cell r="C5999" t="str">
            <v>UN</v>
          </cell>
          <cell r="D5999">
            <v>61.12</v>
          </cell>
        </row>
        <row r="6000">
          <cell r="A6000">
            <v>378</v>
          </cell>
          <cell r="B6000" t="str">
            <v>ARMADOR</v>
          </cell>
          <cell r="C6000" t="str">
            <v>H</v>
          </cell>
          <cell r="D6000">
            <v>11.87</v>
          </cell>
        </row>
        <row r="6001">
          <cell r="A6001">
            <v>33939</v>
          </cell>
          <cell r="B6001" t="str">
            <v>ARQUITETO JUNIOR</v>
          </cell>
          <cell r="C6001" t="str">
            <v>H</v>
          </cell>
          <cell r="D6001">
            <v>71.86</v>
          </cell>
        </row>
        <row r="6002">
          <cell r="A6002">
            <v>34760</v>
          </cell>
          <cell r="B6002" t="str">
            <v>ARQUITETO PAISAGISTA</v>
          </cell>
          <cell r="C6002" t="str">
            <v>H</v>
          </cell>
          <cell r="D6002">
            <v>71.86</v>
          </cell>
        </row>
        <row r="6003">
          <cell r="A6003">
            <v>33952</v>
          </cell>
          <cell r="B6003" t="str">
            <v>ARQUITETO PLENO</v>
          </cell>
          <cell r="C6003" t="str">
            <v>H</v>
          </cell>
          <cell r="D6003">
            <v>82.46</v>
          </cell>
        </row>
        <row r="6004">
          <cell r="A6004">
            <v>33953</v>
          </cell>
          <cell r="B6004" t="str">
            <v>ARQUITETO SENIOR</v>
          </cell>
          <cell r="C6004" t="str">
            <v>H</v>
          </cell>
          <cell r="D6004">
            <v>97.69</v>
          </cell>
        </row>
        <row r="6005">
          <cell r="A6005">
            <v>13348</v>
          </cell>
          <cell r="B6005" t="str">
            <v>ARRUELA  EM ACO GALVANIZADO, DIAMETRO EXTERNO = 35MM, ESPESSURA = 3MM, DIAMETRO DO FURO= 18MM</v>
          </cell>
          <cell r="C6005" t="str">
            <v>UN</v>
          </cell>
          <cell r="D6005">
            <v>0.46</v>
          </cell>
        </row>
        <row r="6006">
          <cell r="A6006">
            <v>39211</v>
          </cell>
          <cell r="B6006" t="str">
            <v>ARRUELA EM ALUMINIO, COM ROSCA, DE  1 1/4", PARA ELETRODUTO</v>
          </cell>
          <cell r="C6006" t="str">
            <v>UN</v>
          </cell>
          <cell r="D6006">
            <v>0.63</v>
          </cell>
        </row>
        <row r="6007">
          <cell r="A6007">
            <v>39212</v>
          </cell>
          <cell r="B6007" t="str">
            <v>ARRUELA EM ALUMINIO, COM ROSCA, DE 1 1/2", PARA ELETRODUTO</v>
          </cell>
          <cell r="C6007" t="str">
            <v>UN</v>
          </cell>
          <cell r="D6007">
            <v>0.7</v>
          </cell>
        </row>
        <row r="6008">
          <cell r="A6008">
            <v>39208</v>
          </cell>
          <cell r="B6008" t="str">
            <v>ARRUELA EM ALUMINIO, COM ROSCA, DE 1/2", PARA ELETRODUTO</v>
          </cell>
          <cell r="C6008" t="str">
            <v>UN</v>
          </cell>
          <cell r="D6008">
            <v>0.19</v>
          </cell>
        </row>
        <row r="6009">
          <cell r="A6009">
            <v>39210</v>
          </cell>
          <cell r="B6009" t="str">
            <v>ARRUELA EM ALUMINIO, COM ROSCA, DE 1", PARA ELETRODUTO</v>
          </cell>
          <cell r="C6009" t="str">
            <v>UN</v>
          </cell>
          <cell r="D6009">
            <v>0.35</v>
          </cell>
        </row>
        <row r="6010">
          <cell r="A6010">
            <v>39214</v>
          </cell>
          <cell r="B6010" t="str">
            <v>ARRUELA EM ALUMINIO, COM ROSCA, DE 2 1/2", PARA ELETRODUTO</v>
          </cell>
          <cell r="C6010" t="str">
            <v>UN</v>
          </cell>
          <cell r="D6010">
            <v>1.3</v>
          </cell>
        </row>
        <row r="6011">
          <cell r="A6011">
            <v>39213</v>
          </cell>
          <cell r="B6011" t="str">
            <v>ARRUELA EM ALUMINIO, COM ROSCA, DE 2", PARA ELETRODUTO</v>
          </cell>
          <cell r="C6011" t="str">
            <v>UN</v>
          </cell>
          <cell r="D6011">
            <v>0.92</v>
          </cell>
        </row>
        <row r="6012">
          <cell r="A6012">
            <v>39209</v>
          </cell>
          <cell r="B6012" t="str">
            <v>ARRUELA EM ALUMINIO, COM ROSCA, DE 3/4", PARA ELETRODUTO</v>
          </cell>
          <cell r="C6012" t="str">
            <v>UN</v>
          </cell>
          <cell r="D6012">
            <v>0.22</v>
          </cell>
        </row>
        <row r="6013">
          <cell r="A6013">
            <v>39207</v>
          </cell>
          <cell r="B6013" t="str">
            <v>ARRUELA EM ALUMINIO, COM ROSCA, DE 3/8", PARA ELETRODUTO</v>
          </cell>
          <cell r="C6013" t="str">
            <v>UN</v>
          </cell>
          <cell r="D6013">
            <v>0.35</v>
          </cell>
        </row>
        <row r="6014">
          <cell r="A6014">
            <v>39215</v>
          </cell>
          <cell r="B6014" t="str">
            <v>ARRUELA EM ALUMINIO, COM ROSCA, DE 3", PARA ELETRODUTO</v>
          </cell>
          <cell r="C6014" t="str">
            <v>UN</v>
          </cell>
          <cell r="D6014">
            <v>2.37</v>
          </cell>
        </row>
        <row r="6015">
          <cell r="A6015">
            <v>39216</v>
          </cell>
          <cell r="B6015" t="str">
            <v>ARRUELA EM ALUMINIO, COM ROSCA, DE 4", PARA ELETRODUTO</v>
          </cell>
          <cell r="C6015" t="str">
            <v>UN</v>
          </cell>
          <cell r="D6015">
            <v>3.31</v>
          </cell>
        </row>
        <row r="6016">
          <cell r="A6016">
            <v>4359</v>
          </cell>
          <cell r="B6016" t="str">
            <v>ARRUELA PLASTICA 4 X 16</v>
          </cell>
          <cell r="C6016" t="str">
            <v>UN</v>
          </cell>
          <cell r="D6016">
            <v>0.2</v>
          </cell>
        </row>
        <row r="6017">
          <cell r="A6017">
            <v>379</v>
          </cell>
          <cell r="B6017" t="str">
            <v>ARRUELA QUADRADA EM ACO GALVANIZADO, DIMENSAO = 38 MM, ESPESSURA = 3MM, DIAMETRO DO FURO= 18 MM</v>
          </cell>
          <cell r="C6017" t="str">
            <v>UN</v>
          </cell>
          <cell r="D6017">
            <v>0.4</v>
          </cell>
        </row>
        <row r="6018">
          <cell r="A6018">
            <v>11267</v>
          </cell>
          <cell r="B6018" t="str">
            <v>ARRUELA REDONDA DE LATAO, DIAMETRO EXTERNO = 34 MM, ESPESSURA = 2,5 MM, DIAMETRO DO FURO = 17 MM</v>
          </cell>
          <cell r="C6018" t="str">
            <v>UN</v>
          </cell>
          <cell r="D6018">
            <v>4.03</v>
          </cell>
        </row>
        <row r="6019">
          <cell r="A6019">
            <v>501</v>
          </cell>
          <cell r="B6019" t="str">
            <v>ASFALTO DILUIDO DE PETROLEO CM-30 (COM ICMS)</v>
          </cell>
          <cell r="C6019" t="str">
            <v>KG</v>
          </cell>
          <cell r="D6019">
            <v>2.83</v>
          </cell>
        </row>
        <row r="6020">
          <cell r="A6020">
            <v>510</v>
          </cell>
          <cell r="B6020" t="str">
            <v>ASFALTO MODIFICADO TIPO I - NBR 9910 (ASFALTO OXIDADO PARA IMPERMEABILIZACAO, COEFICIENTE DE PENETRACAO 25-40)</v>
          </cell>
          <cell r="C6020" t="str">
            <v>KG</v>
          </cell>
          <cell r="D6020">
            <v>5.46</v>
          </cell>
        </row>
        <row r="6021">
          <cell r="A6021">
            <v>516</v>
          </cell>
          <cell r="B6021" t="str">
            <v>ASFALTO MODIFICADO TIPO II - NBR 9910 (ASFALTO OXIDADO PARA IMPERMEABILIZACAO, COEFICIENTE DE PENETRACAO 20-35)</v>
          </cell>
          <cell r="C6021" t="str">
            <v>KG</v>
          </cell>
          <cell r="D6021">
            <v>5.83</v>
          </cell>
        </row>
        <row r="6022">
          <cell r="A6022">
            <v>509</v>
          </cell>
          <cell r="B6022" t="str">
            <v>ASFALTO MODIFICADO TIPO III - NBR 9910 (ASFALTO OXIDADO PARA IMPERMEABILIZACAO, COEFICIENTE DE PENETRACAO 15-25)</v>
          </cell>
          <cell r="C6022" t="str">
            <v>KG</v>
          </cell>
          <cell r="D6022">
            <v>5.95</v>
          </cell>
        </row>
        <row r="6023">
          <cell r="A6023">
            <v>40331</v>
          </cell>
          <cell r="B6023" t="str">
            <v>ASSENTADOR DE  TUBOS</v>
          </cell>
          <cell r="C6023" t="str">
            <v>H</v>
          </cell>
          <cell r="D6023">
            <v>16.79</v>
          </cell>
        </row>
        <row r="6024">
          <cell r="A6024">
            <v>20278</v>
          </cell>
          <cell r="B6024" t="str">
            <v>ASSENTAMENTO DE CARPETE - SOMENTE MAO DE OBRA</v>
          </cell>
          <cell r="C6024" t="str">
            <v>M2</v>
          </cell>
          <cell r="D6024">
            <v>10.71</v>
          </cell>
        </row>
        <row r="6025">
          <cell r="A6025">
            <v>20277</v>
          </cell>
          <cell r="B6025" t="str">
            <v>ASSENTAMENTO DE FORMICA - SOMENTE MAO DE OBRA</v>
          </cell>
          <cell r="C6025" t="str">
            <v>M2</v>
          </cell>
          <cell r="D6025">
            <v>32.14</v>
          </cell>
        </row>
        <row r="6026">
          <cell r="A6026">
            <v>518</v>
          </cell>
          <cell r="B6026" t="str">
            <v>ASSENTAMENTO DE PISO VINILICO EM PLACAS - SOMENTE MAO DE OBRA</v>
          </cell>
          <cell r="C6026" t="str">
            <v>M2</v>
          </cell>
          <cell r="D6026">
            <v>15</v>
          </cell>
        </row>
        <row r="6027">
          <cell r="A6027">
            <v>522</v>
          </cell>
          <cell r="B6027" t="str">
            <v>ASSENTAMENTO DE RODAPE VINILICO - SOMENTE MAO DE OBRA</v>
          </cell>
          <cell r="C6027" t="str">
            <v>M</v>
          </cell>
          <cell r="D6027">
            <v>1.5</v>
          </cell>
        </row>
        <row r="6028">
          <cell r="A6028">
            <v>11761</v>
          </cell>
          <cell r="B6028" t="str">
            <v>ASSENTO  VASO SANITARIO INFANTIL EM PLASTICO BRANCO</v>
          </cell>
          <cell r="C6028" t="str">
            <v>UN</v>
          </cell>
          <cell r="D6028">
            <v>41.28</v>
          </cell>
        </row>
        <row r="6029">
          <cell r="A6029">
            <v>377</v>
          </cell>
          <cell r="B6029" t="str">
            <v>ASSENTO SANITARIO DE PLASTICO, TIPO CONVENCIONAL</v>
          </cell>
          <cell r="C6029" t="str">
            <v>UN</v>
          </cell>
          <cell r="D6029">
            <v>19.399999999999999</v>
          </cell>
        </row>
        <row r="6030">
          <cell r="A6030">
            <v>7588</v>
          </cell>
          <cell r="B6030" t="str">
            <v>AUTOMATICO DE BOIA SUPERIOR / INFERIOR, *15* A / 250 V</v>
          </cell>
          <cell r="C6030" t="str">
            <v>UN</v>
          </cell>
          <cell r="D6030">
            <v>31</v>
          </cell>
        </row>
        <row r="6031">
          <cell r="A6031">
            <v>34551</v>
          </cell>
          <cell r="B6031" t="str">
            <v>AUXILIAR DE AZULEJISTA</v>
          </cell>
          <cell r="C6031" t="str">
            <v>H</v>
          </cell>
          <cell r="D6031">
            <v>8.11</v>
          </cell>
        </row>
        <row r="6032">
          <cell r="A6032">
            <v>2359</v>
          </cell>
          <cell r="B6032" t="str">
            <v>AUXILIAR DE DESENHISTA</v>
          </cell>
          <cell r="C6032" t="str">
            <v>H</v>
          </cell>
          <cell r="D6032">
            <v>17.77</v>
          </cell>
        </row>
        <row r="6033">
          <cell r="A6033">
            <v>247</v>
          </cell>
          <cell r="B6033" t="str">
            <v>AUXILIAR DE ELETRICISTA</v>
          </cell>
          <cell r="C6033" t="str">
            <v>H</v>
          </cell>
          <cell r="D6033">
            <v>9.61</v>
          </cell>
        </row>
        <row r="6034">
          <cell r="A6034">
            <v>246</v>
          </cell>
          <cell r="B6034" t="str">
            <v>AUXILIAR DE ENCANADOR OU BOMBEIRO HIDRAULICO</v>
          </cell>
          <cell r="C6034" t="str">
            <v>H</v>
          </cell>
          <cell r="D6034">
            <v>8.92</v>
          </cell>
        </row>
        <row r="6035">
          <cell r="A6035">
            <v>2350</v>
          </cell>
          <cell r="B6035" t="str">
            <v>AUXILIAR DE ESCRITORIO</v>
          </cell>
          <cell r="C6035" t="str">
            <v>H</v>
          </cell>
          <cell r="D6035">
            <v>13.5</v>
          </cell>
        </row>
        <row r="6036">
          <cell r="A6036">
            <v>245</v>
          </cell>
          <cell r="B6036" t="str">
            <v>AUXILIAR DE LABORATORIO</v>
          </cell>
          <cell r="C6036" t="str">
            <v>H</v>
          </cell>
          <cell r="D6036">
            <v>9.82</v>
          </cell>
        </row>
        <row r="6037">
          <cell r="A6037">
            <v>251</v>
          </cell>
          <cell r="B6037" t="str">
            <v>AUXILIAR DE MECANICO</v>
          </cell>
          <cell r="C6037" t="str">
            <v>H</v>
          </cell>
          <cell r="D6037">
            <v>7.6</v>
          </cell>
        </row>
        <row r="6038">
          <cell r="A6038">
            <v>252</v>
          </cell>
          <cell r="B6038" t="str">
            <v>AUXILIAR DE SERRALHEIRO</v>
          </cell>
          <cell r="C6038" t="str">
            <v>H</v>
          </cell>
          <cell r="D6038">
            <v>8.43</v>
          </cell>
        </row>
        <row r="6039">
          <cell r="A6039">
            <v>6121</v>
          </cell>
          <cell r="B6039" t="str">
            <v>AUXILIAR DE SERVICOS GERAIS</v>
          </cell>
          <cell r="C6039" t="str">
            <v>H</v>
          </cell>
          <cell r="D6039">
            <v>8.64</v>
          </cell>
        </row>
        <row r="6040">
          <cell r="A6040">
            <v>244</v>
          </cell>
          <cell r="B6040" t="str">
            <v>AUXILIAR DE TOPOGRAFO</v>
          </cell>
          <cell r="C6040" t="str">
            <v>H</v>
          </cell>
          <cell r="D6040">
            <v>14.28</v>
          </cell>
        </row>
        <row r="6041">
          <cell r="A6041">
            <v>532</v>
          </cell>
          <cell r="B6041" t="str">
            <v>AUXILIAR TECNICO / ASSISTENTE DE ENGENHARIA</v>
          </cell>
          <cell r="C6041" t="str">
            <v>H</v>
          </cell>
          <cell r="D6041">
            <v>24.55</v>
          </cell>
        </row>
        <row r="6042">
          <cell r="A6042">
            <v>36150</v>
          </cell>
          <cell r="B6042" t="str">
            <v>AVENTAL DE SEGURANCA DE RASPA DE COURO 1,00 X 0,60 M</v>
          </cell>
          <cell r="C6042" t="str">
            <v>UN</v>
          </cell>
          <cell r="D6042">
            <v>32.520000000000003</v>
          </cell>
        </row>
        <row r="6043">
          <cell r="A6043">
            <v>4760</v>
          </cell>
          <cell r="B6043" t="str">
            <v>AZULEJISTA OU LADRILHISTA</v>
          </cell>
          <cell r="C6043" t="str">
            <v>H</v>
          </cell>
          <cell r="D6043">
            <v>10.79</v>
          </cell>
        </row>
        <row r="6044">
          <cell r="A6044">
            <v>10422</v>
          </cell>
          <cell r="B6044" t="str">
            <v>BACIA SANITARIA (VASO) COM CAIXA ACOPLADA, DE LOUCA BRANCA</v>
          </cell>
          <cell r="C6044" t="str">
            <v>UN</v>
          </cell>
          <cell r="D6044">
            <v>293.02999999999997</v>
          </cell>
        </row>
        <row r="6045">
          <cell r="A6045">
            <v>10420</v>
          </cell>
          <cell r="B6045" t="str">
            <v>BACIA SANITARIA (VASO) CONVENCIONAL DE LOUCA BRANCA</v>
          </cell>
          <cell r="C6045" t="str">
            <v>UN</v>
          </cell>
          <cell r="D6045">
            <v>109.9</v>
          </cell>
        </row>
        <row r="6046">
          <cell r="A6046">
            <v>10421</v>
          </cell>
          <cell r="B6046" t="str">
            <v>BACIA SANITARIA (VASO) CONVENCIONAL DE LOUCA COR</v>
          </cell>
          <cell r="C6046" t="str">
            <v>UN</v>
          </cell>
          <cell r="D6046">
            <v>147.08000000000001</v>
          </cell>
        </row>
        <row r="6047">
          <cell r="A6047">
            <v>36519</v>
          </cell>
          <cell r="B6047" t="str">
            <v>BACIA SANITARIA (VASO) CONVENCIONAL PARA PCD COM FURO FRONTAL, DE LOUCA BRANCA, COM ASSENTO</v>
          </cell>
          <cell r="C6047" t="str">
            <v>UN</v>
          </cell>
          <cell r="D6047">
            <v>427.89</v>
          </cell>
        </row>
        <row r="6048">
          <cell r="A6048">
            <v>36520</v>
          </cell>
          <cell r="B6048" t="str">
            <v>BACIA SANITARIA (VASO) CONVENCIONAL PARA PCD SEM FURO FRONTAL, DE LOUCA BRANCA, SEM ASSENTO</v>
          </cell>
          <cell r="C6048" t="str">
            <v>UN</v>
          </cell>
          <cell r="D6048">
            <v>547.53</v>
          </cell>
        </row>
        <row r="6049">
          <cell r="A6049">
            <v>11784</v>
          </cell>
          <cell r="B6049" t="str">
            <v>BACIA SANITARIA TURCA DE LOUCA BRANCA</v>
          </cell>
          <cell r="C6049" t="str">
            <v>UN</v>
          </cell>
          <cell r="D6049">
            <v>411.23</v>
          </cell>
        </row>
        <row r="6050">
          <cell r="A6050">
            <v>10</v>
          </cell>
          <cell r="B6050" t="str">
            <v>BALDE PLASTICO CAPACIDADE *10* L</v>
          </cell>
          <cell r="C6050" t="str">
            <v>UN</v>
          </cell>
          <cell r="D6050">
            <v>5.21</v>
          </cell>
        </row>
        <row r="6051">
          <cell r="A6051">
            <v>4815</v>
          </cell>
          <cell r="B6051" t="str">
            <v>BALDE VERMELHO PARA SINALIZACAO DE VIAS</v>
          </cell>
          <cell r="C6051" t="str">
            <v>UN</v>
          </cell>
          <cell r="D6051">
            <v>4.59</v>
          </cell>
        </row>
        <row r="6052">
          <cell r="A6052">
            <v>1746</v>
          </cell>
          <cell r="B6052" t="str">
            <v>BANCA/PIA DE ACO INOXIDAVEL (AISI 430) COM 1 CUBA CENTRAL, COM VALVULA, ESCORREDOR DUPLO, DE *0,55 X 1,20* M</v>
          </cell>
          <cell r="C6052" t="str">
            <v>UN</v>
          </cell>
          <cell r="D6052">
            <v>151.51</v>
          </cell>
        </row>
        <row r="6053">
          <cell r="A6053">
            <v>1748</v>
          </cell>
          <cell r="B6053" t="str">
            <v>BANCA/PIA DE ACO INOXIDAVEL (AISI 430) COM 1 CUBA CENTRAL, COM VALVULA, ESCORREDOR DUPLO, DE *0,55 X 1,40* M</v>
          </cell>
          <cell r="C6053" t="str">
            <v>UN</v>
          </cell>
          <cell r="D6053">
            <v>201.47</v>
          </cell>
        </row>
        <row r="6054">
          <cell r="A6054">
            <v>1749</v>
          </cell>
          <cell r="B6054" t="str">
            <v>BANCA/PIA DE ACO INOXIDAVEL (AISI 430) COM 1 CUBA CENTRAL, COM VALVULA, ESCORREDOR DUPLO, DE *0,55 X 1,80* M</v>
          </cell>
          <cell r="C6054" t="str">
            <v>UN</v>
          </cell>
          <cell r="D6054">
            <v>291.89</v>
          </cell>
        </row>
        <row r="6055">
          <cell r="A6055">
            <v>37412</v>
          </cell>
          <cell r="B6055" t="str">
            <v>BANCA/PIA DE ACO INOXIDAVEL (AISI 430) COM 1 CUBA CENTRAL, COM VALVULA, LISA (SEM ESCORREDOR), DE *0,55 X 1,20* M</v>
          </cell>
          <cell r="C6055" t="str">
            <v>UN</v>
          </cell>
          <cell r="D6055">
            <v>148.1</v>
          </cell>
        </row>
        <row r="6056">
          <cell r="A6056">
            <v>1745</v>
          </cell>
          <cell r="B6056" t="str">
            <v>BANCA/PIA DE ACO INOXIDAVEL (AISI 430) COM 1 CUBA CENTRAL, SEM VALVULA, ESCORREDOR DUPLO, DE *0,55 X 1,60* M</v>
          </cell>
          <cell r="C6056" t="str">
            <v>UN</v>
          </cell>
          <cell r="D6056">
            <v>176.11</v>
          </cell>
        </row>
        <row r="6057">
          <cell r="A6057">
            <v>1750</v>
          </cell>
          <cell r="B6057" t="str">
            <v>BANCA/PIA DE ACO INOXIDAVEL (AISI 430) COM 2 CUBAS, COM VALVULAS, ESCORREDOR DUPLO, DE *0,55 X 2,00* M</v>
          </cell>
          <cell r="C6057" t="str">
            <v>UN</v>
          </cell>
          <cell r="D6057">
            <v>411.54</v>
          </cell>
        </row>
        <row r="6058">
          <cell r="A6058">
            <v>541</v>
          </cell>
          <cell r="B6058" t="str">
            <v>BANCADA DE MARMORE SINTETICO COM UMA CUBA, 120 X *60* CM</v>
          </cell>
          <cell r="C6058" t="str">
            <v>UN</v>
          </cell>
          <cell r="D6058">
            <v>104.77</v>
          </cell>
        </row>
        <row r="6059">
          <cell r="A6059">
            <v>542</v>
          </cell>
          <cell r="B6059" t="str">
            <v>BANCADA DE MARMORE SINTETICO COM UMA CUBA, 150 X *60* CM</v>
          </cell>
          <cell r="C6059" t="str">
            <v>UN</v>
          </cell>
          <cell r="D6059">
            <v>131.33000000000001</v>
          </cell>
        </row>
        <row r="6060">
          <cell r="A6060">
            <v>540</v>
          </cell>
          <cell r="B6060" t="str">
            <v>BANCADA DE MARMORE SINTETICO COM UMA CUBA, 200 X *60* CM</v>
          </cell>
          <cell r="C6060" t="str">
            <v>UN</v>
          </cell>
          <cell r="D6060">
            <v>295.95</v>
          </cell>
        </row>
        <row r="6061">
          <cell r="A6061">
            <v>10790</v>
          </cell>
          <cell r="B6061" t="str">
            <v>BANCADA PARA CARPINTARIA (SEM O DISCO DE SERRA) COM MOTOR ELETRICO TRIFASICO DE *3 A 5* HP, CHAVE E COIFA PROTETORA (LOCACAO)</v>
          </cell>
          <cell r="C6061" t="str">
            <v>H</v>
          </cell>
          <cell r="D6061">
            <v>1.1000000000000001</v>
          </cell>
        </row>
        <row r="6062">
          <cell r="A6062">
            <v>11692</v>
          </cell>
          <cell r="B6062" t="str">
            <v>BANCADA/ BANCA EM MARMORE, POLIDO, BRANCO COMUM, E=  *3* CM</v>
          </cell>
          <cell r="C6062" t="str">
            <v>M2</v>
          </cell>
          <cell r="D6062">
            <v>354.83</v>
          </cell>
        </row>
        <row r="6063">
          <cell r="A6063">
            <v>11687</v>
          </cell>
          <cell r="B6063" t="str">
            <v>BANCADA/TAMPO ACO INOX (AISI 304), LARGURA 60 CM, COM RODABANCA (NAO INCLUI PES DE APOIO)</v>
          </cell>
          <cell r="C6063" t="str">
            <v>M</v>
          </cell>
          <cell r="D6063">
            <v>655.72</v>
          </cell>
        </row>
        <row r="6064">
          <cell r="A6064">
            <v>11689</v>
          </cell>
          <cell r="B6064" t="str">
            <v>BANCADA/TAMPO ACO INOX (AISI 304), LARGURA 70 CM, COM RODABANCA (NAO INCLUI PES DE APOIO)</v>
          </cell>
          <cell r="C6064" t="str">
            <v>M</v>
          </cell>
          <cell r="D6064">
            <v>821.57</v>
          </cell>
        </row>
        <row r="6065">
          <cell r="A6065">
            <v>11693</v>
          </cell>
          <cell r="B6065" t="str">
            <v>BANCADA/TAMPO LISO (SEM CUBA) EM MARMORE SINTETICO</v>
          </cell>
          <cell r="C6065" t="str">
            <v>M2</v>
          </cell>
          <cell r="D6065">
            <v>116.16</v>
          </cell>
        </row>
        <row r="6066">
          <cell r="A6066">
            <v>36215</v>
          </cell>
          <cell r="B6066" t="str">
            <v>BANCO ARTICULADO PARA BANHO, EM ACO INOX POLIDO, 70* CM X 45* CM</v>
          </cell>
          <cell r="C6066" t="str">
            <v>UN</v>
          </cell>
          <cell r="D6066">
            <v>540.13</v>
          </cell>
        </row>
        <row r="6067">
          <cell r="A6067">
            <v>3425</v>
          </cell>
          <cell r="B6067" t="str">
            <v>BANDEIRA P/ PORTA/ JAN MAD REGIONAL 1A P/ VIDRO</v>
          </cell>
          <cell r="C6067" t="str">
            <v>M2</v>
          </cell>
          <cell r="D6067">
            <v>158.05000000000001</v>
          </cell>
        </row>
        <row r="6068">
          <cell r="A6068">
            <v>3426</v>
          </cell>
          <cell r="B6068" t="str">
            <v>BANDEIRA P/ PORTA/ JAN MAD REGIONAL 2A P/ VIDRO</v>
          </cell>
          <cell r="C6068" t="str">
            <v>M2</v>
          </cell>
          <cell r="D6068">
            <v>103.08</v>
          </cell>
        </row>
        <row r="6069">
          <cell r="A6069">
            <v>3427</v>
          </cell>
          <cell r="B6069" t="str">
            <v>BANDEIRA P/ PORTA/ JAN MAD REGIONAL 3A P/ VIDRO</v>
          </cell>
          <cell r="C6069" t="str">
            <v>M2</v>
          </cell>
          <cell r="D6069">
            <v>68.72</v>
          </cell>
        </row>
        <row r="6070">
          <cell r="A6070">
            <v>39621</v>
          </cell>
          <cell r="B6070" t="str">
            <v>BARRA ANTIPANICO DUPLA, CEGA LADO OPOSTO, COR CINZA</v>
          </cell>
          <cell r="C6070" t="str">
            <v>PAR</v>
          </cell>
          <cell r="D6070">
            <v>919.2</v>
          </cell>
        </row>
        <row r="6071">
          <cell r="A6071">
            <v>39624</v>
          </cell>
          <cell r="B6071" t="str">
            <v>BARRA ANTIPANICO DUPLA, PARA PORTA DE VIDRO, COR CINZA</v>
          </cell>
          <cell r="C6071" t="str">
            <v>PAR</v>
          </cell>
          <cell r="D6071">
            <v>930.18</v>
          </cell>
        </row>
        <row r="6072">
          <cell r="A6072">
            <v>39615</v>
          </cell>
          <cell r="B6072" t="str">
            <v>BARRA ANTIPANICO SIMPLES, CEGA LADO OPOSTO, COR CINZA</v>
          </cell>
          <cell r="C6072" t="str">
            <v>UN</v>
          </cell>
          <cell r="D6072">
            <v>320.68</v>
          </cell>
        </row>
        <row r="6073">
          <cell r="A6073">
            <v>39620</v>
          </cell>
          <cell r="B6073" t="str">
            <v>BARRA ANTIPANICO SIMPLES, COM FECHADURA LADO OPOSTO, COR CINZA</v>
          </cell>
          <cell r="C6073" t="str">
            <v>UN</v>
          </cell>
          <cell r="D6073">
            <v>490.24</v>
          </cell>
        </row>
        <row r="6074">
          <cell r="A6074">
            <v>39623</v>
          </cell>
          <cell r="B6074" t="str">
            <v>BARRA ANTIPANICO SIMPLES, PARA PORTA DE VIDRO, COR CINZA</v>
          </cell>
          <cell r="C6074" t="str">
            <v>UN</v>
          </cell>
          <cell r="D6074">
            <v>474.71</v>
          </cell>
        </row>
        <row r="6075">
          <cell r="A6075">
            <v>40604</v>
          </cell>
          <cell r="B6075" t="str">
            <v>BARRA DE ANCORAGEM DE 0,80 M DE EXTENSAO, COM ROSCA DE 5/8", INCLUINDO PORCA E FLANGE (LOCACAO) *COLETADO CAIXA*</v>
          </cell>
          <cell r="C6075" t="str">
            <v>MES</v>
          </cell>
          <cell r="D6075">
            <v>0.94</v>
          </cell>
        </row>
        <row r="6076">
          <cell r="A6076">
            <v>36214</v>
          </cell>
          <cell r="B6076" t="str">
            <v>BARRA DE APOIO ANGULAR, 60 CM, EM ACO INOX POLIDO, DIAMETRO MINIMO 3 CM</v>
          </cell>
          <cell r="C6076" t="str">
            <v>UN</v>
          </cell>
          <cell r="D6076">
            <v>174.04</v>
          </cell>
        </row>
        <row r="6077">
          <cell r="A6077">
            <v>36207</v>
          </cell>
          <cell r="B6077" t="str">
            <v>BARRA DE APOIO EM "L", EM ACO INOX POLIDO 70 X 70 CM, DIAMETRO MINIMO 3 CM</v>
          </cell>
          <cell r="C6077" t="str">
            <v>UN</v>
          </cell>
          <cell r="D6077">
            <v>239.24</v>
          </cell>
        </row>
        <row r="6078">
          <cell r="A6078">
            <v>36209</v>
          </cell>
          <cell r="B6078" t="str">
            <v>BARRA DE APOIO EM "L", EM ACO INOX POLIDO 80 X 80 CM, DIAMETRO MINIMO 3 CM</v>
          </cell>
          <cell r="C6078" t="str">
            <v>UN</v>
          </cell>
          <cell r="D6078">
            <v>274.57</v>
          </cell>
        </row>
        <row r="6079">
          <cell r="A6079">
            <v>36210</v>
          </cell>
          <cell r="B6079" t="str">
            <v>BARRA DE APOIO LATERAL ARTICULADA, COM TRAVA, EM ACO INOX POLIDO, 70 CM, DIAMETRO MINIMO 3 CM</v>
          </cell>
          <cell r="C6079" t="str">
            <v>UN</v>
          </cell>
          <cell r="D6079">
            <v>297.07</v>
          </cell>
        </row>
        <row r="6080">
          <cell r="A6080">
            <v>36212</v>
          </cell>
          <cell r="B6080" t="str">
            <v>BARRA DE APOIO LAVATÓRIO DE CANTO, EM ACO INOX POLIDO, DIAMETRO MINIMO 3 CM</v>
          </cell>
          <cell r="C6080" t="str">
            <v>UN</v>
          </cell>
          <cell r="D6080">
            <v>292.87</v>
          </cell>
        </row>
        <row r="6081">
          <cell r="A6081">
            <v>36211</v>
          </cell>
          <cell r="B6081" t="str">
            <v>BARRA DE APOIO LAVATÓRIO, EM ACO INOX POLIDO, 40* CM X 50* CM,  DIAMETRO MINIMO 3 CM</v>
          </cell>
          <cell r="C6081" t="str">
            <v>UN</v>
          </cell>
          <cell r="D6081">
            <v>275.47000000000003</v>
          </cell>
        </row>
        <row r="6082">
          <cell r="A6082">
            <v>36204</v>
          </cell>
          <cell r="B6082" t="str">
            <v>BARRA DE APOIO RETA, EM ACO INOX POLIDO, COMPRIMENTO 60CM, DIAMETRO MINIMO 3 CM</v>
          </cell>
          <cell r="C6082" t="str">
            <v>UN</v>
          </cell>
          <cell r="D6082">
            <v>105.33</v>
          </cell>
        </row>
        <row r="6083">
          <cell r="A6083">
            <v>36205</v>
          </cell>
          <cell r="B6083" t="str">
            <v>BARRA DE APOIO RETA, EM ACO INOX POLIDO, COMPRIMENTO 70CM, DIAMETRO MINIMO 3 CM</v>
          </cell>
          <cell r="C6083" t="str">
            <v>UN</v>
          </cell>
          <cell r="D6083">
            <v>116.98</v>
          </cell>
        </row>
        <row r="6084">
          <cell r="A6084">
            <v>36081</v>
          </cell>
          <cell r="B6084" t="str">
            <v>BARRA DE APOIO RETA, EM ACO INOX POLIDO, COMPRIMENTO 80CM, DIAMETRO MINIMO 3 CM</v>
          </cell>
          <cell r="C6084" t="str">
            <v>UN</v>
          </cell>
          <cell r="D6084">
            <v>124.73</v>
          </cell>
        </row>
        <row r="6085">
          <cell r="A6085">
            <v>36206</v>
          </cell>
          <cell r="B6085" t="str">
            <v>BARRA DE APOIO RETA, EM ACO INOX POLIDO, COMPRIMENTO 90 CM, DIAMETRO MINIMO 3 CM</v>
          </cell>
          <cell r="C6085" t="str">
            <v>UN</v>
          </cell>
          <cell r="D6085">
            <v>130.66999999999999</v>
          </cell>
        </row>
        <row r="6086">
          <cell r="A6086">
            <v>36218</v>
          </cell>
          <cell r="B6086" t="str">
            <v>BARRA DE APOIO RETA, EM ALUMINIO, COMPRIMENTO 60CM, DIAMETRO MINIMO 3 CM</v>
          </cell>
          <cell r="C6086" t="str">
            <v>UN</v>
          </cell>
          <cell r="D6086">
            <v>84.49</v>
          </cell>
        </row>
        <row r="6087">
          <cell r="A6087">
            <v>36220</v>
          </cell>
          <cell r="B6087" t="str">
            <v>BARRA DE APOIO RETA, EM ALUMINIO, COMPRIMENTO 70CM, DIAMETRO MINIMO 3 CM</v>
          </cell>
          <cell r="C6087" t="str">
            <v>UN</v>
          </cell>
          <cell r="D6087">
            <v>96.89</v>
          </cell>
        </row>
        <row r="6088">
          <cell r="A6088">
            <v>36080</v>
          </cell>
          <cell r="B6088" t="str">
            <v>BARRA DE APOIO RETA, EM ALUMINIO, COMPRIMENTO 80 CM, DIAMETRO MINIMO 3 CM</v>
          </cell>
          <cell r="C6088" t="str">
            <v>UN</v>
          </cell>
          <cell r="D6088">
            <v>104.8</v>
          </cell>
        </row>
        <row r="6089">
          <cell r="A6089">
            <v>36223</v>
          </cell>
          <cell r="B6089" t="str">
            <v>BARRA DE APOIO RETA, EM ALUMINIO, COMPRIMENTO 90 CM, DIAMETRO MINIMO 3 CM</v>
          </cell>
          <cell r="C6089" t="str">
            <v>UN</v>
          </cell>
          <cell r="D6089">
            <v>109.74</v>
          </cell>
        </row>
        <row r="6090">
          <cell r="A6090">
            <v>555</v>
          </cell>
          <cell r="B6090" t="str">
            <v>BARRA DE FERRO RETANGULAR, BARRA CHATA, 1 X 1/4" (L X E), 1,2265 KG/M</v>
          </cell>
          <cell r="C6090" t="str">
            <v>M</v>
          </cell>
          <cell r="D6090">
            <v>5.72</v>
          </cell>
        </row>
        <row r="6091">
          <cell r="A6091">
            <v>546</v>
          </cell>
          <cell r="B6091" t="str">
            <v>BARRA DE FERRO RETANGULAR, BARRA CHATA, 1 X 1/8" (L X E)</v>
          </cell>
          <cell r="C6091" t="str">
            <v>KG</v>
          </cell>
          <cell r="D6091">
            <v>4.9400000000000004</v>
          </cell>
        </row>
        <row r="6092">
          <cell r="A6092">
            <v>565</v>
          </cell>
          <cell r="B6092" t="str">
            <v>BARRA DE FERRO RETANGULAR, BARRA CHATA, 1 X 3/16" (L X E), 1,73 KG/M</v>
          </cell>
          <cell r="C6092" t="str">
            <v>M</v>
          </cell>
          <cell r="D6092">
            <v>8.74</v>
          </cell>
        </row>
        <row r="6093">
          <cell r="A6093">
            <v>557</v>
          </cell>
          <cell r="B6093" t="str">
            <v>BARRA DE FERRO RETANGULAR, BARRA CHATA, 1 1/2  X 1/2" (L X E), 3,79 KG/M</v>
          </cell>
          <cell r="C6093" t="str">
            <v>M</v>
          </cell>
          <cell r="D6093">
            <v>18.96</v>
          </cell>
        </row>
        <row r="6094">
          <cell r="A6094">
            <v>552</v>
          </cell>
          <cell r="B6094" t="str">
            <v>BARRA DE FERRO RETANGULAR, BARRA CHATA, 1 1/2 X 1/4" (L X E), 1,89 KG/M</v>
          </cell>
          <cell r="C6094" t="str">
            <v>M</v>
          </cell>
          <cell r="D6094">
            <v>9.33</v>
          </cell>
        </row>
        <row r="6095">
          <cell r="A6095">
            <v>561</v>
          </cell>
          <cell r="B6095" t="str">
            <v>BARRA DE FERRO RETANGULAR, BARRA CHATA, 1 1/4 X 3/8" (L X E)</v>
          </cell>
          <cell r="C6095" t="str">
            <v>KG</v>
          </cell>
          <cell r="D6095">
            <v>4.9000000000000004</v>
          </cell>
        </row>
        <row r="6096">
          <cell r="A6096">
            <v>556</v>
          </cell>
          <cell r="B6096" t="str">
            <v>BARRA DE FERRO RETANGULAR, BARRA CHATA, 2 X 1/2" (L X E),</v>
          </cell>
          <cell r="C6096" t="str">
            <v>KG</v>
          </cell>
          <cell r="D6096">
            <v>4.9400000000000004</v>
          </cell>
        </row>
        <row r="6097">
          <cell r="A6097">
            <v>549</v>
          </cell>
          <cell r="B6097" t="str">
            <v>BARRA DE FERRO RETANGULAR, BARRA CHATA, 2 X 1/2" (L X E), 5,06 KG/M</v>
          </cell>
          <cell r="C6097" t="str">
            <v>M</v>
          </cell>
          <cell r="D6097">
            <v>24.99</v>
          </cell>
        </row>
        <row r="6098">
          <cell r="A6098">
            <v>558</v>
          </cell>
          <cell r="B6098" t="str">
            <v>BARRA DE FERRO RETANGULAR, BARRA CHATA, 2 X 1/4" (L X E), 2,53 KG/M</v>
          </cell>
          <cell r="C6098" t="str">
            <v>KG</v>
          </cell>
          <cell r="D6098">
            <v>4.9400000000000004</v>
          </cell>
        </row>
        <row r="6099">
          <cell r="A6099">
            <v>559</v>
          </cell>
          <cell r="B6099" t="str">
            <v>BARRA DE FERRO RETANGULAR, BARRA CHATA, 2 X 1/4" (L X E), 2,53 KG/M</v>
          </cell>
          <cell r="C6099" t="str">
            <v>M</v>
          </cell>
          <cell r="D6099">
            <v>12.49</v>
          </cell>
        </row>
        <row r="6100">
          <cell r="A6100">
            <v>551</v>
          </cell>
          <cell r="B6100" t="str">
            <v>BARRA DE FERRO RETANGULAR, BARRA CHATA, 2 X 1" (L X E), 10,12 KG/M</v>
          </cell>
          <cell r="C6100" t="str">
            <v>M</v>
          </cell>
          <cell r="D6100">
            <v>48.83</v>
          </cell>
        </row>
        <row r="6101">
          <cell r="A6101">
            <v>547</v>
          </cell>
          <cell r="B6101" t="str">
            <v>BARRA DE FERRO RETANGULAR, BARRA CHATA, 2 X 3/8" (L X E), 3,79KG/M</v>
          </cell>
          <cell r="C6101" t="str">
            <v>M</v>
          </cell>
          <cell r="D6101">
            <v>18.72</v>
          </cell>
        </row>
        <row r="6102">
          <cell r="A6102">
            <v>560</v>
          </cell>
          <cell r="B6102" t="str">
            <v>BARRA DE FERRO RETANGULAR, BARRA CHATA, 2 X 5/16" (L X E), 3,162 KG/M</v>
          </cell>
          <cell r="C6102" t="str">
            <v>M</v>
          </cell>
          <cell r="D6102">
            <v>15.82</v>
          </cell>
        </row>
        <row r="6103">
          <cell r="A6103">
            <v>554</v>
          </cell>
          <cell r="B6103" t="str">
            <v>BARRA DE FERRO RETANGULAR, BARRA CHATA, 3/4 X 1/4" (L X E),</v>
          </cell>
          <cell r="C6103" t="str">
            <v>KG</v>
          </cell>
          <cell r="D6103">
            <v>4.9400000000000004</v>
          </cell>
        </row>
        <row r="6104">
          <cell r="A6104">
            <v>566</v>
          </cell>
          <cell r="B6104" t="str">
            <v>BARRA DE FERRO RETANGULAR, BARRA CHATA, 3/4 X 1/8" (L X E), 0,47 KG/M</v>
          </cell>
          <cell r="C6104" t="str">
            <v>M</v>
          </cell>
          <cell r="D6104">
            <v>2.54</v>
          </cell>
        </row>
        <row r="6105">
          <cell r="A6105">
            <v>550</v>
          </cell>
          <cell r="B6105" t="str">
            <v>BARRA DE FERRO RETANGULAR, BARRA CHATA, 3/4 X 3/16" (L X E)</v>
          </cell>
          <cell r="C6105" t="str">
            <v>KG</v>
          </cell>
          <cell r="D6105">
            <v>4.9400000000000004</v>
          </cell>
        </row>
        <row r="6106">
          <cell r="A6106">
            <v>563</v>
          </cell>
          <cell r="B6106" t="str">
            <v>BARRA DE FERRO RETANGULAR, BARRA CHATA, 3/8 X 1 1/2" (L X E), 2,84 KG/M</v>
          </cell>
          <cell r="C6106" t="str">
            <v>M</v>
          </cell>
          <cell r="D6106">
            <v>14.2</v>
          </cell>
        </row>
        <row r="6107">
          <cell r="A6107">
            <v>581</v>
          </cell>
          <cell r="B6107" t="str">
            <v>BASCULANTE ALUMINIO 80 X 60CM - SERIE 25</v>
          </cell>
          <cell r="C6107" t="str">
            <v>M2</v>
          </cell>
          <cell r="D6107">
            <v>429.47</v>
          </cell>
        </row>
        <row r="6108">
          <cell r="A6108">
            <v>3437</v>
          </cell>
          <cell r="B6108" t="str">
            <v>BASCULANTE MAD REGIONAL 3A</v>
          </cell>
          <cell r="C6108" t="str">
            <v>M2</v>
          </cell>
          <cell r="D6108">
            <v>170.11</v>
          </cell>
        </row>
        <row r="6109">
          <cell r="A6109">
            <v>38127</v>
          </cell>
          <cell r="B6109" t="str">
            <v>BASE DE MISTURADOR MONOCOMANDO PARA CHUVEIRO</v>
          </cell>
          <cell r="C6109" t="str">
            <v>UN</v>
          </cell>
          <cell r="D6109">
            <v>251.92</v>
          </cell>
        </row>
        <row r="6110">
          <cell r="A6110">
            <v>13373</v>
          </cell>
          <cell r="B6110" t="str">
            <v>BASE P/ FUSIVEIS NH TAMANHO 00, DE 6 A 160A, TIPO 3 NH 3 030-Z DA SIEMENS OU EQUIV</v>
          </cell>
          <cell r="C6110" t="str">
            <v>UN</v>
          </cell>
          <cell r="D6110">
            <v>20.71</v>
          </cell>
        </row>
        <row r="6111">
          <cell r="A6111">
            <v>13374</v>
          </cell>
          <cell r="B6111" t="str">
            <v>BASE P/ FUSIVEIS NH TAMANHO 01, DE 40 A 250A, TIPO 3 NH 3 230-Z DA SIEMENS OU EQUIV</v>
          </cell>
          <cell r="C6111" t="str">
            <v>UN</v>
          </cell>
          <cell r="D6111">
            <v>58.92</v>
          </cell>
        </row>
        <row r="6112">
          <cell r="A6112">
            <v>38060</v>
          </cell>
          <cell r="B6112" t="str">
            <v>BASE PARA MASTRO DE PARA-RAIOS DIAMETRO NOMINAL 1 1/2"</v>
          </cell>
          <cell r="C6112" t="str">
            <v>UN</v>
          </cell>
          <cell r="D6112">
            <v>47.06</v>
          </cell>
        </row>
        <row r="6113">
          <cell r="A6113">
            <v>10956</v>
          </cell>
          <cell r="B6113" t="str">
            <v>BASE PARA MASTRO DE PARA-RAIOS DIAMETRO NOMINAL 2"</v>
          </cell>
          <cell r="C6113" t="str">
            <v>UN</v>
          </cell>
          <cell r="D6113">
            <v>48.88</v>
          </cell>
        </row>
        <row r="6114">
          <cell r="A6114">
            <v>641</v>
          </cell>
          <cell r="B6114" t="str">
            <v>BATE ESTACA-MARTELO ATE 3,0T DIESEL 160 HP TORRE 15 M MAGAN IM 1520 BS</v>
          </cell>
          <cell r="C6114" t="str">
            <v>H</v>
          </cell>
          <cell r="D6114">
            <v>101</v>
          </cell>
        </row>
        <row r="6115">
          <cell r="A6115">
            <v>37597</v>
          </cell>
          <cell r="B6115" t="str">
            <v>BATE-ESTACAS POR GRAVIDADE, POTENCIA160 HP, PESO DO MARTELO ATE 3 TONELADAS</v>
          </cell>
          <cell r="C6115" t="str">
            <v>UN</v>
          </cell>
          <cell r="D6115">
            <v>271875</v>
          </cell>
        </row>
        <row r="6116">
          <cell r="A6116">
            <v>183</v>
          </cell>
          <cell r="B6116" t="str">
            <v>BATENTE/ PORTAL/ ADUELA/ MARCO MACICO, E= *3 CM, L= *13 CM, *60 CM A 120* CM X *210 CM,  EM CEDRINHO/ ANGELIM COMERCIAL/ EUCALIPTO/ CURUPIXA/ PEROBA/ CUMARU OU EQUIVALENTE DA REGIAO.</v>
          </cell>
          <cell r="C6116" t="str">
            <v>JG</v>
          </cell>
          <cell r="D6116">
            <v>102.79</v>
          </cell>
        </row>
        <row r="6117">
          <cell r="A6117">
            <v>184</v>
          </cell>
          <cell r="B6117" t="str">
            <v>BATENTE/ PORTAL/ ADUELA/ MARCO MACICO, E= *3* CM, L= *13* CM, *60 CM A 120* CM X *210* CM, EM PINUS/ TAUARI/ VIROLA OU EQUIVALENTE DA REGIAO</v>
          </cell>
          <cell r="C6117" t="str">
            <v>JG</v>
          </cell>
          <cell r="D6117">
            <v>67.930000000000007</v>
          </cell>
        </row>
        <row r="6118">
          <cell r="A6118">
            <v>39020</v>
          </cell>
          <cell r="B6118" t="str">
            <v>BATENTE/ PORTAL/ ADUELA/ MARCO MACICO, E= *3* CM, L= *13* CM, EM CEDRINHO/ ANGELIM COMERCIAL/ EUCALIPTO/ CURUPIXA/ PEROBA/ CUMARU OU EQUIVALENTE DA REGIAO</v>
          </cell>
          <cell r="C6118" t="str">
            <v>M</v>
          </cell>
          <cell r="D6118">
            <v>19.03</v>
          </cell>
        </row>
        <row r="6119">
          <cell r="A6119">
            <v>195</v>
          </cell>
          <cell r="B6119" t="str">
            <v>BATENTE/ PORTAL/ ADUELA/ MARCO MACICO, E= *3* CM, L= *7* CM, *60 CM A 120* CM X *210* CM,  EM CEDRINHO/ ANGELIM COMERCIAL/ EUCALIPTO/ CURUPIXA/ PEROBA/ CUMARU OU EQUIVALENTE DA REGIAO</v>
          </cell>
          <cell r="C6119" t="str">
            <v>JG</v>
          </cell>
          <cell r="D6119">
            <v>83.5</v>
          </cell>
        </row>
        <row r="6120">
          <cell r="A6120">
            <v>194</v>
          </cell>
          <cell r="B6120" t="str">
            <v>BATENTE/ PORTAL/ ADUELA/ MARCO MACICO, E= *3* CM, L= *7* CM, *60 CM A 120* CM X *210* CM, EM PINUS/ TAUARI/ VIROLA OU EQUIVALENTE DA REGIAO</v>
          </cell>
          <cell r="C6120" t="str">
            <v>JG</v>
          </cell>
          <cell r="D6120">
            <v>45.39</v>
          </cell>
        </row>
        <row r="6121">
          <cell r="A6121">
            <v>20001</v>
          </cell>
          <cell r="B6121" t="str">
            <v>BATENTE/ PORTAL/ ADUELA/MARCO MACICO, E= *3* CM, L= *15* CM, *60 CM A 120* CM  X *210* CM, EM PINUS/ TAUARI/ VIROLA OU EQUIVALENTE DA REGIAO</v>
          </cell>
          <cell r="C6121" t="str">
            <v>JG</v>
          </cell>
          <cell r="D6121">
            <v>83.21</v>
          </cell>
        </row>
        <row r="6122">
          <cell r="A6122">
            <v>181</v>
          </cell>
          <cell r="B6122" t="str">
            <v>BATENTE/ PORTAL/ADUELA/ MARCO MACICO, E= *3* CM, L= *15* CM, *60 CM A 120* CM  X *210* CM,  EM CEDRINHO/ ANGELIM COMERCIAL/  EUCALIPTO/ CURUPIXA/ PEROBA/ CUMARU OU EQUIVALENTE DA REGIAO</v>
          </cell>
          <cell r="C6122" t="str">
            <v>JG</v>
          </cell>
          <cell r="D6122">
            <v>112.57</v>
          </cell>
        </row>
        <row r="6123">
          <cell r="A6123">
            <v>37549</v>
          </cell>
          <cell r="B6123" t="str">
            <v>BETONEIRA CAPACIDADE NOMINAL 250 L, CAPACIDADE DE MISTURA  200 L, MOTOR ELETRICO TRIFASICO 220/380 V POTENCIA 1 CV, SEM CARREGADOR</v>
          </cell>
          <cell r="C6123" t="str">
            <v>UN</v>
          </cell>
          <cell r="D6123">
            <v>2043.8</v>
          </cell>
        </row>
        <row r="6124">
          <cell r="A6124">
            <v>10535</v>
          </cell>
          <cell r="B6124" t="str">
            <v>BETONEIRA CAPACIDADE NOMINAL 400 L, CAPACIDADE DE MISTURA  280 L, MOTOR ELETRICO TRIFASICO 220/380 V POTENCIA 2 CV, SEM CARREGADOR</v>
          </cell>
          <cell r="C6124" t="str">
            <v>UN</v>
          </cell>
          <cell r="D6124">
            <v>2849</v>
          </cell>
        </row>
        <row r="6125">
          <cell r="A6125">
            <v>10537</v>
          </cell>
          <cell r="B6125" t="str">
            <v>BETONEIRA CAPACIDADE NOMINAL 400 L, CAPACIDADE DE MISTURA 310 L, MOTOR A DIESEL POTENCIA 5 HP, SEM CARREGADOR</v>
          </cell>
          <cell r="C6125" t="str">
            <v>UN</v>
          </cell>
          <cell r="D6125">
            <v>3885.26</v>
          </cell>
        </row>
        <row r="6126">
          <cell r="A6126">
            <v>13891</v>
          </cell>
          <cell r="B6126" t="str">
            <v>BETONEIRA CAPACIDADE NOMINAL 400 L, CAPACIDADE DE MISTURA 310 L, MOTOR A GASOLINA POTENCIA 5,5 HP, SEM CARREGADOR</v>
          </cell>
          <cell r="C6126" t="str">
            <v>UN</v>
          </cell>
          <cell r="D6126">
            <v>3563.66</v>
          </cell>
        </row>
        <row r="6127">
          <cell r="A6127">
            <v>25975</v>
          </cell>
          <cell r="B6127" t="str">
            <v>BETONEIRA CAPACIDADE NOMINAL 600 L, CAPACIDADE DE MISTURA 440 L, MOTOR A GASOLINA POTENCIA 10 HP, COM CARREGADOR</v>
          </cell>
          <cell r="C6127" t="str">
            <v>UN</v>
          </cell>
          <cell r="D6127">
            <v>15500.49</v>
          </cell>
        </row>
        <row r="6128">
          <cell r="A6128">
            <v>10531</v>
          </cell>
          <cell r="B6128" t="str">
            <v>BETONEIRA 320 L COM MOTOR ELETRICO TRIFASICO, POTENCIA DE 3 HP, COM CARREGADOR MECANICO (LOCACAO)</v>
          </cell>
          <cell r="C6128" t="str">
            <v>H</v>
          </cell>
          <cell r="D6128">
            <v>1.03</v>
          </cell>
        </row>
        <row r="6129">
          <cell r="A6129">
            <v>646</v>
          </cell>
          <cell r="B6129" t="str">
            <v>BETONEIRA 320 L,  DIESEL, POTENCIA DE 5,5 HP, COM CARREGADOR MECANICO (LOCACAO)</v>
          </cell>
          <cell r="C6129" t="str">
            <v>H</v>
          </cell>
          <cell r="D6129">
            <v>2.8</v>
          </cell>
        </row>
        <row r="6130">
          <cell r="A6130">
            <v>644</v>
          </cell>
          <cell r="B6130" t="str">
            <v>BETONEIRA 580 L, DIESEL, POTENCIA DE  7,5 HP, COM CARREGADOR MECANICO (LOCACAO)</v>
          </cell>
          <cell r="C6130" t="str">
            <v>H</v>
          </cell>
          <cell r="D6130">
            <v>3.96</v>
          </cell>
        </row>
        <row r="6131">
          <cell r="A6131">
            <v>36396</v>
          </cell>
          <cell r="B6131" t="str">
            <v>BETONEIRA, CAPACIDADE NOMINAL 400 L, CAPACIDADE DE MISTURA 310L, MOTOR ELETRICO TRIFASICO 220/380V POTENCIA 2 CV, SEM CARREGADOR</v>
          </cell>
          <cell r="C6131" t="str">
            <v>UN</v>
          </cell>
          <cell r="D6131">
            <v>3259.44</v>
          </cell>
        </row>
        <row r="6132">
          <cell r="A6132">
            <v>36397</v>
          </cell>
          <cell r="B6132" t="str">
            <v>BETONEIRA, CAPACIDADE NOMINAL 600 L, CAPACIDADE DE MISTURA  360L, MOTOR ELETRICO TRIFASICO 220/380V, POTENCIA 4CV, EXCLUSO CARREGADOR</v>
          </cell>
          <cell r="C6132" t="str">
            <v>UN</v>
          </cell>
          <cell r="D6132">
            <v>11589.15</v>
          </cell>
        </row>
        <row r="6133">
          <cell r="A6133">
            <v>36398</v>
          </cell>
          <cell r="B6133" t="str">
            <v>BETONEIRA, CAPACIDADE NOMINAL 600 L, CAPACIDADE DE MISTURA 440 L, MOTOR A DIESEL POTENCIA 10HP, COM CARREGADOR</v>
          </cell>
          <cell r="C6133" t="str">
            <v>UN</v>
          </cell>
          <cell r="D6133">
            <v>14085.64</v>
          </cell>
        </row>
        <row r="6134">
          <cell r="A6134">
            <v>11797</v>
          </cell>
          <cell r="B6134" t="str">
            <v>BIDE LOUCA BRANCA COM 3 FUROS</v>
          </cell>
          <cell r="C6134" t="str">
            <v>UN</v>
          </cell>
          <cell r="D6134">
            <v>216.55</v>
          </cell>
        </row>
        <row r="6135">
          <cell r="A6135">
            <v>647</v>
          </cell>
          <cell r="B6135" t="str">
            <v>BLASTER, DINAMITADOR OU CABO DE FOGO</v>
          </cell>
          <cell r="C6135" t="str">
            <v>H</v>
          </cell>
          <cell r="D6135">
            <v>13.57</v>
          </cell>
        </row>
        <row r="6136">
          <cell r="A6136">
            <v>7266</v>
          </cell>
          <cell r="B6136" t="str">
            <v>BLOCO CERAMICO (ALVENARIA DE VEDACAO), DE 9 X 19 X 19 CM</v>
          </cell>
          <cell r="C6136" t="str">
            <v>MIL</v>
          </cell>
          <cell r="D6136">
            <v>578.52</v>
          </cell>
        </row>
        <row r="6137">
          <cell r="A6137">
            <v>7270</v>
          </cell>
          <cell r="B6137" t="str">
            <v>BLOCO CERAMICO (ALVENARIA DE VEDACAO), 4 FUROS, DE 9 X 9 X 19 CM</v>
          </cell>
          <cell r="C6137" t="str">
            <v>UN</v>
          </cell>
          <cell r="D6137">
            <v>0.55000000000000004</v>
          </cell>
        </row>
        <row r="6138">
          <cell r="A6138">
            <v>7269</v>
          </cell>
          <cell r="B6138" t="str">
            <v>BLOCO CERAMICO (ALVENARIA DE VEDACAO), 6 FUROS, DE 9 X 9 X 19 CM</v>
          </cell>
          <cell r="C6138" t="str">
            <v>UN</v>
          </cell>
          <cell r="D6138">
            <v>0.39</v>
          </cell>
        </row>
        <row r="6139">
          <cell r="A6139">
            <v>7271</v>
          </cell>
          <cell r="B6139" t="str">
            <v>BLOCO CERAMICO (ALVENARIA DE VEDACAO), 8 FUROS, DE 9 X 19 X 19 CM</v>
          </cell>
          <cell r="C6139" t="str">
            <v>UN</v>
          </cell>
          <cell r="D6139">
            <v>0.56999999999999995</v>
          </cell>
        </row>
        <row r="6140">
          <cell r="A6140">
            <v>7268</v>
          </cell>
          <cell r="B6140" t="str">
            <v>BLOCO CERAMICO (ALVENARIA DE VEDACAO), 8 FUROS, DE 9 X 19 X 29 CM</v>
          </cell>
          <cell r="C6140" t="str">
            <v>UN</v>
          </cell>
          <cell r="D6140">
            <v>0.82</v>
          </cell>
        </row>
        <row r="6141">
          <cell r="A6141">
            <v>7267</v>
          </cell>
          <cell r="B6141" t="str">
            <v>BLOCO CERAMICO (ALVENARIA VEDACAO), 6 FUROS, DE 9 X 14 X 19 CM</v>
          </cell>
          <cell r="C6141" t="str">
            <v>UN</v>
          </cell>
          <cell r="D6141">
            <v>0.4</v>
          </cell>
        </row>
        <row r="6142">
          <cell r="A6142">
            <v>38783</v>
          </cell>
          <cell r="B6142" t="str">
            <v>BLOCO CERAMICO DE VEDACAO COM FUROS NA HORIZONTAL, 11,5 X 19 X 19 CM - 4,5 MPA (NBR 15270)</v>
          </cell>
          <cell r="C6142" t="str">
            <v>UN</v>
          </cell>
          <cell r="D6142">
            <v>0.72</v>
          </cell>
        </row>
        <row r="6143">
          <cell r="A6143">
            <v>37593</v>
          </cell>
          <cell r="B6143" t="str">
            <v>BLOCO CERAMICO DE VEDACAO COM FUROS NA VERTICAL, 14 X 19 X 39 CM - 4,5 MPA (NBR 15270)</v>
          </cell>
          <cell r="C6143" t="str">
            <v>UN</v>
          </cell>
          <cell r="D6143">
            <v>1.89</v>
          </cell>
        </row>
        <row r="6144">
          <cell r="A6144">
            <v>37594</v>
          </cell>
          <cell r="B6144" t="str">
            <v>BLOCO CERAMICO DE VEDACAO COM FUROS NA VERTICAL, 19 X 19 X 39 CM - 4,5 MPA (NBR 15270)</v>
          </cell>
          <cell r="C6144" t="str">
            <v>UN</v>
          </cell>
          <cell r="D6144">
            <v>2.31</v>
          </cell>
        </row>
        <row r="6145">
          <cell r="A6145">
            <v>37592</v>
          </cell>
          <cell r="B6145" t="str">
            <v>BLOCO CERAMICO DE VEDACAO COM FUROS NA VERTICAL, 9 X 19 X 39 CM - 4,5 MPA (NBR 15270)</v>
          </cell>
          <cell r="C6145" t="str">
            <v>UN</v>
          </cell>
          <cell r="D6145">
            <v>1.41</v>
          </cell>
        </row>
        <row r="6146">
          <cell r="A6146">
            <v>34556</v>
          </cell>
          <cell r="B6146" t="str">
            <v>BLOCO CONCRETO ESTRUTURAL 14 X 19 X 29 CM, FBK 10 MPA (NBR 6136)</v>
          </cell>
          <cell r="C6146" t="str">
            <v>UN</v>
          </cell>
          <cell r="D6146">
            <v>2.57</v>
          </cell>
        </row>
        <row r="6147">
          <cell r="A6147">
            <v>37873</v>
          </cell>
          <cell r="B6147" t="str">
            <v>BLOCO CONCRETO ESTRUTURAL 14 X 19 X 29 CM, FBK 12 MPA  (NBR 6136)</v>
          </cell>
          <cell r="C6147" t="str">
            <v>UN</v>
          </cell>
          <cell r="D6147">
            <v>2.8</v>
          </cell>
        </row>
        <row r="6148">
          <cell r="A6148">
            <v>34564</v>
          </cell>
          <cell r="B6148" t="str">
            <v>BLOCO CONCRETO ESTRUTURAL 14 X 19 X 29 CM, FBK 14 MPA (NBR 6136)</v>
          </cell>
          <cell r="C6148" t="str">
            <v>UN</v>
          </cell>
          <cell r="D6148">
            <v>3.21</v>
          </cell>
        </row>
        <row r="6149">
          <cell r="A6149">
            <v>34565</v>
          </cell>
          <cell r="B6149" t="str">
            <v>BLOCO CONCRETO ESTRUTURAL 14 X 19 X 29 CM, FBK 16 MPA (NBR 6136)</v>
          </cell>
          <cell r="C6149" t="str">
            <v>UN</v>
          </cell>
          <cell r="D6149">
            <v>3.7</v>
          </cell>
        </row>
        <row r="6150">
          <cell r="A6150">
            <v>38590</v>
          </cell>
          <cell r="B6150" t="str">
            <v>BLOCO CONCRETO ESTRUTURAL 14 X 19 X 29 CM, FBK 4,5 MPA (NBR 6136)</v>
          </cell>
          <cell r="C6150" t="str">
            <v>UN</v>
          </cell>
          <cell r="D6150">
            <v>2.15</v>
          </cell>
        </row>
        <row r="6151">
          <cell r="A6151">
            <v>34566</v>
          </cell>
          <cell r="B6151" t="str">
            <v>BLOCO CONCRETO ESTRUTURAL 14 X 19 X 29 CM, FBK 6 MPA (NBR 6136)</v>
          </cell>
          <cell r="C6151" t="str">
            <v>UN</v>
          </cell>
          <cell r="D6151">
            <v>2.0099999999999998</v>
          </cell>
        </row>
        <row r="6152">
          <cell r="A6152">
            <v>34567</v>
          </cell>
          <cell r="B6152" t="str">
            <v>BLOCO CONCRETO ESTRUTURAL 14 X 19 X 29 CM, FBK 8 MPA (NBR 6136)</v>
          </cell>
          <cell r="C6152" t="str">
            <v>UN</v>
          </cell>
          <cell r="D6152">
            <v>2.25</v>
          </cell>
        </row>
        <row r="6153">
          <cell r="A6153">
            <v>38591</v>
          </cell>
          <cell r="B6153" t="str">
            <v>BLOCO CONCRETO ESTRUTURAL 14 X 19 X 34 CM, FBK 4,5 MPA (NBR 6136)</v>
          </cell>
          <cell r="C6153" t="str">
            <v>UN</v>
          </cell>
          <cell r="D6153">
            <v>2.44</v>
          </cell>
        </row>
        <row r="6154">
          <cell r="A6154">
            <v>34568</v>
          </cell>
          <cell r="B6154" t="str">
            <v>BLOCO CONCRETO ESTRUTURAL 14 X 19 X 39 CM, FBK 10 MPA (NBR 6136)</v>
          </cell>
          <cell r="C6154" t="str">
            <v>UN</v>
          </cell>
          <cell r="D6154">
            <v>2.94</v>
          </cell>
        </row>
        <row r="6155">
          <cell r="A6155">
            <v>34569</v>
          </cell>
          <cell r="B6155" t="str">
            <v>BLOCO CONCRETO ESTRUTURAL 14 X 19 X 39 CM, FBK 12 MPA (NBR 6136)</v>
          </cell>
          <cell r="C6155" t="str">
            <v>UN</v>
          </cell>
          <cell r="D6155">
            <v>3.01</v>
          </cell>
        </row>
        <row r="6156">
          <cell r="A6156">
            <v>34570</v>
          </cell>
          <cell r="B6156" t="str">
            <v>BLOCO CONCRETO ESTRUTURAL 14 X 19 X 39 CM, FBK 14 MPA (NBR 6136)</v>
          </cell>
          <cell r="C6156" t="str">
            <v>UN</v>
          </cell>
          <cell r="D6156">
            <v>3.22</v>
          </cell>
        </row>
        <row r="6157">
          <cell r="A6157">
            <v>25070</v>
          </cell>
          <cell r="B6157" t="str">
            <v>BLOCO CONCRETO ESTRUTURAL 14 X 19 X 39 CM, FBK 4,5 MPA (NBR 6136)</v>
          </cell>
          <cell r="C6157" t="str">
            <v>UN</v>
          </cell>
          <cell r="D6157">
            <v>2.46</v>
          </cell>
        </row>
        <row r="6158">
          <cell r="A6158">
            <v>34571</v>
          </cell>
          <cell r="B6158" t="str">
            <v>BLOCO CONCRETO ESTRUTURAL 14 X 19 X 39 CM, FBK 6 MPA (NBR 6136)</v>
          </cell>
          <cell r="C6158" t="str">
            <v>UN</v>
          </cell>
          <cell r="D6158">
            <v>2.5099999999999998</v>
          </cell>
        </row>
        <row r="6159">
          <cell r="A6159">
            <v>34573</v>
          </cell>
          <cell r="B6159" t="str">
            <v>BLOCO CONCRETO ESTRUTURAL 14 X 19 X 39 CM, FBK 8 MPA (NBR 6136)</v>
          </cell>
          <cell r="C6159" t="str">
            <v>UN</v>
          </cell>
          <cell r="D6159">
            <v>2.65</v>
          </cell>
        </row>
        <row r="6160">
          <cell r="A6160">
            <v>37107</v>
          </cell>
          <cell r="B6160" t="str">
            <v>BLOCO CONCRETO ESTRUTURAL 14 X 19 X 39, FCK 16 MPA - NBR 6136/2007</v>
          </cell>
          <cell r="C6160" t="str">
            <v>UN</v>
          </cell>
          <cell r="D6160">
            <v>3.91</v>
          </cell>
        </row>
        <row r="6161">
          <cell r="A6161">
            <v>34576</v>
          </cell>
          <cell r="B6161" t="str">
            <v>BLOCO CONCRETO ESTRUTURAL 19 X 19 X 39 CM, FBK 10 MPA (NBR 6136)</v>
          </cell>
          <cell r="C6161" t="str">
            <v>UN</v>
          </cell>
          <cell r="D6161">
            <v>3.66</v>
          </cell>
        </row>
        <row r="6162">
          <cell r="A6162">
            <v>34577</v>
          </cell>
          <cell r="B6162" t="str">
            <v>BLOCO CONCRETO ESTRUTURAL 19 X 19 X 39 CM, FBK 12 MPA (NBR 6136)</v>
          </cell>
          <cell r="C6162" t="str">
            <v>UN</v>
          </cell>
          <cell r="D6162">
            <v>3.91</v>
          </cell>
        </row>
        <row r="6163">
          <cell r="A6163">
            <v>34578</v>
          </cell>
          <cell r="B6163" t="str">
            <v>BLOCO CONCRETO ESTRUTURAL 19 X 19 X 39 CM, FBK 14 MPA (NBR 6136)</v>
          </cell>
          <cell r="C6163" t="str">
            <v>UN</v>
          </cell>
          <cell r="D6163">
            <v>4.34</v>
          </cell>
        </row>
        <row r="6164">
          <cell r="A6164">
            <v>34579</v>
          </cell>
          <cell r="B6164" t="str">
            <v>BLOCO CONCRETO ESTRUTURAL 19 X 19 X 39 CM, FBK 16 MPA (NBR 6136)</v>
          </cell>
          <cell r="C6164" t="str">
            <v>UN</v>
          </cell>
          <cell r="D6164">
            <v>5.55</v>
          </cell>
        </row>
        <row r="6165">
          <cell r="A6165">
            <v>25067</v>
          </cell>
          <cell r="B6165" t="str">
            <v>BLOCO CONCRETO ESTRUTURAL 19 X 19 X 39 CM, FBK 4,5 MPA (NBR 6136)</v>
          </cell>
          <cell r="C6165" t="str">
            <v>UN</v>
          </cell>
          <cell r="D6165">
            <v>3.21</v>
          </cell>
        </row>
        <row r="6166">
          <cell r="A6166">
            <v>34580</v>
          </cell>
          <cell r="B6166" t="str">
            <v>BLOCO CONCRETO ESTRUTURAL 19 X 19 X 39 CM, FBK 8 MPA (NBR 6136)</v>
          </cell>
          <cell r="C6166" t="str">
            <v>UN</v>
          </cell>
          <cell r="D6166">
            <v>3.49</v>
          </cell>
        </row>
        <row r="6167">
          <cell r="A6167">
            <v>25071</v>
          </cell>
          <cell r="B6167" t="str">
            <v>BLOCO CONCRETO ESTRUTURAL 9 X 19 X 39 CM, FBK 4,5 MPA (NBR 6136)</v>
          </cell>
          <cell r="C6167" t="str">
            <v>UN</v>
          </cell>
          <cell r="D6167">
            <v>1.68</v>
          </cell>
        </row>
        <row r="6168">
          <cell r="A6168">
            <v>34555</v>
          </cell>
          <cell r="B6168" t="str">
            <v>BLOCO CONCRETO VEDACAO  19 X 19 X 39 CM  (CLASSE D - NBR 6136)</v>
          </cell>
          <cell r="C6168" t="str">
            <v>UN</v>
          </cell>
          <cell r="D6168">
            <v>2.63</v>
          </cell>
        </row>
        <row r="6169">
          <cell r="A6169">
            <v>34583</v>
          </cell>
          <cell r="B6169" t="str">
            <v>BLOCO DE GESSO COMPACTO, BRANCO, E = 10 CM, *67 X 50* CM</v>
          </cell>
          <cell r="C6169" t="str">
            <v>M2</v>
          </cell>
          <cell r="D6169">
            <v>44.11</v>
          </cell>
        </row>
        <row r="6170">
          <cell r="A6170">
            <v>34584</v>
          </cell>
          <cell r="B6170" t="str">
            <v>BLOCO DE GESSO VAZADO BRANCO, E = *7* CM, *67 X 50* CM</v>
          </cell>
          <cell r="C6170" t="str">
            <v>M2</v>
          </cell>
          <cell r="D6170">
            <v>24.69</v>
          </cell>
        </row>
        <row r="6171">
          <cell r="A6171">
            <v>709</v>
          </cell>
          <cell r="B6171" t="str">
            <v>BLOCO DE POLIETILENO ALTA DENSIDADE, *27* X *30* X *100* CM, ACOMPANHADOS PLACAS TERMINAIS  E LONGARINAS, PARA FUNDO DE FILTRO</v>
          </cell>
          <cell r="C6171" t="str">
            <v>M2</v>
          </cell>
          <cell r="D6171">
            <v>378.91</v>
          </cell>
        </row>
        <row r="6172">
          <cell r="A6172">
            <v>715</v>
          </cell>
          <cell r="B6172" t="str">
            <v>BLOCO DE VIDRO INCOLOR, CANELADO, DE *19 X 19 X 8* CM</v>
          </cell>
          <cell r="C6172" t="str">
            <v>UN</v>
          </cell>
          <cell r="D6172">
            <v>16.46</v>
          </cell>
        </row>
        <row r="6173">
          <cell r="A6173">
            <v>718</v>
          </cell>
          <cell r="B6173" t="str">
            <v>BLOCO DE VIDRO/ELEMENTO VAZADO INCOLOR, VENEZIANA, DE *20 X 20 X 6* CM</v>
          </cell>
          <cell r="C6173" t="str">
            <v>UN</v>
          </cell>
          <cell r="D6173">
            <v>24.52</v>
          </cell>
        </row>
        <row r="6174">
          <cell r="A6174">
            <v>10610</v>
          </cell>
          <cell r="B6174" t="str">
            <v>BLOCO ESTRUTURAL CERAMICO - 14 X 19 X 29 CM - 4,0 MPA -  NBR 15270</v>
          </cell>
          <cell r="C6174" t="str">
            <v>UN</v>
          </cell>
          <cell r="D6174">
            <v>1.56</v>
          </cell>
        </row>
        <row r="6175">
          <cell r="A6175">
            <v>34585</v>
          </cell>
          <cell r="B6175" t="str">
            <v>BLOCO ESTRUTURAL CERAMICO 14 X 19 X 29 CM, 3,0 MPA (NBR 15270)</v>
          </cell>
          <cell r="C6175" t="str">
            <v>UN</v>
          </cell>
          <cell r="D6175">
            <v>1.59</v>
          </cell>
        </row>
        <row r="6176">
          <cell r="A6176">
            <v>34586</v>
          </cell>
          <cell r="B6176" t="str">
            <v>BLOCO ESTRUTURAL CERAMICO 14 X 19 X 29 CM, 6,0 MPA (NBR 15270)</v>
          </cell>
          <cell r="C6176" t="str">
            <v>UN</v>
          </cell>
          <cell r="D6176">
            <v>1.61</v>
          </cell>
        </row>
        <row r="6177">
          <cell r="A6177">
            <v>38603</v>
          </cell>
          <cell r="B6177" t="str">
            <v>BLOCO ESTRUTURAL CERAMICO 14 X 19 X 34 CM, 6,0 MPA (NBR 15270)</v>
          </cell>
          <cell r="C6177" t="str">
            <v>UN</v>
          </cell>
          <cell r="D6177">
            <v>1.86</v>
          </cell>
        </row>
        <row r="6178">
          <cell r="A6178">
            <v>34587</v>
          </cell>
          <cell r="B6178" t="str">
            <v>BLOCO ESTRUTURAL CERAMICO 14 X 19 X 39 CM, 3,0 MPA (NBR 15270)</v>
          </cell>
          <cell r="C6178" t="str">
            <v>UN</v>
          </cell>
          <cell r="D6178">
            <v>1.97</v>
          </cell>
        </row>
        <row r="6179">
          <cell r="A6179">
            <v>34588</v>
          </cell>
          <cell r="B6179" t="str">
            <v>BLOCO ESTRUTURAL CERAMICO 14 X 19 X 39 CM, 6,0 MPA (NBR 15270)</v>
          </cell>
          <cell r="C6179" t="str">
            <v>UN</v>
          </cell>
          <cell r="D6179">
            <v>2.0699999999999998</v>
          </cell>
        </row>
        <row r="6180">
          <cell r="A6180">
            <v>34590</v>
          </cell>
          <cell r="B6180" t="str">
            <v>BLOCO ESTRUTURAL CERAMICO 19 X 19 X 29 CM, 6,0 MPA (NBR 15270)</v>
          </cell>
          <cell r="C6180" t="str">
            <v>UN</v>
          </cell>
          <cell r="D6180">
            <v>2.23</v>
          </cell>
        </row>
        <row r="6181">
          <cell r="A6181">
            <v>34591</v>
          </cell>
          <cell r="B6181" t="str">
            <v>BLOCO ESTRUTURAL CERAMICO 19 X 19 X 39 CM, 6,0 MPA (NBR 15270)</v>
          </cell>
          <cell r="C6181" t="str">
            <v>UN</v>
          </cell>
          <cell r="D6181">
            <v>2.78</v>
          </cell>
        </row>
        <row r="6182">
          <cell r="A6182">
            <v>674</v>
          </cell>
          <cell r="B6182" t="str">
            <v>BLOCO VEDACAO CONCRETO CELULAR AUTOCLAVADO 10 X 30 X 60 CM</v>
          </cell>
          <cell r="C6182" t="str">
            <v>M2</v>
          </cell>
          <cell r="D6182">
            <v>45.13</v>
          </cell>
        </row>
        <row r="6183">
          <cell r="A6183">
            <v>34600</v>
          </cell>
          <cell r="B6183" t="str">
            <v>BLOCO VEDACAO CONCRETO CELULAR AUTOCLAVADO 15 X 30 X 60 CM</v>
          </cell>
          <cell r="C6183" t="str">
            <v>M2</v>
          </cell>
          <cell r="D6183">
            <v>73.34</v>
          </cell>
        </row>
        <row r="6184">
          <cell r="A6184">
            <v>652</v>
          </cell>
          <cell r="B6184" t="str">
            <v>BLOCO VEDACAO CONCRETO CELULAR AUTOCLAVADO 20 X 30 X 60 CM</v>
          </cell>
          <cell r="C6184" t="str">
            <v>M2</v>
          </cell>
          <cell r="D6184">
            <v>93.4</v>
          </cell>
        </row>
        <row r="6185">
          <cell r="A6185">
            <v>34592</v>
          </cell>
          <cell r="B6185" t="str">
            <v>BLOCO VEDACAO CONCRETO 14 X 19 X 29 CM (CLASSE D - NBR 6136)</v>
          </cell>
          <cell r="C6185" t="str">
            <v>UN</v>
          </cell>
          <cell r="D6185">
            <v>1.79</v>
          </cell>
        </row>
        <row r="6186">
          <cell r="A6186">
            <v>651</v>
          </cell>
          <cell r="B6186" t="str">
            <v>BLOCO VEDACAO CONCRETO 14 X 19 X 39 CM (CLASSE D - NBR 6136)</v>
          </cell>
          <cell r="C6186" t="str">
            <v>UN</v>
          </cell>
          <cell r="D6186">
            <v>2.04</v>
          </cell>
        </row>
        <row r="6187">
          <cell r="A6187">
            <v>37103</v>
          </cell>
          <cell r="B6187" t="str">
            <v>BLOCO VEDACAO CONCRETO 14 X 19 X 39 CM APARENTE (CLASSE D - NBR 6136)</v>
          </cell>
          <cell r="C6187" t="str">
            <v>UN</v>
          </cell>
          <cell r="D6187">
            <v>2.2400000000000002</v>
          </cell>
        </row>
        <row r="6188">
          <cell r="A6188">
            <v>654</v>
          </cell>
          <cell r="B6188" t="str">
            <v>BLOCO VEDACAO CONCRETO 19 X 19 X 39 CM (CLASSE D - NBR 6136)</v>
          </cell>
          <cell r="C6188" t="str">
            <v>UN</v>
          </cell>
          <cell r="D6188">
            <v>2.64</v>
          </cell>
        </row>
        <row r="6189">
          <cell r="A6189">
            <v>650</v>
          </cell>
          <cell r="B6189" t="str">
            <v>BLOCO VEDACAO CONCRETO 9 X 19 X 39 CM (CLASSE D - NBR 6136)</v>
          </cell>
          <cell r="C6189" t="str">
            <v>UN</v>
          </cell>
          <cell r="D6189">
            <v>1.74</v>
          </cell>
        </row>
        <row r="6190">
          <cell r="A6190">
            <v>34599</v>
          </cell>
          <cell r="B6190" t="str">
            <v>BLOCO VEDACAO CONCRETO 9 X 19 X 39 CM APARENTE (CLASSE D - NBR 6136)</v>
          </cell>
          <cell r="C6190" t="str">
            <v>UN</v>
          </cell>
          <cell r="D6190">
            <v>1.88</v>
          </cell>
        </row>
        <row r="6191">
          <cell r="A6191">
            <v>716</v>
          </cell>
          <cell r="B6191" t="str">
            <v>BLOCO VIDRO INCOLOR XADREZ, DE *20 X 20 X 10* CM</v>
          </cell>
          <cell r="C6191" t="str">
            <v>UN</v>
          </cell>
          <cell r="D6191">
            <v>16.64</v>
          </cell>
        </row>
        <row r="6192">
          <cell r="A6192">
            <v>11981</v>
          </cell>
          <cell r="B6192" t="str">
            <v>BLOCO VIDRO/ELEMENTO VAZADO, INCOLOR, VENEZIANA, *20 X 10 X 8* CM</v>
          </cell>
          <cell r="C6192" t="str">
            <v>UN</v>
          </cell>
          <cell r="D6192">
            <v>16.809999999999999</v>
          </cell>
        </row>
        <row r="6193">
          <cell r="A6193">
            <v>695</v>
          </cell>
          <cell r="B6193" t="str">
            <v>BLOQUETE/PISO INTERTRAVADO DE CONCRETO - MODELO RAQUETE, *22 CM X 13,5* CM, E = 6 CM, RESISTENCIA DE 35 MPA (NBR 9781), COR NATURAL</v>
          </cell>
          <cell r="C6193" t="str">
            <v>M2</v>
          </cell>
          <cell r="D6193">
            <v>35.9</v>
          </cell>
        </row>
        <row r="6194">
          <cell r="A6194">
            <v>36156</v>
          </cell>
          <cell r="B6194" t="str">
            <v>BLOQUETE/PISO INTERTRAVADO DE CONCRETO - MODELO RETANGULAR/TIJOLINHO/PAVER/HOLANDES/PARALELEPIPEDO, 20 CM X 10 CM, E = 6 CM, RESISTENCIA DE 35 MPA (NBR 9781), COLORIDO</v>
          </cell>
          <cell r="C6194" t="str">
            <v>M2</v>
          </cell>
          <cell r="D6194">
            <v>46.55</v>
          </cell>
        </row>
        <row r="6195">
          <cell r="A6195">
            <v>36155</v>
          </cell>
          <cell r="B6195" t="str">
            <v>BLOQUETE/PISO INTERTRAVADO DE CONCRETO - MODELO RETANGULAR/TIJOLINHO/PAVER/HOLANDES/PARALELEPIPEDO, 20 CM X 10 CM, E = 6 CM, RESISTENCIA DE 35 MPA (NBR 9781), COR NATURAL</v>
          </cell>
          <cell r="C6195" t="str">
            <v>M2</v>
          </cell>
          <cell r="D6195">
            <v>37.24</v>
          </cell>
        </row>
        <row r="6196">
          <cell r="A6196">
            <v>36154</v>
          </cell>
          <cell r="B6196" t="str">
            <v>BLOQUETE/PISO INTERTRAVADO DE CONCRETO - MODELO RETANGULAR/TIJOLINHO/PAVER/HOLANDES/PARALELEPIPEDO, 20 CM X 10 CM, E = 8 CM, RESISTENCIA DE 35 MPA (NBR 9781), COLORIDO</v>
          </cell>
          <cell r="C6196" t="str">
            <v>M2</v>
          </cell>
          <cell r="D6196">
            <v>54.23</v>
          </cell>
        </row>
        <row r="6197">
          <cell r="A6197">
            <v>36196</v>
          </cell>
          <cell r="B6197" t="str">
            <v>BLOQUETE/PISO INTERTRAVADO DE CONCRETO - MODELO RETANGULAR/TIJOLINHO/PAVER/HOLANDES/PARALELEPIPEDO, 20 CM X 10 CM, E = 8 CM, RESISTENCIA DE 35 MPA (NBR 9781), COR NATURAL</v>
          </cell>
          <cell r="C6197" t="str">
            <v>M2</v>
          </cell>
          <cell r="D6197">
            <v>44.22</v>
          </cell>
        </row>
        <row r="6198">
          <cell r="A6198">
            <v>679</v>
          </cell>
          <cell r="B6198" t="str">
            <v>BLOQUETE/PISO INTERTRAVADO DE CONCRETO - MODELO SEXTAVADO, 25 CM X 25 CM, E = 10 CM, RESISTENCIA DE 35 MPA (NBR 9781), COR NATURAL</v>
          </cell>
          <cell r="C6198" t="str">
            <v>M2</v>
          </cell>
          <cell r="D6198">
            <v>57.72</v>
          </cell>
        </row>
        <row r="6199">
          <cell r="A6199">
            <v>711</v>
          </cell>
          <cell r="B6199" t="str">
            <v>BLOQUETE/PISO INTERTRAVADO DE CONCRETO - MODELO SEXTAVADO, 25 CM X 25 CM, E = 6 CM, RESISTENCIA DE 35 MPA (NBR 9781), COR NATURAL</v>
          </cell>
          <cell r="C6199" t="str">
            <v>M2</v>
          </cell>
          <cell r="D6199">
            <v>38.869999999999997</v>
          </cell>
        </row>
        <row r="6200">
          <cell r="A6200">
            <v>36191</v>
          </cell>
          <cell r="B6200" t="str">
            <v>BLOQUETE/PISO INTERTRAVADO DE CONCRETO - MODELO SEXTAVADO, 25 CM X 25 CM, E = 8 CM, RESISTENCIA DE 35 MPA (NBR 9781), COR NATURAL</v>
          </cell>
          <cell r="C6200" t="str">
            <v>UN</v>
          </cell>
          <cell r="D6200">
            <v>2.71</v>
          </cell>
        </row>
        <row r="6201">
          <cell r="A6201">
            <v>36169</v>
          </cell>
          <cell r="B6201" t="str">
            <v>BLOQUETE/PISO INTERTRAVADO DE CONCRETO - ONDA/16 FACES/UNISTEIN/PAVIS, *22 CM X 11* CM, E = 6 CM, RESISTENCIA DE 35 MPA (NBR 9781), COLORIDO</v>
          </cell>
          <cell r="C6201" t="str">
            <v>M2</v>
          </cell>
          <cell r="D6201">
            <v>45.1</v>
          </cell>
        </row>
        <row r="6202">
          <cell r="A6202">
            <v>36172</v>
          </cell>
          <cell r="B6202" t="str">
            <v>BLOQUETE/PISO INTERTRAVADO DE CONCRETO - ONDA/16 FACES/UNISTEIN/PAVIS, *22 CM X 11* CM, E = 6 CM, RESISTENCIA DE 35 MPA (NBR 9781), COR NATURAL</v>
          </cell>
          <cell r="C6202" t="str">
            <v>M2</v>
          </cell>
          <cell r="D6202">
            <v>37.24</v>
          </cell>
        </row>
        <row r="6203">
          <cell r="A6203">
            <v>36174</v>
          </cell>
          <cell r="B6203" t="str">
            <v>BLOQUETE/PISO INTERTRAVADO DE CONCRETO - ONDA/16 FACES/UNISTEIN/PAVIS, *22 CM X 11* CM, E = 8 CM, RESISTENCIA DE 35 MPA (NBR 9781), COLORIDO</v>
          </cell>
          <cell r="C6203" t="str">
            <v>M2</v>
          </cell>
          <cell r="D6203">
            <v>55.86</v>
          </cell>
        </row>
        <row r="6204">
          <cell r="A6204">
            <v>36170</v>
          </cell>
          <cell r="B6204" t="str">
            <v>BLOQUETE/PISO INTERTRAVADO DE CONCRETO - ONDA/16 FACES/UNISTEIN/PAVIS, *22 CM X 11* CM, E = 8 CM, RESISTENCIA DE 35 MPA (NBR 9781), COR NATURAL</v>
          </cell>
          <cell r="C6204" t="str">
            <v>M2</v>
          </cell>
          <cell r="D6204">
            <v>45.39</v>
          </cell>
        </row>
        <row r="6205">
          <cell r="A6205">
            <v>12614</v>
          </cell>
          <cell r="B6205" t="str">
            <v>BOCAL PVC, PARA CALHA PLUVIAL, DIAMETRO DA SAIDA ENTRE 80 E 100 MM, PARA DRENAGEM PREDIAL</v>
          </cell>
          <cell r="C6205" t="str">
            <v>UN</v>
          </cell>
          <cell r="D6205">
            <v>18.07</v>
          </cell>
        </row>
        <row r="6206">
          <cell r="A6206">
            <v>6140</v>
          </cell>
          <cell r="B6206" t="str">
            <v>BOLSA DE LIGACAO EM PVC FLEXIVEL PARA VASO SANITARIO 1.1/2 " (40 MM)</v>
          </cell>
          <cell r="C6206" t="str">
            <v>UN</v>
          </cell>
          <cell r="D6206">
            <v>2.2599999999999998</v>
          </cell>
        </row>
        <row r="6207">
          <cell r="A6207">
            <v>735</v>
          </cell>
          <cell r="B6207" t="str">
            <v>BOMBA CENTRIFUGA  MOTOR ELETRICO TRIFASICO 1,48HP  DIAMETRO DE SUCCAO X ELEVACAO 1" X 1", 4 ESTAGIOS, DIAMETRO DOS ROTORES 3 X 107 MM + 1 X 100 MM, HM/Q: 10 M / 5,3 M3/H A 70 M / 1,8 M3/H</v>
          </cell>
          <cell r="C6207" t="str">
            <v>UN</v>
          </cell>
          <cell r="D6207">
            <v>1152.8</v>
          </cell>
        </row>
        <row r="6208">
          <cell r="A6208">
            <v>736</v>
          </cell>
          <cell r="B6208" t="str">
            <v>BOMBA CENTRIFUGA  MOTOR ELETRICO TRIFASICO 2,96HP, DIAMETRO DE SUCCAO X ELEVACAO 1 1/2" X 1 1/4", DIAMETRO DO ROTOR 148 MM, HM/Q: 34 M / 14,80 M3/H A 40 M / 8,60 M3/H</v>
          </cell>
          <cell r="C6208" t="str">
            <v>UN</v>
          </cell>
          <cell r="D6208">
            <v>969.3</v>
          </cell>
        </row>
        <row r="6209">
          <cell r="A6209">
            <v>729</v>
          </cell>
          <cell r="B6209" t="str">
            <v>BOMBA CENTRIFUGA COM MOTOR ELETRICO MONOFASICO, POTENCIA 0,33 HP,  BOCAIS 1" X 3/4", DIAMETRO DO ROTOR 99 MM, HM/Q = 4 MCA / 8,5 M3/H A 18 MCA / 0,90 M3/H</v>
          </cell>
          <cell r="C6209" t="str">
            <v>UN</v>
          </cell>
          <cell r="D6209">
            <v>395</v>
          </cell>
        </row>
        <row r="6210">
          <cell r="A6210">
            <v>39925</v>
          </cell>
          <cell r="B6210" t="str">
            <v>BOMBA CENTRIFUGA MONOESTAGIO COM MOTOR ELETRICO MONOFASICO, POTENCIA 15 HP,  DIAMETRO DO ROTOR *173* MM, HM/Q = *30* MCA / *90* M3/H A *45* MCA / *55* M3/H</v>
          </cell>
          <cell r="C6210" t="str">
            <v>UN</v>
          </cell>
          <cell r="D6210">
            <v>5707.71</v>
          </cell>
        </row>
        <row r="6211">
          <cell r="A6211">
            <v>731</v>
          </cell>
          <cell r="B6211" t="str">
            <v>BOMBA CENTRIFUGA MOTOR ELETRICO MONOFASICO 0,49 HP  BOCAIS 1" X 3/4", DIAMETRO DO ROTOR 110 MM, HM/Q: 6 M / 8,3 M3/H A 20 M / 1,2 M3/H</v>
          </cell>
          <cell r="C6211" t="str">
            <v>UN</v>
          </cell>
          <cell r="D6211">
            <v>384.43</v>
          </cell>
        </row>
        <row r="6212">
          <cell r="A6212">
            <v>10575</v>
          </cell>
          <cell r="B6212" t="str">
            <v>BOMBA CENTRIFUGA MOTOR ELETRICO MONOFASICO 0,50 CV DIAMETRO DE SUCCAO X ELEVACAO 3/4" X 3/4", MONOESTAGIO, DIAMETRO DOS ROTORES 114 MM, HM/Q: 2 M / 2,99 M3/H A 24 M / 0,71 M3/H</v>
          </cell>
          <cell r="C6212" t="str">
            <v>UN</v>
          </cell>
          <cell r="D6212">
            <v>599.92999999999995</v>
          </cell>
        </row>
        <row r="6213">
          <cell r="A6213">
            <v>733</v>
          </cell>
          <cell r="B6213" t="str">
            <v>BOMBA CENTRIFUGA MOTOR ELETRICO MONOFASICO 0,74HP  DIAMETRO DE SUCCAO X ELEVACAO 1 1/4" X 1", DIAMETRO DO ROTOR 120 MM, HM/Q: 8 M / 7,70 M3/H A 24 M / 2,80 M3/H</v>
          </cell>
          <cell r="C6213" t="str">
            <v>UN</v>
          </cell>
          <cell r="D6213">
            <v>656.85</v>
          </cell>
        </row>
        <row r="6214">
          <cell r="A6214">
            <v>732</v>
          </cell>
          <cell r="B6214" t="str">
            <v>BOMBA CENTRIFUGA MOTOR ELETRICO TRIFASICO 0,99HP  DIAMETRO DE SUCCAO X ELEVACAO 1" X 1", DIAMETRO DO ROTOR 145 MM, HM/Q: 14 M / 8,4 M3/H A 40 M / 0,60 M3/H</v>
          </cell>
          <cell r="C6214" t="str">
            <v>UN</v>
          </cell>
          <cell r="D6214">
            <v>648.02</v>
          </cell>
        </row>
        <row r="6215">
          <cell r="A6215">
            <v>737</v>
          </cell>
          <cell r="B6215" t="str">
            <v>BOMBA CENTRIFUGA MOTOR ELETRICO TRIFASICO 14,8 HP, DIAMETRO DE SUCCAO X ELEVACAO 2 1/2" X 2", DIAMETRO DO ROTOR 195 MM, HM/Q: 62 M / 55,5 M3/H A 80 M / 31,50 M3/H</v>
          </cell>
          <cell r="C6215" t="str">
            <v>UN</v>
          </cell>
          <cell r="D6215">
            <v>3633.93</v>
          </cell>
        </row>
        <row r="6216">
          <cell r="A6216">
            <v>738</v>
          </cell>
          <cell r="B6216" t="str">
            <v>BOMBA CENTRIFUGA MOTOR ELETRICO TRIFASICO 5HP, DIAMETRO DE SUCCAO X ELEVACAO 2" X 1 1/2", DIAMETRO DO ROTOR 155 MM, HM/Q: 40 M / 20,40 M3/H A 46 M / 9,20 M3/H</v>
          </cell>
          <cell r="C6216" t="str">
            <v>UN</v>
          </cell>
          <cell r="D6216">
            <v>1685.03</v>
          </cell>
        </row>
        <row r="6217">
          <cell r="A6217">
            <v>740</v>
          </cell>
          <cell r="B6217" t="str">
            <v>BOMBA CENTRIFUGA MOTOR ELETRICO TRIFASICO 9,86 DIAMETRO DE SUCCAO X ELEVACAO 1" X 1", 4 ESTAGIOS, DIAMETRO DOS ROTORES 4 X 146 MM, HM/Q: 85 M / 14,9 M3/H A 140 M /</v>
          </cell>
          <cell r="C6217" t="str">
            <v>UN</v>
          </cell>
          <cell r="D6217">
            <v>3418.57</v>
          </cell>
        </row>
        <row r="6218">
          <cell r="A6218">
            <v>734</v>
          </cell>
          <cell r="B6218" t="str">
            <v>BOMBA CENTRIFUGA,  MOTOR ELETRICO TRIFASICO 1,48HP  DIAMETRO DE SUCCAO X ELEVACAO 1 1/2" X 1", DIAMETRO DO ROTOR 117 MM, HM/Q: 10 M / 21,9 M3/H A 24 M / 6,1 M3/H</v>
          </cell>
          <cell r="C6218" t="str">
            <v>UN</v>
          </cell>
          <cell r="D6218">
            <v>694.68</v>
          </cell>
        </row>
        <row r="6219">
          <cell r="A6219">
            <v>39008</v>
          </cell>
          <cell r="B6219" t="str">
            <v>BOMBA DE PROJECAO DE CONCRETO SECO, POTENCIA 10 CV, VAZAO 3 M3/H</v>
          </cell>
          <cell r="C6219" t="str">
            <v>UN</v>
          </cell>
          <cell r="D6219">
            <v>34730.18</v>
          </cell>
        </row>
        <row r="6220">
          <cell r="A6220">
            <v>39009</v>
          </cell>
          <cell r="B6220" t="str">
            <v>BOMBA DE PROJECAO DE CONCRETO SECO, POTENCIA 10 CV, VAZAO 6 M3/H</v>
          </cell>
          <cell r="C6220" t="str">
            <v>UN</v>
          </cell>
          <cell r="D6220">
            <v>37209.08</v>
          </cell>
        </row>
        <row r="6221">
          <cell r="A6221">
            <v>25932</v>
          </cell>
          <cell r="B6221" t="str">
            <v>BOMBA HIDRAULICA ALTA PRESSÃO (UNIDADE MOTRIZ), VAZÃO DE 3,0L/MIN, ATINGINDO PRESSÕES MANOMÉTRICAS DE ATÉ 100KGF/CM2 - LOCAÇÃO</v>
          </cell>
          <cell r="C6221" t="str">
            <v>DIA</v>
          </cell>
          <cell r="D6221">
            <v>192.75</v>
          </cell>
        </row>
        <row r="6222">
          <cell r="A6222">
            <v>39010</v>
          </cell>
          <cell r="B6222" t="str">
            <v>BOMBA INJETORA DE NATA DE CIMENTO COM MISTURADOR INTEGRADO, VAZAO 60 L/ MIN, PRESSAO MAXIMA DE 100 BAR</v>
          </cell>
          <cell r="C6222" t="str">
            <v>UN</v>
          </cell>
          <cell r="D6222">
            <v>98928.81</v>
          </cell>
        </row>
        <row r="6223">
          <cell r="A6223">
            <v>745</v>
          </cell>
          <cell r="B6223" t="str">
            <v>BOMBA PARA TESTE HIDROSTATICO ATE 850 LIBRAS (LOCACAO)</v>
          </cell>
          <cell r="C6223" t="str">
            <v>H</v>
          </cell>
          <cell r="D6223">
            <v>2.59</v>
          </cell>
        </row>
        <row r="6224">
          <cell r="A6224">
            <v>10753</v>
          </cell>
          <cell r="B6224" t="str">
            <v>BOMBA PRESSURIZADORA ELETRICA ATE 2HP, 1 1/2"</v>
          </cell>
          <cell r="C6224" t="str">
            <v>H</v>
          </cell>
          <cell r="D6224">
            <v>0.62</v>
          </cell>
        </row>
        <row r="6225">
          <cell r="A6225">
            <v>10587</v>
          </cell>
          <cell r="B6225" t="str">
            <v>BOMBA SUBMERSA PARA POCOS TUBULARES PROFUNDOS DIAMETRO DE 4 POLEGADAS, ELETRICA, MONOFASICA, POTENCIA 0,49 HP, 13 ESTAGIOS, BOCAL DE DESCARGA DIAMETRO DE UMA POLEGADA E MEIA, HM/Q = 18 M / 1,90 M3/H A 85 M / 0,</v>
          </cell>
          <cell r="C6225" t="str">
            <v>UN</v>
          </cell>
          <cell r="D6225">
            <v>2119.75</v>
          </cell>
        </row>
        <row r="6226">
          <cell r="A6226">
            <v>759</v>
          </cell>
          <cell r="B6226" t="str">
            <v>BOMBA SUBMERSA PARA POCOS TUBULARES PROFUNDOS DIAMETRO DE 4 POLEGADAS, ELETRICA, TRIFASICA, POTENCIA 1,97 HP, 20 ESTAGIOS, BOCAL DE DESCARGA DIAMETRO DE UMA POLEGADA E MEIA, HM/Q = 18 M / 5,40 M3/H A 164 M / 0,</v>
          </cell>
          <cell r="C6226" t="str">
            <v>UN</v>
          </cell>
          <cell r="D6226">
            <v>3047.78</v>
          </cell>
        </row>
        <row r="6227">
          <cell r="A6227">
            <v>761</v>
          </cell>
          <cell r="B6227" t="str">
            <v>BOMBA SUBMERSA PARA POCOS TUBULARES PROFUNDOS DIAMETRO DE 4 POLEGADAS, ELETRICA, TRIFASICA, POTENCIA 5,42 HP, 15 ESTAGIOS, BOCAL DE DESCARGA DIAMETRO DE 2 POLEGADAS, HM/Q = 18 M / 18,10 M3/H A 121 M / 2,90 M3/H</v>
          </cell>
          <cell r="C6227" t="str">
            <v>UN</v>
          </cell>
          <cell r="D6227">
            <v>5166.25</v>
          </cell>
        </row>
        <row r="6228">
          <cell r="A6228">
            <v>750</v>
          </cell>
          <cell r="B6228" t="str">
            <v>BOMBA SUBMERSA PARA POCOS TUBULARES PROFUNDOS DIAMETRO DE 4 POLEGADAS, ELETRICA, TRIFASICA, POTENCIA 5,42 HP, 29 ESTAGIOS, BOCAL DE DESCARGA DE UMA POLEGADA E MEIA, HM/Q = 18 M / 8,10 M3/H A 201 M / 3,2 M3/H</v>
          </cell>
          <cell r="C6228" t="str">
            <v>UN</v>
          </cell>
          <cell r="D6228">
            <v>4904.9399999999996</v>
          </cell>
        </row>
        <row r="6229">
          <cell r="A6229">
            <v>755</v>
          </cell>
          <cell r="B6229" t="str">
            <v>BOMBA SUBMERSA PARA POCOS TUBULARES PROFUNDOS DIAMETRO DE 6 POLEGADAS, ELETRICA, TRIFASICA, POTENCIA 27,12 HP, 7 ESTAGIOS, BOCAL DE DESCARGA DIAMETRO DE 4 POLEGADAS, HM/Q = 13,9 M / 90 M3/H A 44,0 M / 25,0 M3/H</v>
          </cell>
          <cell r="C6229" t="str">
            <v>UN</v>
          </cell>
          <cell r="D6229">
            <v>20127.52</v>
          </cell>
        </row>
        <row r="6230">
          <cell r="A6230">
            <v>749</v>
          </cell>
          <cell r="B6230" t="str">
            <v>BOMBA SUBMERSA PARA POCOS TUBULARES PROFUNDOS DIAMETRO DE 6 POLEGADAS, ELETRICA, TRIFASICA, POTENCIA 3,45 HP, 5 ESTAGIOS, BOCAL DE DESCARGA DIAMETRO DE 2 POLEGADAS, HM/Q = 68,5 M / 6,12 M3/H A 39,5 M / 14,04 M3</v>
          </cell>
          <cell r="C6230" t="str">
            <v>UN</v>
          </cell>
          <cell r="D6230">
            <v>7402.53</v>
          </cell>
        </row>
        <row r="6231">
          <cell r="A6231">
            <v>756</v>
          </cell>
          <cell r="B6231" t="str">
            <v>BOMBA SUBMERSA PARA POCOS TUBULARES PROFUNDOS DIAMETRO DE 6 POLEGADAS, ELETRICA, TRIFASICA, POTENCIA 32 HP, 9 ESTAGIOS, BOCAL DE DESCARGA DIAMETRO DE 4 POLEGADAS, HM/Q = 114,0 M / 13,9 M3/H A 57,0 M / 25,0 M3/H</v>
          </cell>
          <cell r="C6231" t="str">
            <v>UN</v>
          </cell>
          <cell r="D6231">
            <v>21951.75</v>
          </cell>
        </row>
        <row r="6232">
          <cell r="A6232">
            <v>4086</v>
          </cell>
          <cell r="B6232" t="str">
            <v>BOMBA SUBMERSIVEL P/ DRENAGEM/ESGOTAMENTO, ELETRICA TRIFASICA    ACIMA  DE 5 CV DESCARGA 4" HM = 25M, Q= 162M3/H = 2700L/MIN. OU EQUIV</v>
          </cell>
          <cell r="C6232" t="str">
            <v>H</v>
          </cell>
          <cell r="D6232">
            <v>1.93</v>
          </cell>
        </row>
        <row r="6233">
          <cell r="A6233">
            <v>4085</v>
          </cell>
          <cell r="B6233" t="str">
            <v>BOMBA SUBMERSIVEL P/ DRENAGEM/ESGOTAMENTO, ELETRICA TRIFASICA    ACIMA 2 ATE 5CV DESCARGA 3", HM = 24M, Q= 60M3/H = 1000L/MIN. OU EQUIV</v>
          </cell>
          <cell r="C6233" t="str">
            <v>H</v>
          </cell>
          <cell r="D6233">
            <v>1.48</v>
          </cell>
        </row>
        <row r="6234">
          <cell r="A6234">
            <v>743</v>
          </cell>
          <cell r="B6234" t="str">
            <v>BOMBA SUBMERSIVEL PARA DRENAGEM E ESGOTAMENTO COM MOTOR ELETRICO TRIFASICO DE *3 A 5* CV, VAZAO = 35 M3/H E SAIDA = 2" (LOCACAO)</v>
          </cell>
          <cell r="C6234" t="str">
            <v>H</v>
          </cell>
          <cell r="D6234">
            <v>1.0900000000000001</v>
          </cell>
        </row>
        <row r="6235">
          <cell r="A6235">
            <v>4084</v>
          </cell>
          <cell r="B6235" t="str">
            <v>BOMBA SUBMERSIVEL PARA DRENAGEM E ESGOTAMENTO COM MOTOR ELETRICO TRIFASICO DE ATE 2 CV, DESCARGA = 2", ALTURA MANOMETRICA = 10 M, VAZAO = 25 M3/H (417 LITROS/MINUTO) (LOCACAO)</v>
          </cell>
          <cell r="C6235" t="str">
            <v>H</v>
          </cell>
          <cell r="D6235">
            <v>1.1599999999999999</v>
          </cell>
        </row>
        <row r="6236">
          <cell r="A6236">
            <v>757</v>
          </cell>
          <cell r="B6236" t="str">
            <v>BOMBA SUBMERSIVEL,  ELETRICA, TRIFASICA, POTENCIA 6 HP, DIAMETRO DO ROTOR 127 MM, BOCAL DE SAIDA DIAMETRO DE 3 POLEGADAS, HM/Q = 7 M / 66,90 M3/H A 26 M / 2,88 M3/H</v>
          </cell>
          <cell r="C6236" t="str">
            <v>UN</v>
          </cell>
          <cell r="D6236">
            <v>9967.5</v>
          </cell>
        </row>
        <row r="6237">
          <cell r="A6237">
            <v>10588</v>
          </cell>
          <cell r="B6237" t="str">
            <v>BOMBA SUBMERSIVEL, ELETRICA, TRIFASICA, POTENCIA 0,98 HP, DIAMETRO DO ROTOR 142 MM SEMIABERTO, BOCAL DE SAIDA DIAMETRO DE 2 POLEGADAS, HM/Q = 2 M / 32 M3/H A 8 M / 16 M3/H</v>
          </cell>
          <cell r="C6237" t="str">
            <v>UN</v>
          </cell>
          <cell r="D6237">
            <v>2200.5700000000002</v>
          </cell>
        </row>
        <row r="6238">
          <cell r="A6238">
            <v>10592</v>
          </cell>
          <cell r="B6238" t="str">
            <v>BOMBA SUBMERSIVEL, ELETRICA, TRIFASICA, POTENCIA 0,99 HP, DIAMETRO ROTOR 98 MM SEMIABERTO, BOCAL DE SAIDA DIAMETRO 2 POLEGADAS, HM/Q = 2 M / 28,90 M3/H A 14 M / 7 M3/H</v>
          </cell>
          <cell r="C6238" t="str">
            <v>UN</v>
          </cell>
          <cell r="D6238">
            <v>2658</v>
          </cell>
        </row>
        <row r="6239">
          <cell r="A6239">
            <v>10589</v>
          </cell>
          <cell r="B6239" t="str">
            <v>BOMBA SUBMERSIVEL, ELETRICA, TRIFASICA, POTENCIA 1,97 HP, DIAMETRO DO ROTOR 144 MM SEMIABERTO, BOCAL DE SAIDA DIAMETRO DE 2 POLEGADAS, HM/Q = 2 M / 26,8 M3/H A 28 M / 4,6 M3/H</v>
          </cell>
          <cell r="C6239" t="str">
            <v>UN</v>
          </cell>
          <cell r="D6239">
            <v>3570.85</v>
          </cell>
        </row>
        <row r="6240">
          <cell r="A6240">
            <v>760</v>
          </cell>
          <cell r="B6240" t="str">
            <v>BOMBA SUBMERSIVEL, ELETRICA, TRIFASICA, POTENCIA 13 HP, DIAMETRO DO ROTOR 170 MM, BOCAL DE SAIDA DIAMETRO DE 3 POLEGADAS, HM/Q = 11 M / 68,40 M3/H A 72 M / 3,6 M3/H</v>
          </cell>
          <cell r="C6240" t="str">
            <v>UN</v>
          </cell>
          <cell r="D6240">
            <v>19935</v>
          </cell>
        </row>
        <row r="6241">
          <cell r="A6241">
            <v>751</v>
          </cell>
          <cell r="B6241" t="str">
            <v>BOMBA SUBMERSIVEL, ELETRICA, TRIFASICA, POTENCIA 2,96 HP, DIAMETRO DO ROTOR 144 MM SEMIABERTO, BOCAL DE SAIDA DIAMETRO DE DUAS POLEGADAS, HM/Q = 2 M / 38,8 M3/H A 28 M / 5 M3/H</v>
          </cell>
          <cell r="C6241" t="str">
            <v>UN</v>
          </cell>
          <cell r="D6241">
            <v>3139.76</v>
          </cell>
        </row>
        <row r="6242">
          <cell r="A6242">
            <v>754</v>
          </cell>
          <cell r="B6242" t="str">
            <v>BOMBA SUBMERSIVEL, ELETRICA, TRIFASICA, POTENCIA 3,75 HP, DIAMETRO DO ROTOR 90 MM SEMIABERTO, BOCAL DE SAIDA DIAMETRO DE 2 POLEGADAS, HM/Q = 5 M / 61,2 M3/H A 25,5 M / 3,6 M3/H</v>
          </cell>
          <cell r="C6242" t="str">
            <v>UN</v>
          </cell>
          <cell r="D6242">
            <v>4983.75</v>
          </cell>
        </row>
        <row r="6243">
          <cell r="A6243">
            <v>14013</v>
          </cell>
          <cell r="B6243" t="str">
            <v>BOMBA TRIPLEX COM MOTOR A DIESEL, NACIONAL, DIAMETRO DE SUCCAO DE 2 1/2''</v>
          </cell>
          <cell r="C6243" t="str">
            <v>UN</v>
          </cell>
          <cell r="D6243">
            <v>98196.82</v>
          </cell>
        </row>
        <row r="6244">
          <cell r="A6244">
            <v>39917</v>
          </cell>
          <cell r="B6244" t="str">
            <v>BOMBA TRIPLEX, PARA INJECAO DE CALDA DE CIMENTO, VAZAO MAXIMA DE *100* LITROS/MINUTO, PRESSAO MAXIMA DE *70* BAR, POTENCIA DE 15 CV</v>
          </cell>
          <cell r="C6244" t="str">
            <v>UN</v>
          </cell>
          <cell r="D6244">
            <v>53348.06</v>
          </cell>
        </row>
        <row r="6245">
          <cell r="A6245">
            <v>5081</v>
          </cell>
          <cell r="B6245" t="str">
            <v>BORBOLETA LATAO FUNDIDO CROMADO P/ JANELA MADEIRA TP GUILHOTINA</v>
          </cell>
          <cell r="C6245" t="str">
            <v>PAR</v>
          </cell>
          <cell r="D6245">
            <v>32.64</v>
          </cell>
        </row>
        <row r="6246">
          <cell r="A6246">
            <v>36145</v>
          </cell>
          <cell r="B6246" t="str">
            <v>BOTA DE PVC PRETA, CANO MEDIO, SEM FORRO</v>
          </cell>
          <cell r="C6246" t="str">
            <v>PAR</v>
          </cell>
          <cell r="D6246">
            <v>31.53</v>
          </cell>
        </row>
        <row r="6247">
          <cell r="A6247">
            <v>12893</v>
          </cell>
          <cell r="B6247" t="str">
            <v>BOTA DE SEGURANCA COM BIQUEIRA DE ACO E COLARINHO ACOLCHOADO</v>
          </cell>
          <cell r="C6247" t="str">
            <v>PAR</v>
          </cell>
          <cell r="D6247">
            <v>52.56</v>
          </cell>
        </row>
        <row r="6248">
          <cell r="A6248">
            <v>11685</v>
          </cell>
          <cell r="B6248" t="str">
            <v>BRACO OU HASTE C/CANOPLA METAL CROMADO 1/2" P/ CHUVEIRO SIMPLES</v>
          </cell>
          <cell r="C6248" t="str">
            <v>UN</v>
          </cell>
          <cell r="D6248">
            <v>30.5</v>
          </cell>
        </row>
        <row r="6249">
          <cell r="A6249">
            <v>11679</v>
          </cell>
          <cell r="B6249" t="str">
            <v>BRACO OU HASTE COM CANOPLA PLASTICA, 1/2", PARA CHUVEIRO ELETRICO</v>
          </cell>
          <cell r="C6249" t="str">
            <v>UN</v>
          </cell>
          <cell r="D6249">
            <v>5.29</v>
          </cell>
        </row>
        <row r="6250">
          <cell r="A6250">
            <v>11680</v>
          </cell>
          <cell r="B6250" t="str">
            <v>BRACO OU HASTE COM CANOPLA PLASTICA, 1/2", PARA CHUVEIRO SIMPLES</v>
          </cell>
          <cell r="C6250" t="str">
            <v>UN</v>
          </cell>
          <cell r="D6250">
            <v>4.3600000000000003</v>
          </cell>
        </row>
        <row r="6251">
          <cell r="A6251">
            <v>2512</v>
          </cell>
          <cell r="B6251" t="str">
            <v>BRACO P/ LUMINARIA PUBLICA 1 X 1,50M ROMAGNOLE OU EQUIV</v>
          </cell>
          <cell r="C6251" t="str">
            <v>UN</v>
          </cell>
          <cell r="D6251">
            <v>19.03</v>
          </cell>
        </row>
        <row r="6252">
          <cell r="A6252">
            <v>4350</v>
          </cell>
          <cell r="B6252" t="str">
            <v>BUCHA DE NYLON, DIAMETRO DO FURO 8 MM, COMPRIMENTO 40 MM, COM PARAFUSO DE ROSCA SOBERBA, CABECA CHATA, FENDA SIMPLES, 4,8 X 50 MM</v>
          </cell>
          <cell r="C6252" t="str">
            <v>UN</v>
          </cell>
          <cell r="D6252">
            <v>0.25</v>
          </cell>
        </row>
        <row r="6253">
          <cell r="A6253">
            <v>39886</v>
          </cell>
          <cell r="B6253" t="str">
            <v>BUCHA DE REDUCAO DE COBRE (REF 600-2) SEM ANEL DE SOLDA, PONTA X BOLSA, 22 X 15 MM</v>
          </cell>
          <cell r="C6253" t="str">
            <v>UN</v>
          </cell>
          <cell r="D6253">
            <v>2.91</v>
          </cell>
        </row>
        <row r="6254">
          <cell r="A6254">
            <v>39887</v>
          </cell>
          <cell r="B6254" t="str">
            <v>BUCHA DE REDUCAO DE COBRE (REF 600-2) SEM ANEL DE SOLDA, PONTA X BOLSA, 28 X 22 MM</v>
          </cell>
          <cell r="C6254" t="str">
            <v>UN</v>
          </cell>
          <cell r="D6254">
            <v>4.3600000000000003</v>
          </cell>
        </row>
        <row r="6255">
          <cell r="A6255">
            <v>39888</v>
          </cell>
          <cell r="B6255" t="str">
            <v>BUCHA DE REDUCAO DE COBRE (REF 600-2) SEM ANEL DE SOLDA, PONTA X BOLSA, 35 X 28 MM</v>
          </cell>
          <cell r="C6255" t="str">
            <v>UN</v>
          </cell>
          <cell r="D6255">
            <v>9.98</v>
          </cell>
        </row>
        <row r="6256">
          <cell r="A6256">
            <v>39890</v>
          </cell>
          <cell r="B6256" t="str">
            <v>BUCHA DE REDUCAO DE COBRE (REF 600-2) SEM ANEL DE SOLDA, PONTA X BOLSA, 42 X 35 MM</v>
          </cell>
          <cell r="C6256" t="str">
            <v>UN</v>
          </cell>
          <cell r="D6256">
            <v>17.03</v>
          </cell>
        </row>
        <row r="6257">
          <cell r="A6257">
            <v>39891</v>
          </cell>
          <cell r="B6257" t="str">
            <v>BUCHA DE REDUCAO DE COBRE (REF 600-2) SEM ANEL DE SOLDA, PONTA X BOLSA, 54 X 42 MM</v>
          </cell>
          <cell r="C6257" t="str">
            <v>UN</v>
          </cell>
          <cell r="D6257">
            <v>24.02</v>
          </cell>
        </row>
        <row r="6258">
          <cell r="A6258">
            <v>39892</v>
          </cell>
          <cell r="B6258" t="str">
            <v>BUCHA DE REDUCAO DE COBRE (REF 600-2) SEM ANEL DE SOLDA, PONTA X BOLSA, 66 X 54 MM</v>
          </cell>
          <cell r="C6258" t="str">
            <v>UN</v>
          </cell>
          <cell r="D6258">
            <v>74.88</v>
          </cell>
        </row>
        <row r="6259">
          <cell r="A6259">
            <v>790</v>
          </cell>
          <cell r="B6259" t="str">
            <v>BUCHA DE REDUCAO DE FERRO GALVANIZADO, COM ROSCA BSP, DE 1 1/2" X 1 1/4"</v>
          </cell>
          <cell r="C6259" t="str">
            <v>UN</v>
          </cell>
          <cell r="D6259">
            <v>11.01</v>
          </cell>
        </row>
        <row r="6260">
          <cell r="A6260">
            <v>791</v>
          </cell>
          <cell r="B6260" t="str">
            <v>BUCHA DE REDUCAO DE FERRO GALVANIZADO, COM ROSCA BSP, DE 1 1/2" X 1"</v>
          </cell>
          <cell r="C6260" t="str">
            <v>UN</v>
          </cell>
          <cell r="D6260">
            <v>10.93</v>
          </cell>
        </row>
        <row r="6261">
          <cell r="A6261">
            <v>767</v>
          </cell>
          <cell r="B6261" t="str">
            <v>BUCHA DE REDUCAO DE FERRO GALVANIZADO, COM ROSCA BSP, DE 1 1/2" X 3/4"</v>
          </cell>
          <cell r="C6261" t="str">
            <v>UN</v>
          </cell>
          <cell r="D6261">
            <v>10.8</v>
          </cell>
        </row>
        <row r="6262">
          <cell r="A6262">
            <v>789</v>
          </cell>
          <cell r="B6262" t="str">
            <v>BUCHA DE REDUCAO DE FERRO GALVANIZADO, COM ROSCA BSP, DE 1 1/4" X 1"</v>
          </cell>
          <cell r="C6262" t="str">
            <v>UN</v>
          </cell>
          <cell r="D6262">
            <v>7.59</v>
          </cell>
        </row>
        <row r="6263">
          <cell r="A6263">
            <v>769</v>
          </cell>
          <cell r="B6263" t="str">
            <v>BUCHA DE REDUCAO DE FERRO GALVANIZADO, COM ROSCA BSP, DE 1 1/4" X 3/4"</v>
          </cell>
          <cell r="C6263" t="str">
            <v>UN</v>
          </cell>
          <cell r="D6263">
            <v>7.59</v>
          </cell>
        </row>
        <row r="6264">
          <cell r="A6264">
            <v>766</v>
          </cell>
          <cell r="B6264" t="str">
            <v>BUCHA DE REDUCAO DE FERRO GALVANIZADO, COM ROSCA BSP, DE 1/2" X 1/2"</v>
          </cell>
          <cell r="C6264" t="str">
            <v>UN</v>
          </cell>
          <cell r="D6264">
            <v>10.63</v>
          </cell>
        </row>
        <row r="6265">
          <cell r="A6265">
            <v>770</v>
          </cell>
          <cell r="B6265" t="str">
            <v>BUCHA DE REDUCAO DE FERRO GALVANIZADO, COM ROSCA BSP, DE 1/2" X 1/4"</v>
          </cell>
          <cell r="C6265" t="str">
            <v>UN</v>
          </cell>
          <cell r="D6265">
            <v>2.2999999999999998</v>
          </cell>
        </row>
        <row r="6266">
          <cell r="A6266">
            <v>12394</v>
          </cell>
          <cell r="B6266" t="str">
            <v>BUCHA DE REDUCAO DE FERRO GALVANIZADO, COM ROSCA BSP, DE 1/2" X 3/8"</v>
          </cell>
          <cell r="C6266" t="str">
            <v>UN</v>
          </cell>
          <cell r="D6266">
            <v>2.2599999999999998</v>
          </cell>
        </row>
        <row r="6267">
          <cell r="A6267">
            <v>768</v>
          </cell>
          <cell r="B6267" t="str">
            <v>BUCHA DE REDUCAO DE FERRO GALVANIZADO, COM ROSCA BSP, DE 1/4" X 1/2"</v>
          </cell>
          <cell r="C6267" t="str">
            <v>UN</v>
          </cell>
          <cell r="D6267">
            <v>7.51</v>
          </cell>
        </row>
        <row r="6268">
          <cell r="A6268">
            <v>764</v>
          </cell>
          <cell r="B6268" t="str">
            <v>BUCHA DE REDUCAO DE FERRO GALVANIZADO, COM ROSCA BSP, DE 1" X 1/2"</v>
          </cell>
          <cell r="C6268" t="str">
            <v>UN</v>
          </cell>
          <cell r="D6268">
            <v>4.91</v>
          </cell>
        </row>
        <row r="6269">
          <cell r="A6269">
            <v>765</v>
          </cell>
          <cell r="B6269" t="str">
            <v>BUCHA DE REDUCAO DE FERRO GALVANIZADO, COM ROSCA BSP, DE 1" X 3/4"</v>
          </cell>
          <cell r="C6269" t="str">
            <v>UN</v>
          </cell>
          <cell r="D6269">
            <v>4.82</v>
          </cell>
        </row>
        <row r="6270">
          <cell r="A6270">
            <v>787</v>
          </cell>
          <cell r="B6270" t="str">
            <v>BUCHA DE REDUCAO DE FERRO GALVANIZADO, COM ROSCA BSP, DE 2 1/2" X 1 1/2"</v>
          </cell>
          <cell r="C6270" t="str">
            <v>UN</v>
          </cell>
          <cell r="D6270">
            <v>18.350000000000001</v>
          </cell>
        </row>
        <row r="6271">
          <cell r="A6271">
            <v>774</v>
          </cell>
          <cell r="B6271" t="str">
            <v>BUCHA DE REDUCAO DE FERRO GALVANIZADO, COM ROSCA BSP, DE 2 1/2" X 1 1/4"</v>
          </cell>
          <cell r="C6271" t="str">
            <v>UN</v>
          </cell>
          <cell r="D6271">
            <v>18.649999999999999</v>
          </cell>
        </row>
        <row r="6272">
          <cell r="A6272">
            <v>773</v>
          </cell>
          <cell r="B6272" t="str">
            <v>BUCHA DE REDUCAO DE FERRO GALVANIZADO, COM ROSCA BSP, DE 2 1/2" X 1"</v>
          </cell>
          <cell r="C6272" t="str">
            <v>UN</v>
          </cell>
          <cell r="D6272">
            <v>18.649999999999999</v>
          </cell>
        </row>
        <row r="6273">
          <cell r="A6273">
            <v>775</v>
          </cell>
          <cell r="B6273" t="str">
            <v>BUCHA DE REDUCAO DE FERRO GALVANIZADO, COM ROSCA BSP, DE 2 1/2" X 2"</v>
          </cell>
          <cell r="C6273" t="str">
            <v>UN</v>
          </cell>
          <cell r="D6273">
            <v>18.95</v>
          </cell>
        </row>
        <row r="6274">
          <cell r="A6274">
            <v>788</v>
          </cell>
          <cell r="B6274" t="str">
            <v>BUCHA DE REDUCAO DE FERRO GALVANIZADO, COM ROSCA BSP, DE 2" X 1 1/2"</v>
          </cell>
          <cell r="C6274" t="str">
            <v>UN</v>
          </cell>
          <cell r="D6274">
            <v>12.93</v>
          </cell>
        </row>
        <row r="6275">
          <cell r="A6275">
            <v>772</v>
          </cell>
          <cell r="B6275" t="str">
            <v>BUCHA DE REDUCAO DE FERRO GALVANIZADO, COM ROSCA BSP, DE 2" X 1 1/4"</v>
          </cell>
          <cell r="C6275" t="str">
            <v>UN</v>
          </cell>
          <cell r="D6275">
            <v>12.63</v>
          </cell>
        </row>
        <row r="6276">
          <cell r="A6276">
            <v>771</v>
          </cell>
          <cell r="B6276" t="str">
            <v>BUCHA DE REDUCAO DE FERRO GALVANIZADO, COM ROSCA BSP, DE 2" X 1"</v>
          </cell>
          <cell r="C6276" t="str">
            <v>UN</v>
          </cell>
          <cell r="D6276">
            <v>12.8</v>
          </cell>
        </row>
        <row r="6277">
          <cell r="A6277">
            <v>779</v>
          </cell>
          <cell r="B6277" t="str">
            <v>BUCHA DE REDUCAO DE FERRO GALVANIZADO, COM ROSCA BSP, DE 3/4" X 1/2"</v>
          </cell>
          <cell r="C6277" t="str">
            <v>UN</v>
          </cell>
          <cell r="D6277">
            <v>3.37</v>
          </cell>
        </row>
        <row r="6278">
          <cell r="A6278">
            <v>776</v>
          </cell>
          <cell r="B6278" t="str">
            <v>BUCHA DE REDUCAO DE FERRO GALVANIZADO, COM ROSCA BSP, DE 3" X 1 1/2"</v>
          </cell>
          <cell r="C6278" t="str">
            <v>UN</v>
          </cell>
          <cell r="D6278">
            <v>21.47</v>
          </cell>
        </row>
        <row r="6279">
          <cell r="A6279">
            <v>777</v>
          </cell>
          <cell r="B6279" t="str">
            <v>BUCHA DE REDUCAO DE FERRO GALVANIZADO, COM ROSCA BSP, DE 3" X 1 1/4"</v>
          </cell>
          <cell r="C6279" t="str">
            <v>UN</v>
          </cell>
          <cell r="D6279">
            <v>22.2</v>
          </cell>
        </row>
        <row r="6280">
          <cell r="A6280">
            <v>780</v>
          </cell>
          <cell r="B6280" t="str">
            <v>BUCHA DE REDUCAO DE FERRO GALVANIZADO, COM ROSCA BSP, DE 3" X 2 1/2"</v>
          </cell>
          <cell r="C6280" t="str">
            <v>UN</v>
          </cell>
          <cell r="D6280">
            <v>22.45</v>
          </cell>
        </row>
        <row r="6281">
          <cell r="A6281">
            <v>778</v>
          </cell>
          <cell r="B6281" t="str">
            <v>BUCHA DE REDUCAO DE FERRO GALVANIZADO, COM ROSCA BSP, DE 3" X 2"</v>
          </cell>
          <cell r="C6281" t="str">
            <v>UN</v>
          </cell>
          <cell r="D6281">
            <v>22.2</v>
          </cell>
        </row>
        <row r="6282">
          <cell r="A6282">
            <v>781</v>
          </cell>
          <cell r="B6282" t="str">
            <v>BUCHA DE REDUCAO DE FERRO GALVANIZADO, COM ROSCA BSP, DE 4" X 2 1/2"</v>
          </cell>
          <cell r="C6282" t="str">
            <v>UN</v>
          </cell>
          <cell r="D6282">
            <v>56.31</v>
          </cell>
        </row>
        <row r="6283">
          <cell r="A6283">
            <v>786</v>
          </cell>
          <cell r="B6283" t="str">
            <v>BUCHA DE REDUCAO DE FERRO GALVANIZADO, COM ROSCA BSP, DE 4" X 2"</v>
          </cell>
          <cell r="C6283" t="str">
            <v>UN</v>
          </cell>
          <cell r="D6283">
            <v>56.31</v>
          </cell>
        </row>
        <row r="6284">
          <cell r="A6284">
            <v>782</v>
          </cell>
          <cell r="B6284" t="str">
            <v>BUCHA DE REDUCAO DE FERRO GALVANIZADO, COM ROSCA BSP, DE 4" X 3"</v>
          </cell>
          <cell r="C6284" t="str">
            <v>UN</v>
          </cell>
          <cell r="D6284">
            <v>56.31</v>
          </cell>
        </row>
        <row r="6285">
          <cell r="A6285">
            <v>783</v>
          </cell>
          <cell r="B6285" t="str">
            <v>BUCHA DE REDUCAO DE FERRO GALVANIZADO, COM ROSCA BSP, DE 5" X 4"</v>
          </cell>
          <cell r="C6285" t="str">
            <v>UN</v>
          </cell>
          <cell r="D6285">
            <v>91.79</v>
          </cell>
        </row>
        <row r="6286">
          <cell r="A6286">
            <v>785</v>
          </cell>
          <cell r="B6286" t="str">
            <v>BUCHA DE REDUCAO DE FERRO GALVANIZADO, COM ROSCA BSP, DE 6" X 4"</v>
          </cell>
          <cell r="C6286" t="str">
            <v>UN</v>
          </cell>
          <cell r="D6286">
            <v>136.96</v>
          </cell>
        </row>
        <row r="6287">
          <cell r="A6287">
            <v>784</v>
          </cell>
          <cell r="B6287" t="str">
            <v>BUCHA DE REDUCAO DE FERRO GALVANIZADO, COM ROSCA BSP, DE 6" X 5"</v>
          </cell>
          <cell r="C6287" t="str">
            <v>UN</v>
          </cell>
          <cell r="D6287">
            <v>128.08000000000001</v>
          </cell>
        </row>
        <row r="6288">
          <cell r="A6288">
            <v>831</v>
          </cell>
          <cell r="B6288" t="str">
            <v>BUCHA DE REDUCAO DE PVC, SOLDAVEL, CURTA, COM 110 X 85 MM, PARA AGUA FRIA PREDIAL</v>
          </cell>
          <cell r="C6288" t="str">
            <v>UN</v>
          </cell>
          <cell r="D6288">
            <v>39.35</v>
          </cell>
        </row>
        <row r="6289">
          <cell r="A6289">
            <v>828</v>
          </cell>
          <cell r="B6289" t="str">
            <v>BUCHA DE REDUCAO DE PVC, SOLDAVEL, CURTA, COM 25 X 20 MM, PARA AGUA FRIA PREDIAL</v>
          </cell>
          <cell r="C6289" t="str">
            <v>UN</v>
          </cell>
          <cell r="D6289">
            <v>0.28000000000000003</v>
          </cell>
        </row>
        <row r="6290">
          <cell r="A6290">
            <v>829</v>
          </cell>
          <cell r="B6290" t="str">
            <v>BUCHA DE REDUCAO DE PVC, SOLDAVEL, CURTA, COM 32 X 25 MM, PARA AGUA FRIA PREDIAL</v>
          </cell>
          <cell r="C6290" t="str">
            <v>UN</v>
          </cell>
          <cell r="D6290">
            <v>0.55000000000000004</v>
          </cell>
        </row>
        <row r="6291">
          <cell r="A6291">
            <v>812</v>
          </cell>
          <cell r="B6291" t="str">
            <v>BUCHA DE REDUCAO DE PVC, SOLDAVEL, CURTA, COM 40 X 32 MM, PARA AGUA FRIA PREDIAL</v>
          </cell>
          <cell r="C6291" t="str">
            <v>UN</v>
          </cell>
          <cell r="D6291">
            <v>1.17</v>
          </cell>
        </row>
        <row r="6292">
          <cell r="A6292">
            <v>819</v>
          </cell>
          <cell r="B6292" t="str">
            <v>BUCHA DE REDUCAO DE PVC, SOLDAVEL, CURTA, COM 50 X 40 MM, PARA AGUA FRIA PREDIAL</v>
          </cell>
          <cell r="C6292" t="str">
            <v>UN</v>
          </cell>
          <cell r="D6292">
            <v>2.0699999999999998</v>
          </cell>
        </row>
        <row r="6293">
          <cell r="A6293">
            <v>818</v>
          </cell>
          <cell r="B6293" t="str">
            <v>BUCHA DE REDUCAO DE PVC, SOLDAVEL, CURTA, COM 60 X 50 MM, PARA AGUA FRIA PREDIAL</v>
          </cell>
          <cell r="C6293" t="str">
            <v>UN</v>
          </cell>
          <cell r="D6293">
            <v>3.88</v>
          </cell>
        </row>
        <row r="6294">
          <cell r="A6294">
            <v>823</v>
          </cell>
          <cell r="B6294" t="str">
            <v>BUCHA DE REDUCAO DE PVC, SOLDAVEL, CURTA, COM 75 X 60 MM, PARA AGUA FRIA PREDIAL</v>
          </cell>
          <cell r="C6294" t="str">
            <v>UN</v>
          </cell>
          <cell r="D6294">
            <v>9.59</v>
          </cell>
        </row>
        <row r="6295">
          <cell r="A6295">
            <v>830</v>
          </cell>
          <cell r="B6295" t="str">
            <v>BUCHA DE REDUCAO DE PVC, SOLDAVEL, CURTA, COM 85 X 75 MM, PARA AGUA FRIA PREDIAL</v>
          </cell>
          <cell r="C6295" t="str">
            <v>UN</v>
          </cell>
          <cell r="D6295">
            <v>9.94</v>
          </cell>
        </row>
        <row r="6296">
          <cell r="A6296">
            <v>826</v>
          </cell>
          <cell r="B6296" t="str">
            <v>BUCHA DE REDUCAO DE PVC, SOLDAVEL, LONGA, COM 110 X 60 MM, PARA AGUA FRIA PREDIAL</v>
          </cell>
          <cell r="C6296" t="str">
            <v>UN</v>
          </cell>
          <cell r="D6296">
            <v>16.78</v>
          </cell>
        </row>
        <row r="6297">
          <cell r="A6297">
            <v>827</v>
          </cell>
          <cell r="B6297" t="str">
            <v>BUCHA DE REDUCAO DE PVC, SOLDAVEL, LONGA, COM 110 X 75 MM, PARA AGUA FRIA PREDIAL</v>
          </cell>
          <cell r="C6297" t="str">
            <v>UN</v>
          </cell>
          <cell r="D6297">
            <v>19.39</v>
          </cell>
        </row>
        <row r="6298">
          <cell r="A6298">
            <v>832</v>
          </cell>
          <cell r="B6298" t="str">
            <v>BUCHA DE REDUCAO DE PVC, SOLDAVEL, LONGA, COM 32 X 20 MM, PARA AGUA FRIA PREDIAL</v>
          </cell>
          <cell r="C6298" t="str">
            <v>UN</v>
          </cell>
          <cell r="D6298">
            <v>1.24</v>
          </cell>
        </row>
        <row r="6299">
          <cell r="A6299">
            <v>833</v>
          </cell>
          <cell r="B6299" t="str">
            <v>BUCHA DE REDUCAO DE PVC, SOLDAVEL, LONGA, COM 40 X 20 MM, PARA AGUA FRIA PREDIAL</v>
          </cell>
          <cell r="C6299" t="str">
            <v>UN</v>
          </cell>
          <cell r="D6299">
            <v>1.81</v>
          </cell>
        </row>
        <row r="6300">
          <cell r="A6300">
            <v>834</v>
          </cell>
          <cell r="B6300" t="str">
            <v>BUCHA DE REDUCAO DE PVC, SOLDAVEL, LONGA, COM 40 X 25 MM, PARA AGUA FRIA PREDIAL</v>
          </cell>
          <cell r="C6300" t="str">
            <v>UN</v>
          </cell>
          <cell r="D6300">
            <v>2</v>
          </cell>
        </row>
        <row r="6301">
          <cell r="A6301">
            <v>825</v>
          </cell>
          <cell r="B6301" t="str">
            <v>BUCHA DE REDUCAO DE PVC, SOLDAVEL, LONGA, COM 50 X 20 MM, PARA AGUA FRIA PREDIAL</v>
          </cell>
          <cell r="C6301" t="str">
            <v>UN</v>
          </cell>
          <cell r="D6301">
            <v>2.15</v>
          </cell>
        </row>
        <row r="6302">
          <cell r="A6302">
            <v>813</v>
          </cell>
          <cell r="B6302" t="str">
            <v>BUCHA DE REDUCAO DE PVC, SOLDAVEL, LONGA, COM 50 X 25 MM, PARA AGUA FRIA PREDIAL</v>
          </cell>
          <cell r="C6302" t="str">
            <v>UN</v>
          </cell>
          <cell r="D6302">
            <v>2.62</v>
          </cell>
        </row>
        <row r="6303">
          <cell r="A6303">
            <v>820</v>
          </cell>
          <cell r="B6303" t="str">
            <v>BUCHA DE REDUCAO DE PVC, SOLDAVEL, LONGA, COM 50 X 32 MM, PARA AGUA FRIA PREDIAL</v>
          </cell>
          <cell r="C6303" t="str">
            <v>UN</v>
          </cell>
          <cell r="D6303">
            <v>2.87</v>
          </cell>
        </row>
        <row r="6304">
          <cell r="A6304">
            <v>816</v>
          </cell>
          <cell r="B6304" t="str">
            <v>BUCHA DE REDUCAO DE PVC, SOLDAVEL, LONGA, COM 60 X 25 MM, PARA AGUA FRIA PREDIAL</v>
          </cell>
          <cell r="C6304" t="str">
            <v>UN</v>
          </cell>
          <cell r="D6304">
            <v>4.91</v>
          </cell>
        </row>
        <row r="6305">
          <cell r="A6305">
            <v>814</v>
          </cell>
          <cell r="B6305" t="str">
            <v>BUCHA DE REDUCAO DE PVC, SOLDAVEL, LONGA, COM 60 X 32 MM, PARA AGUA FRIA PREDIAL</v>
          </cell>
          <cell r="C6305" t="str">
            <v>UN</v>
          </cell>
          <cell r="D6305">
            <v>6.13</v>
          </cell>
        </row>
        <row r="6306">
          <cell r="A6306">
            <v>815</v>
          </cell>
          <cell r="B6306" t="str">
            <v>BUCHA DE REDUCAO DE PVC, SOLDAVEL, LONGA, COM 60 X 40 MM, PARA AGUA FRIA PREDIAL</v>
          </cell>
          <cell r="C6306" t="str">
            <v>UN</v>
          </cell>
          <cell r="D6306">
            <v>6.29</v>
          </cell>
        </row>
        <row r="6307">
          <cell r="A6307">
            <v>822</v>
          </cell>
          <cell r="B6307" t="str">
            <v>BUCHA DE REDUCAO DE PVC, SOLDAVEL, LONGA, COM 60 X 50 MM, PARA AGUA FRIA PREDIAL</v>
          </cell>
          <cell r="C6307" t="str">
            <v>UN</v>
          </cell>
          <cell r="D6307">
            <v>7.27</v>
          </cell>
        </row>
        <row r="6308">
          <cell r="A6308">
            <v>821</v>
          </cell>
          <cell r="B6308" t="str">
            <v>BUCHA DE REDUCAO DE PVC, SOLDAVEL, LONGA, COM 75 X 50 MM, PARA AGUA FRIA PREDIAL</v>
          </cell>
          <cell r="C6308" t="str">
            <v>UN</v>
          </cell>
          <cell r="D6308">
            <v>8.6999999999999993</v>
          </cell>
        </row>
        <row r="6309">
          <cell r="A6309">
            <v>817</v>
          </cell>
          <cell r="B6309" t="str">
            <v>BUCHA DE REDUCAO DE PVC, SOLDAVEL, LONGA, COM 85 X 60 MM, PARA AGUA FRIA PREDIAL</v>
          </cell>
          <cell r="C6309" t="str">
            <v>UN</v>
          </cell>
          <cell r="D6309">
            <v>11.9</v>
          </cell>
        </row>
        <row r="6310">
          <cell r="A6310">
            <v>20086</v>
          </cell>
          <cell r="B6310" t="str">
            <v>BUCHA DE REDUCAO DE PVC, SOLDAVEL, LONGA, 50 X 40 MM, PARA ESGOTO PREDIAL</v>
          </cell>
          <cell r="C6310" t="str">
            <v>UN</v>
          </cell>
          <cell r="D6310">
            <v>1.63</v>
          </cell>
        </row>
        <row r="6311">
          <cell r="A6311">
            <v>39191</v>
          </cell>
          <cell r="B6311" t="str">
            <v>BUCHA DE REDUCAO EM ALUMINIO, COM ROSCA, DE 1 1/2" X 1 1/4", PARA ELETRODUTO</v>
          </cell>
          <cell r="C6311" t="str">
            <v>UN</v>
          </cell>
          <cell r="D6311">
            <v>7.4</v>
          </cell>
        </row>
        <row r="6312">
          <cell r="A6312">
            <v>39190</v>
          </cell>
          <cell r="B6312" t="str">
            <v>BUCHA DE REDUCAO EM ALUMINIO, COM ROSCA, DE 1 1/2" X 1", PARA ELETRODUTO</v>
          </cell>
          <cell r="C6312" t="str">
            <v>UN</v>
          </cell>
          <cell r="D6312">
            <v>7.73</v>
          </cell>
        </row>
        <row r="6313">
          <cell r="A6313">
            <v>39189</v>
          </cell>
          <cell r="B6313" t="str">
            <v>BUCHA DE REDUCAO EM ALUMINIO, COM ROSCA, DE 1 1/2" X 3/4", PARA ELETRODUTO</v>
          </cell>
          <cell r="C6313" t="str">
            <v>UN</v>
          </cell>
          <cell r="D6313">
            <v>8.18</v>
          </cell>
        </row>
        <row r="6314">
          <cell r="A6314">
            <v>39186</v>
          </cell>
          <cell r="B6314" t="str">
            <v>BUCHA DE REDUCAO EM ALUMINIO, COM ROSCA, DE 1 1/4" X 1/2", PARA ELETRODUTO</v>
          </cell>
          <cell r="C6314" t="str">
            <v>UN</v>
          </cell>
          <cell r="D6314">
            <v>7.32</v>
          </cell>
        </row>
        <row r="6315">
          <cell r="A6315">
            <v>39188</v>
          </cell>
          <cell r="B6315" t="str">
            <v>BUCHA DE REDUCAO EM ALUMINIO, COM ROSCA, DE 1 1/4" X 1", PARA ELETRODUTO</v>
          </cell>
          <cell r="C6315" t="str">
            <v>UN</v>
          </cell>
          <cell r="D6315">
            <v>6.02</v>
          </cell>
        </row>
        <row r="6316">
          <cell r="A6316">
            <v>39187</v>
          </cell>
          <cell r="B6316" t="str">
            <v>BUCHA DE REDUCAO EM ALUMINIO, COM ROSCA, DE 1 1/4" X 3/4", PARA ELETRODUTO</v>
          </cell>
          <cell r="C6316" t="str">
            <v>UN</v>
          </cell>
          <cell r="D6316">
            <v>6.31</v>
          </cell>
        </row>
        <row r="6317">
          <cell r="A6317">
            <v>39184</v>
          </cell>
          <cell r="B6317" t="str">
            <v>BUCHA DE REDUCAO EM ALUMINIO, COM ROSCA, DE 1" X 1/2", PARA ELETRODUTO</v>
          </cell>
          <cell r="C6317" t="str">
            <v>UN</v>
          </cell>
          <cell r="D6317">
            <v>2.37</v>
          </cell>
        </row>
        <row r="6318">
          <cell r="A6318">
            <v>39185</v>
          </cell>
          <cell r="B6318" t="str">
            <v>BUCHA DE REDUCAO EM ALUMINIO, COM ROSCA, DE 1" X 3/4", PARA ELETRODUTO</v>
          </cell>
          <cell r="C6318" t="str">
            <v>UN</v>
          </cell>
          <cell r="D6318">
            <v>2.16</v>
          </cell>
        </row>
        <row r="6319">
          <cell r="A6319">
            <v>39198</v>
          </cell>
          <cell r="B6319" t="str">
            <v>BUCHA DE REDUCAO EM ALUMINIO, COM ROSCA, DE 2 1/2" X 1 1/2", PARA ELETRODUTO</v>
          </cell>
          <cell r="C6319" t="str">
            <v>UN</v>
          </cell>
          <cell r="D6319">
            <v>24.28</v>
          </cell>
        </row>
        <row r="6320">
          <cell r="A6320">
            <v>39197</v>
          </cell>
          <cell r="B6320" t="str">
            <v>BUCHA DE REDUCAO EM ALUMINIO, COM ROSCA, DE 2 1/2" X 1 1/4", PARA ELETRODUTO</v>
          </cell>
          <cell r="C6320" t="str">
            <v>UN</v>
          </cell>
          <cell r="D6320">
            <v>25.37</v>
          </cell>
        </row>
        <row r="6321">
          <cell r="A6321">
            <v>39196</v>
          </cell>
          <cell r="B6321" t="str">
            <v>BUCHA DE REDUCAO EM ALUMINIO, COM ROSCA, DE 2 1/2" X 1", PARA ELETRODUTO</v>
          </cell>
          <cell r="C6321" t="str">
            <v>UN</v>
          </cell>
          <cell r="D6321">
            <v>26.16</v>
          </cell>
        </row>
        <row r="6322">
          <cell r="A6322">
            <v>39199</v>
          </cell>
          <cell r="B6322" t="str">
            <v>BUCHA DE REDUCAO EM ALUMINIO, COM ROSCA, DE 2 1/2" X 2", PARA ELETRODUTO</v>
          </cell>
          <cell r="C6322" t="str">
            <v>UN</v>
          </cell>
          <cell r="D6322">
            <v>23.37</v>
          </cell>
        </row>
        <row r="6323">
          <cell r="A6323">
            <v>39195</v>
          </cell>
          <cell r="B6323" t="str">
            <v>BUCHA DE REDUCAO EM ALUMINIO, COM ROSCA, DE 2" X 1 1/2", PARA ELETRODUTO</v>
          </cell>
          <cell r="C6323" t="str">
            <v>UN</v>
          </cell>
          <cell r="D6323">
            <v>13.49</v>
          </cell>
        </row>
        <row r="6324">
          <cell r="A6324">
            <v>39194</v>
          </cell>
          <cell r="B6324" t="str">
            <v>BUCHA DE REDUCAO EM ALUMINIO, COM ROSCA, DE 2" X 1 1/4", PARA ELETRODUTO</v>
          </cell>
          <cell r="C6324" t="str">
            <v>UN</v>
          </cell>
          <cell r="D6324">
            <v>14.43</v>
          </cell>
        </row>
        <row r="6325">
          <cell r="A6325">
            <v>39193</v>
          </cell>
          <cell r="B6325" t="str">
            <v>BUCHA DE REDUCAO EM ALUMINIO, COM ROSCA, DE 2" X 1", PARA ELETRODUTO</v>
          </cell>
          <cell r="C6325" t="str">
            <v>UN</v>
          </cell>
          <cell r="D6325">
            <v>15.82</v>
          </cell>
        </row>
        <row r="6326">
          <cell r="A6326">
            <v>39192</v>
          </cell>
          <cell r="B6326" t="str">
            <v>BUCHA DE REDUCAO EM ALUMINIO, COM ROSCA, DE 2" X 3/4", PARA ELETRODUTO</v>
          </cell>
          <cell r="C6326" t="str">
            <v>UN</v>
          </cell>
          <cell r="D6326">
            <v>16.46</v>
          </cell>
        </row>
        <row r="6327">
          <cell r="A6327">
            <v>39920</v>
          </cell>
          <cell r="B6327" t="str">
            <v>BUCHA DE REDUCAO EM ALUMINIO, COM ROSCA, DE 3/4" X 1/2",  PARA ELETRODUTO</v>
          </cell>
          <cell r="C6327" t="str">
            <v>UN</v>
          </cell>
          <cell r="D6327">
            <v>1.99</v>
          </cell>
        </row>
        <row r="6328">
          <cell r="A6328">
            <v>39201</v>
          </cell>
          <cell r="B6328" t="str">
            <v>BUCHA DE REDUCAO EM ALUMINIO, COM ROSCA, DE 3" X 1 1/2", PARA ELETRODUTO</v>
          </cell>
          <cell r="C6328" t="str">
            <v>UN</v>
          </cell>
          <cell r="D6328">
            <v>29.03</v>
          </cell>
        </row>
        <row r="6329">
          <cell r="A6329">
            <v>39200</v>
          </cell>
          <cell r="B6329" t="str">
            <v>BUCHA DE REDUCAO EM ALUMINIO, COM ROSCA, DE 3" X 1 1/4", PARA ELETRODUTO</v>
          </cell>
          <cell r="C6329" t="str">
            <v>UN</v>
          </cell>
          <cell r="D6329">
            <v>29.27</v>
          </cell>
        </row>
        <row r="6330">
          <cell r="A6330">
            <v>39203</v>
          </cell>
          <cell r="B6330" t="str">
            <v>BUCHA DE REDUCAO EM ALUMINIO, COM ROSCA, DE 3" X 2 1/2", PARA ELETRODUTO</v>
          </cell>
          <cell r="C6330" t="str">
            <v>UN</v>
          </cell>
          <cell r="D6330">
            <v>23.63</v>
          </cell>
        </row>
        <row r="6331">
          <cell r="A6331">
            <v>39202</v>
          </cell>
          <cell r="B6331" t="str">
            <v>BUCHA DE REDUCAO EM ALUMINIO, COM ROSCA, DE 3" X 2", PARA ELETRODUTO</v>
          </cell>
          <cell r="C6331" t="str">
            <v>UN</v>
          </cell>
          <cell r="D6331">
            <v>27.76</v>
          </cell>
        </row>
        <row r="6332">
          <cell r="A6332">
            <v>39205</v>
          </cell>
          <cell r="B6332" t="str">
            <v>BUCHA DE REDUCAO EM ALUMINIO, COM ROSCA, DE 4" X 2 1/2", PARA ELETRODUTO</v>
          </cell>
          <cell r="C6332" t="str">
            <v>UN</v>
          </cell>
          <cell r="D6332">
            <v>46.31</v>
          </cell>
        </row>
        <row r="6333">
          <cell r="A6333">
            <v>39204</v>
          </cell>
          <cell r="B6333" t="str">
            <v>BUCHA DE REDUCAO EM ALUMINIO, COM ROSCA, DE 4" X 2", PARA ELETRODUTO</v>
          </cell>
          <cell r="C6333" t="str">
            <v>UN</v>
          </cell>
          <cell r="D6333">
            <v>47.43</v>
          </cell>
        </row>
        <row r="6334">
          <cell r="A6334">
            <v>39206</v>
          </cell>
          <cell r="B6334" t="str">
            <v>BUCHA DE REDUCAO EM ALUMINIO, COM ROSCA, DE 4" X 3", PARA ELETRODUTO</v>
          </cell>
          <cell r="C6334" t="str">
            <v>UN</v>
          </cell>
          <cell r="D6334">
            <v>45</v>
          </cell>
        </row>
        <row r="6335">
          <cell r="A6335">
            <v>792</v>
          </cell>
          <cell r="B6335" t="str">
            <v>BUCHA DE REDUCAO PVC ROSCAVEL, 1" X 3/4"</v>
          </cell>
          <cell r="C6335" t="str">
            <v>UN</v>
          </cell>
          <cell r="D6335">
            <v>1.7</v>
          </cell>
        </row>
        <row r="6336">
          <cell r="A6336">
            <v>39178</v>
          </cell>
          <cell r="B6336" t="str">
            <v>BUCHA EM ALUMINIO, COM ROSCA, DE  1 1/2", PARA ELETRODUTO</v>
          </cell>
          <cell r="C6336" t="str">
            <v>UN</v>
          </cell>
          <cell r="D6336">
            <v>0.8</v>
          </cell>
        </row>
        <row r="6337">
          <cell r="A6337">
            <v>39177</v>
          </cell>
          <cell r="B6337" t="str">
            <v>BUCHA EM ALUMINIO, COM ROSCA, DE 1 1/4", PARA ELETRODUTO</v>
          </cell>
          <cell r="C6337" t="str">
            <v>UN</v>
          </cell>
          <cell r="D6337">
            <v>0.72</v>
          </cell>
        </row>
        <row r="6338">
          <cell r="A6338">
            <v>39174</v>
          </cell>
          <cell r="B6338" t="str">
            <v>BUCHA EM ALUMINIO, COM ROSCA, DE 1/2", PARA ELETRODUTO</v>
          </cell>
          <cell r="C6338" t="str">
            <v>UN</v>
          </cell>
          <cell r="D6338">
            <v>0.36</v>
          </cell>
        </row>
        <row r="6339">
          <cell r="A6339">
            <v>39176</v>
          </cell>
          <cell r="B6339" t="str">
            <v>BUCHA EM ALUMINIO, COM ROSCA, DE 1", PARA ELETRODUTO</v>
          </cell>
          <cell r="C6339" t="str">
            <v>UN</v>
          </cell>
          <cell r="D6339">
            <v>0.47</v>
          </cell>
        </row>
        <row r="6340">
          <cell r="A6340">
            <v>39180</v>
          </cell>
          <cell r="B6340" t="str">
            <v>BUCHA EM ALUMINIO, COM ROSCA, DE 2 1/2", PARA ELETRODUTO</v>
          </cell>
          <cell r="C6340" t="str">
            <v>UN</v>
          </cell>
          <cell r="D6340">
            <v>2.17</v>
          </cell>
        </row>
        <row r="6341">
          <cell r="A6341">
            <v>39179</v>
          </cell>
          <cell r="B6341" t="str">
            <v>BUCHA EM ALUMINIO, COM ROSCA, DE 2", PARA ELETRODUTO</v>
          </cell>
          <cell r="C6341" t="str">
            <v>UN</v>
          </cell>
          <cell r="D6341">
            <v>1.92</v>
          </cell>
        </row>
        <row r="6342">
          <cell r="A6342">
            <v>39175</v>
          </cell>
          <cell r="B6342" t="str">
            <v>BUCHA EM ALUMINIO, COM ROSCA, DE 3/4", PARA ELETRODUTO</v>
          </cell>
          <cell r="C6342" t="str">
            <v>UN</v>
          </cell>
          <cell r="D6342">
            <v>0.44</v>
          </cell>
        </row>
        <row r="6343">
          <cell r="A6343">
            <v>39217</v>
          </cell>
          <cell r="B6343" t="str">
            <v>BUCHA EM ALUMINIO, COM ROSCA, DE 3/8", PARA ELETRODUTO</v>
          </cell>
          <cell r="C6343" t="str">
            <v>UN</v>
          </cell>
          <cell r="D6343">
            <v>0.34</v>
          </cell>
        </row>
        <row r="6344">
          <cell r="A6344">
            <v>39181</v>
          </cell>
          <cell r="B6344" t="str">
            <v>BUCHA EM ALUMINIO, COM ROSCA, DE 3", PARA ELETRODUTO</v>
          </cell>
          <cell r="C6344" t="str">
            <v>UN</v>
          </cell>
          <cell r="D6344">
            <v>2.91</v>
          </cell>
        </row>
        <row r="6345">
          <cell r="A6345">
            <v>39182</v>
          </cell>
          <cell r="B6345" t="str">
            <v>BUCHA EM ALUMINIO, COM ROSCA, DE 4", PARA ELETRODUTO</v>
          </cell>
          <cell r="C6345" t="str">
            <v>UN</v>
          </cell>
          <cell r="D6345">
            <v>4.0999999999999996</v>
          </cell>
        </row>
        <row r="6346">
          <cell r="A6346">
            <v>4374</v>
          </cell>
          <cell r="B6346" t="str">
            <v>BUCHA NYLON S-10</v>
          </cell>
          <cell r="C6346" t="str">
            <v>UN</v>
          </cell>
          <cell r="D6346">
            <v>0.36</v>
          </cell>
        </row>
        <row r="6347">
          <cell r="A6347">
            <v>7568</v>
          </cell>
          <cell r="B6347" t="str">
            <v>BUCHA NYLON S-10 C/ PARAFUSO ACO ZINC ROSCA SOBERBA CAB CHATA   5,5 X 65MM</v>
          </cell>
          <cell r="C6347" t="str">
            <v>UN</v>
          </cell>
          <cell r="D6347">
            <v>0.66</v>
          </cell>
        </row>
        <row r="6348">
          <cell r="A6348">
            <v>7584</v>
          </cell>
          <cell r="B6348" t="str">
            <v>BUCHA NYLON S-12 C/ PARAFUSO ACO ZINC CAB SEXTAVADA ROSCA SOBERBA 5/16" X 65MM</v>
          </cell>
          <cell r="C6348" t="str">
            <v>UN</v>
          </cell>
          <cell r="D6348">
            <v>1</v>
          </cell>
        </row>
        <row r="6349">
          <cell r="A6349">
            <v>11945</v>
          </cell>
          <cell r="B6349" t="str">
            <v>BUCHA NYLON S-4</v>
          </cell>
          <cell r="C6349" t="str">
            <v>UN</v>
          </cell>
          <cell r="D6349">
            <v>0.06</v>
          </cell>
        </row>
        <row r="6350">
          <cell r="A6350">
            <v>11946</v>
          </cell>
          <cell r="B6350" t="str">
            <v>BUCHA NYLON S-5</v>
          </cell>
          <cell r="C6350" t="str">
            <v>UN</v>
          </cell>
          <cell r="D6350">
            <v>0.1</v>
          </cell>
        </row>
        <row r="6351">
          <cell r="A6351">
            <v>11950</v>
          </cell>
          <cell r="B6351" t="str">
            <v>BUCHA NYLON S-6 C/ PARAFUSO ACO ZINC CAB CHATA ROSCA SOBERBA 4,2 X 45MM</v>
          </cell>
          <cell r="C6351" t="str">
            <v>UN</v>
          </cell>
          <cell r="D6351">
            <v>0.3</v>
          </cell>
        </row>
        <row r="6352">
          <cell r="A6352">
            <v>4376</v>
          </cell>
          <cell r="B6352" t="str">
            <v>BUCHA NYLON S-8</v>
          </cell>
          <cell r="C6352" t="str">
            <v>UN</v>
          </cell>
          <cell r="D6352">
            <v>0.2</v>
          </cell>
        </row>
        <row r="6353">
          <cell r="A6353">
            <v>7583</v>
          </cell>
          <cell r="B6353" t="str">
            <v>BUCHA NYLON S-8 C/ PARAFUSO ACO ZINC CAB CHATA ROSCA SOBERBA   4,8 X 50MM</v>
          </cell>
          <cell r="C6353" t="str">
            <v>UN</v>
          </cell>
          <cell r="D6353">
            <v>0.33</v>
          </cell>
        </row>
        <row r="6354">
          <cell r="A6354">
            <v>797</v>
          </cell>
          <cell r="B6354" t="str">
            <v>BUCHA REDUCAO PVC ROSCAVEL 1 1/2" X 1"</v>
          </cell>
          <cell r="C6354" t="str">
            <v>UN</v>
          </cell>
          <cell r="D6354">
            <v>3.96</v>
          </cell>
        </row>
        <row r="6355">
          <cell r="A6355">
            <v>798</v>
          </cell>
          <cell r="B6355" t="str">
            <v>BUCHA REDUCAO PVC ROSCAVEL 3/4" X 1/2"</v>
          </cell>
          <cell r="C6355" t="str">
            <v>UN</v>
          </cell>
          <cell r="D6355">
            <v>0.57999999999999996</v>
          </cell>
        </row>
        <row r="6356">
          <cell r="A6356">
            <v>796</v>
          </cell>
          <cell r="B6356" t="str">
            <v>BUCHA REDUCAO PVC ROSCAVEL, 1 1/2" X 3/4"</v>
          </cell>
          <cell r="C6356" t="str">
            <v>UN</v>
          </cell>
          <cell r="D6356">
            <v>3.9</v>
          </cell>
        </row>
        <row r="6357">
          <cell r="A6357">
            <v>799</v>
          </cell>
          <cell r="B6357" t="str">
            <v>BUCHA REDUCAO PVC ROSCAVEL, 1" X 1/2"</v>
          </cell>
          <cell r="C6357" t="str">
            <v>UN</v>
          </cell>
          <cell r="D6357">
            <v>1.79</v>
          </cell>
        </row>
        <row r="6358">
          <cell r="A6358">
            <v>804</v>
          </cell>
          <cell r="B6358" t="str">
            <v>BUCHA REDUCAO PVC, ROSCAVEL,  2"  X 1 1/2 "</v>
          </cell>
          <cell r="C6358" t="str">
            <v>UN</v>
          </cell>
          <cell r="D6358">
            <v>6.09</v>
          </cell>
        </row>
        <row r="6359">
          <cell r="A6359">
            <v>793</v>
          </cell>
          <cell r="B6359" t="str">
            <v>BUCHA REDUCAO PVC, ROSCAVEL, 1 1/2"  X1 1/4 "</v>
          </cell>
          <cell r="C6359" t="str">
            <v>UN</v>
          </cell>
          <cell r="D6359">
            <v>3.01</v>
          </cell>
        </row>
        <row r="6360">
          <cell r="A6360">
            <v>801</v>
          </cell>
          <cell r="B6360" t="str">
            <v>BUCHA REDUCAO PVC, ROSCAVEL, 1 1/4"  X 3/4 "</v>
          </cell>
          <cell r="C6360" t="str">
            <v>UN</v>
          </cell>
          <cell r="D6360">
            <v>2.04</v>
          </cell>
        </row>
        <row r="6361">
          <cell r="A6361">
            <v>794</v>
          </cell>
          <cell r="B6361" t="str">
            <v>BUCHA REDUCAO PVC, ROSCAVEL, 1 1/4" X 1 "</v>
          </cell>
          <cell r="C6361" t="str">
            <v>UN</v>
          </cell>
          <cell r="D6361">
            <v>2.13</v>
          </cell>
        </row>
        <row r="6362">
          <cell r="A6362">
            <v>802</v>
          </cell>
          <cell r="B6362" t="str">
            <v>BUCHA REDUCAO PVC, ROSCAVEL, 2"  X 1 "</v>
          </cell>
          <cell r="C6362" t="str">
            <v>UN</v>
          </cell>
          <cell r="D6362">
            <v>6.43</v>
          </cell>
        </row>
        <row r="6363">
          <cell r="A6363">
            <v>803</v>
          </cell>
          <cell r="B6363" t="str">
            <v>BUCHA REDUCAO PVC, ROSCAVEL, 2"  X 1 1/4 "</v>
          </cell>
          <cell r="C6363" t="str">
            <v>UN</v>
          </cell>
          <cell r="D6363">
            <v>6.7</v>
          </cell>
        </row>
        <row r="6364">
          <cell r="A6364">
            <v>4375</v>
          </cell>
          <cell r="B6364" t="str">
            <v>BUCHA S 6</v>
          </cell>
          <cell r="C6364" t="str">
            <v>UN</v>
          </cell>
          <cell r="D6364">
            <v>0.1</v>
          </cell>
        </row>
        <row r="6365">
          <cell r="A6365">
            <v>12616</v>
          </cell>
          <cell r="B6365" t="str">
            <v>CABECEIRA DIREITA PVC, PARA CALHA PLUVIAL, DIAMETRO ENTRE 119 E 170 MM, PARA DRENAGEM PREDIAL</v>
          </cell>
          <cell r="C6365" t="str">
            <v>UN</v>
          </cell>
          <cell r="D6365">
            <v>5.36</v>
          </cell>
        </row>
        <row r="6366">
          <cell r="A6366">
            <v>12617</v>
          </cell>
          <cell r="B6366" t="str">
            <v>CABECEIRA ESQUERDA PVC, PARA CALHA PLUVIAL, DIAMETRO ENTRE 119 E 170 MM, PARA DRENAGEM PREDIAL</v>
          </cell>
          <cell r="C6366" t="str">
            <v>UN</v>
          </cell>
          <cell r="D6366">
            <v>5.36</v>
          </cell>
        </row>
        <row r="6367">
          <cell r="A6367">
            <v>1049</v>
          </cell>
          <cell r="B6367" t="str">
            <v>CABECOTE PARA ENTRADA DE LINHA DE ALIMENTACAO PARA ELETRODUTO, EM LIGA DE ALUMINIO COM ACABAMENTO ANTI CORROSIVO, COM FIXACAO POR ENCAIXE LISO DE 360 GRAUS, DE 1 1/2"</v>
          </cell>
          <cell r="C6367" t="str">
            <v>UN</v>
          </cell>
          <cell r="D6367">
            <v>3.43</v>
          </cell>
        </row>
        <row r="6368">
          <cell r="A6368">
            <v>1099</v>
          </cell>
          <cell r="B6368" t="str">
            <v>CABECOTE PARA ENTRADA DE LINHA DE ALIMENTACAO PARA ELETRODUTO, EM LIGA DE ALUMINIO COM ACABAMENTO ANTI CORROSIVO, COM FIXACAO POR ENCAIXE LISO DE 360 GRAUS, DE 1 1/4"</v>
          </cell>
          <cell r="C6368" t="str">
            <v>UN</v>
          </cell>
          <cell r="D6368">
            <v>2.62</v>
          </cell>
        </row>
        <row r="6369">
          <cell r="A6369">
            <v>39678</v>
          </cell>
          <cell r="B6369" t="str">
            <v>CABECOTE PARA ENTRADA DE LINHA DE ALIMENTACAO PARA ELETRODUTO, EM LIGA DE ALUMINIO COM ACABAMENTO ANTI CORROSIVO, COM FIXACAO POR ENCAIXE LISO DE 360 GRAUS, DE 1/2"</v>
          </cell>
          <cell r="C6369" t="str">
            <v>UN</v>
          </cell>
          <cell r="D6369">
            <v>1.05</v>
          </cell>
        </row>
        <row r="6370">
          <cell r="A6370">
            <v>1050</v>
          </cell>
          <cell r="B6370" t="str">
            <v>CABECOTE PARA ENTRADA DE LINHA DE ALIMENTACAO PARA ELETRODUTO, EM LIGA DE ALUMINIO COM ACABAMENTO ANTI CORROSIVO, COM FIXACAO POR ENCAIXE LISO DE 360 GRAUS, DE 1"</v>
          </cell>
          <cell r="C6370" t="str">
            <v>UN</v>
          </cell>
          <cell r="D6370">
            <v>1.79</v>
          </cell>
        </row>
        <row r="6371">
          <cell r="A6371">
            <v>1101</v>
          </cell>
          <cell r="B6371" t="str">
            <v>CABECOTE PARA ENTRADA DE LINHA DE ALIMENTACAO PARA ELETRODUTO, EM LIGA DE ALUMINIO COM ACABAMENTO ANTI CORROSIVO, COM FIXACAO POR ENCAIXE LISO DE 360</v>
          </cell>
          <cell r="C6371" t="str">
            <v>UN</v>
          </cell>
          <cell r="D6371">
            <v>11.31</v>
          </cell>
        </row>
        <row r="6372">
          <cell r="A6372">
            <v>1100</v>
          </cell>
          <cell r="B6372" t="str">
            <v>CABECOTE PARA ENTRADA DE LINHA DE ALIMENTACAO PARA ELETRODUTO, EM LIGA DE ALUMINIO COM ACABAMENTO ANTI CORROSIVO, COM FIXACAO POR ENCAIXE LISO DE 360 GRAUS, DE 2"</v>
          </cell>
          <cell r="C6372" t="str">
            <v>UN</v>
          </cell>
          <cell r="D6372">
            <v>5.84</v>
          </cell>
        </row>
        <row r="6373">
          <cell r="A6373">
            <v>39679</v>
          </cell>
          <cell r="B6373" t="str">
            <v>CABECOTE PARA ENTRADA DE LINHA DE ALIMENTACAO PARA ELETRODUTO, EM LIGA DE ALUMINIO COM ACABAMENTO ANTI CORROSIVO, COM FIXACAO POR ENCAIXE LISO DE 360 GRAUS, DE 3 1/2"</v>
          </cell>
          <cell r="C6373" t="str">
            <v>UN</v>
          </cell>
          <cell r="D6373">
            <v>22.55</v>
          </cell>
        </row>
        <row r="6374">
          <cell r="A6374">
            <v>1098</v>
          </cell>
          <cell r="B6374" t="str">
            <v>CABECOTE PARA ENTRADA DE LINHA DE ALIMENTACAO PARA ELETRODUTO, EM LIGA DE ALUMINIO COM ACABAMENTO ANTI CORROSIVO, COM FIXACAO POR ENCAIXE LISO DE 360 GRAUS, DE 3/4"</v>
          </cell>
          <cell r="C6374" t="str">
            <v>UN</v>
          </cell>
          <cell r="D6374">
            <v>1.4</v>
          </cell>
        </row>
        <row r="6375">
          <cell r="A6375">
            <v>1102</v>
          </cell>
          <cell r="B6375" t="str">
            <v>CABECOTE PARA ENTRADA DE LINHA DE ALIMENTACAO PARA ELETRODUTO, EM LIGA DE ALUMINIO COM ACABAMENTO ANTI CORROSIVO, COM FIXACAO POR ENCAIXE LISO DE 360 GRAUS, DE 3"</v>
          </cell>
          <cell r="C6375" t="str">
            <v>UN</v>
          </cell>
          <cell r="D6375">
            <v>16.87</v>
          </cell>
        </row>
        <row r="6376">
          <cell r="A6376">
            <v>1051</v>
          </cell>
          <cell r="B6376" t="str">
            <v>CABECOTE PARA ENTRADA DE LINHA DE ALIMENTACAO PARA ELETRODUTO, EM LIGA DE ALUMINIO COM ACABAMENTO ANTI CORROSIVO, COM FIXACAO POR ENCAIXE LISO DE 360 GRAUS, DE 4"</v>
          </cell>
          <cell r="C6376" t="str">
            <v>UN</v>
          </cell>
          <cell r="D6376">
            <v>24.53</v>
          </cell>
        </row>
        <row r="6377">
          <cell r="A6377">
            <v>37399</v>
          </cell>
          <cell r="B6377" t="str">
            <v>CABIDE/GANCHO DE BANHEIRO SIMPLES EM METAL CROMADO</v>
          </cell>
          <cell r="C6377" t="str">
            <v>UN</v>
          </cell>
          <cell r="D6377">
            <v>15.69</v>
          </cell>
        </row>
        <row r="6378">
          <cell r="A6378">
            <v>25004</v>
          </cell>
          <cell r="B6378" t="str">
            <v>CABO DE ALUMINIO NU COM ALMA DE ACO, BITOLA 1/0 AWG</v>
          </cell>
          <cell r="C6378" t="str">
            <v>KG</v>
          </cell>
          <cell r="D6378">
            <v>18.89</v>
          </cell>
        </row>
        <row r="6379">
          <cell r="A6379">
            <v>25002</v>
          </cell>
          <cell r="B6379" t="str">
            <v>CABO DE ALUMINIO NU COM ALMA DE ACO, BITOLA 2 AWG</v>
          </cell>
          <cell r="C6379" t="str">
            <v>KG</v>
          </cell>
          <cell r="D6379">
            <v>19.04</v>
          </cell>
        </row>
        <row r="6380">
          <cell r="A6380">
            <v>37409</v>
          </cell>
          <cell r="B6380" t="str">
            <v>CABO DE ALUMINIO NU COM ALMA DE ACO, BITOLA 2/0 AWG</v>
          </cell>
          <cell r="C6380" t="str">
            <v>KG</v>
          </cell>
          <cell r="D6380">
            <v>18.73</v>
          </cell>
        </row>
        <row r="6381">
          <cell r="A6381">
            <v>841</v>
          </cell>
          <cell r="B6381" t="str">
            <v>CABO DE ALUMINIO NU COM ALMA DE ACO, BITOLA 4 AWG</v>
          </cell>
          <cell r="C6381" t="str">
            <v>KG</v>
          </cell>
          <cell r="D6381">
            <v>19.350000000000001</v>
          </cell>
        </row>
        <row r="6382">
          <cell r="A6382">
            <v>25005</v>
          </cell>
          <cell r="B6382" t="str">
            <v>CABO DE ALUMINIO NU SEM ALMA DE ACO, BITOLA 1/0 AWG</v>
          </cell>
          <cell r="C6382" t="str">
            <v>KG</v>
          </cell>
          <cell r="D6382">
            <v>21.21</v>
          </cell>
        </row>
        <row r="6383">
          <cell r="A6383">
            <v>25003</v>
          </cell>
          <cell r="B6383" t="str">
            <v>CABO DE ALUMINIO NU SEM ALMA DE ACO, BITOLA 2 AWG</v>
          </cell>
          <cell r="C6383" t="str">
            <v>KG</v>
          </cell>
          <cell r="D6383">
            <v>22.66</v>
          </cell>
        </row>
        <row r="6384">
          <cell r="A6384">
            <v>37410</v>
          </cell>
          <cell r="B6384" t="str">
            <v>CABO DE ALUMINIO NU SEM ALMA DE ACO, BITOLA 2/0 AWG</v>
          </cell>
          <cell r="C6384" t="str">
            <v>KG</v>
          </cell>
          <cell r="D6384">
            <v>21.21</v>
          </cell>
        </row>
        <row r="6385">
          <cell r="A6385">
            <v>842</v>
          </cell>
          <cell r="B6385" t="str">
            <v>CABO DE ALUMINIO NU SEM ALMA DE ACO, BITOLA 4 AWG</v>
          </cell>
          <cell r="C6385" t="str">
            <v>KG</v>
          </cell>
          <cell r="D6385">
            <v>23.87</v>
          </cell>
        </row>
        <row r="6386">
          <cell r="A6386">
            <v>959</v>
          </cell>
          <cell r="B6386" t="str">
            <v>CABO DE COBRE EXTRA FLEXIVEL, ISOLACAO EM PVC, 16MM2 (P/ MAQUINA DE SOLDA)</v>
          </cell>
          <cell r="C6386" t="str">
            <v>M</v>
          </cell>
          <cell r="D6386">
            <v>10.72</v>
          </cell>
        </row>
        <row r="6387">
          <cell r="A6387">
            <v>960</v>
          </cell>
          <cell r="B6387" t="str">
            <v>CABO DE COBRE EXTRA FLEXIVEL, ISOLACAO EM PVC, 25MM2 (P/ MAQUINA DE SOLDA)</v>
          </cell>
          <cell r="C6387" t="str">
            <v>M</v>
          </cell>
          <cell r="D6387">
            <v>15.9</v>
          </cell>
        </row>
        <row r="6388">
          <cell r="A6388">
            <v>961</v>
          </cell>
          <cell r="B6388" t="str">
            <v>CABO DE COBRE EXTRA FLEXIVEL, ISOLACAO EM PVC, 35MM2 (P/ MAQUINA DE SOLDA)</v>
          </cell>
          <cell r="C6388" t="str">
            <v>M</v>
          </cell>
          <cell r="D6388">
            <v>22.64</v>
          </cell>
        </row>
        <row r="6389">
          <cell r="A6389">
            <v>962</v>
          </cell>
          <cell r="B6389" t="str">
            <v>CABO DE COBRE EXTRA FLEXIVEL, ISOLACAO EM PVC, 50MM2 (P/ MAQUINA DE SOLDA)</v>
          </cell>
          <cell r="C6389" t="str">
            <v>M</v>
          </cell>
          <cell r="D6389">
            <v>32.65</v>
          </cell>
        </row>
        <row r="6390">
          <cell r="A6390">
            <v>957</v>
          </cell>
          <cell r="B6390" t="str">
            <v>CABO DE COBRE EXTRA FLEXIVEL, ISOLACAO EM PVC, 70MM2 (P/ MAQUINA DE SOLDA)</v>
          </cell>
          <cell r="C6390" t="str">
            <v>M</v>
          </cell>
          <cell r="D6390">
            <v>42.06</v>
          </cell>
        </row>
        <row r="6391">
          <cell r="A6391">
            <v>958</v>
          </cell>
          <cell r="B6391" t="str">
            <v>CABO DE COBRE EXTRA FLEXIVEL, ISOLACAO EM PVC, 95MM2 (P/ MAQUINA DE SOLDA)</v>
          </cell>
          <cell r="C6391" t="str">
            <v>M</v>
          </cell>
          <cell r="D6391">
            <v>52.61</v>
          </cell>
        </row>
        <row r="6392">
          <cell r="A6392">
            <v>979</v>
          </cell>
          <cell r="B6392" t="str">
            <v>CABO DE COBRE FLEXÍVEL DE 16 MM2, COM ISOLAMENTO ANTI-CHAMA 450/750 V</v>
          </cell>
          <cell r="C6392" t="str">
            <v>M</v>
          </cell>
          <cell r="D6392">
            <v>5.81</v>
          </cell>
        </row>
        <row r="6393">
          <cell r="A6393">
            <v>993</v>
          </cell>
          <cell r="B6393" t="str">
            <v>CABO DE COBRE ISOLAMENTO ANTI-CHAMA 0,6/1KV 1,5MM2 (1 CONDUTOR) TP SINTENAX PIRELLI OU EQUIV</v>
          </cell>
          <cell r="C6393" t="str">
            <v>M</v>
          </cell>
          <cell r="D6393">
            <v>1.1000000000000001</v>
          </cell>
        </row>
        <row r="6394">
          <cell r="A6394">
            <v>1020</v>
          </cell>
          <cell r="B6394" t="str">
            <v>CABO DE COBRE ISOLAMENTO ANTI-CHAMA 0,6/1KV 10MM2 (1 CONDUTOR) TP SINTENAX PIRELLI OU EQUIV</v>
          </cell>
          <cell r="C6394" t="str">
            <v>M</v>
          </cell>
          <cell r="D6394">
            <v>4.54</v>
          </cell>
        </row>
        <row r="6395">
          <cell r="A6395">
            <v>1017</v>
          </cell>
          <cell r="B6395" t="str">
            <v>CABO DE COBRE ISOLAMENTO ANTI-CHAMA 0,6/1KV 120MM2 (1 CONDUTOR) TP SINTENAX PIRELLI OU EQUIV</v>
          </cell>
          <cell r="C6395" t="str">
            <v>M</v>
          </cell>
          <cell r="D6395">
            <v>42.41</v>
          </cell>
        </row>
        <row r="6396">
          <cell r="A6396">
            <v>999</v>
          </cell>
          <cell r="B6396" t="str">
            <v>CABO DE COBRE ISOLAMENTO ANTI-CHAMA 0,6/1KV 150MM2 (1 CONDUTOR) TP SINTENAX PIRELLI OU EQUIV</v>
          </cell>
          <cell r="C6396" t="str">
            <v>M</v>
          </cell>
          <cell r="D6396">
            <v>53.87</v>
          </cell>
        </row>
        <row r="6397">
          <cell r="A6397">
            <v>995</v>
          </cell>
          <cell r="B6397" t="str">
            <v>CABO DE COBRE ISOLAMENTO ANTI-CHAMA 0,6/1KV 16MM2 (1 CONDUTOR) TP SINTENAX PIRELLI OU EQUIV</v>
          </cell>
          <cell r="C6397" t="str">
            <v>M</v>
          </cell>
          <cell r="D6397">
            <v>6.81</v>
          </cell>
        </row>
        <row r="6398">
          <cell r="A6398">
            <v>1000</v>
          </cell>
          <cell r="B6398" t="str">
            <v>CABO DE COBRE ISOLAMENTO ANTI-CHAMA 0,6/1KV 185MM2 (1 CONDUTOR)TP SINTENAX PIRELLI OU EQUIV</v>
          </cell>
          <cell r="C6398" t="str">
            <v>M</v>
          </cell>
          <cell r="D6398">
            <v>66.02</v>
          </cell>
        </row>
        <row r="6399">
          <cell r="A6399">
            <v>1022</v>
          </cell>
          <cell r="B6399" t="str">
            <v>CABO DE COBRE ISOLAMENTO ANTI-CHAMA 0,6/1KV 2,5MM2 (1 CONDUTOR) TP SINTENAX PIRELLI OU EQUIV</v>
          </cell>
          <cell r="C6399" t="str">
            <v>M</v>
          </cell>
          <cell r="D6399">
            <v>1.42</v>
          </cell>
        </row>
        <row r="6400">
          <cell r="A6400">
            <v>1015</v>
          </cell>
          <cell r="B6400" t="str">
            <v>CABO DE COBRE ISOLAMENTO ANTI-CHAMA 0,6/1KV 240MM2 (1 CONDUTOR)TP SINTENAX PIRELLI OU EQUIV</v>
          </cell>
          <cell r="C6400" t="str">
            <v>M</v>
          </cell>
          <cell r="D6400">
            <v>89.42</v>
          </cell>
        </row>
        <row r="6401">
          <cell r="A6401">
            <v>996</v>
          </cell>
          <cell r="B6401" t="str">
            <v>CABO DE COBRE ISOLAMENTO ANTI-CHAMA 0,6/1KV 25MM2 (1 CONDUTOR) TP SINTENAX PIRELLI OU EQUIV</v>
          </cell>
          <cell r="C6401" t="str">
            <v>M</v>
          </cell>
          <cell r="D6401">
            <v>10.51</v>
          </cell>
        </row>
        <row r="6402">
          <cell r="A6402">
            <v>1001</v>
          </cell>
          <cell r="B6402" t="str">
            <v>CABO DE COBRE ISOLAMENTO ANTI-CHAMA 0,6/1KV 300MM2 (1 CONDUTOR) TP SINTENAX PIRELLI OU EQUIV</v>
          </cell>
          <cell r="C6402" t="str">
            <v>M</v>
          </cell>
          <cell r="D6402">
            <v>106.37</v>
          </cell>
        </row>
        <row r="6403">
          <cell r="A6403">
            <v>1019</v>
          </cell>
          <cell r="B6403" t="str">
            <v>CABO DE COBRE ISOLAMENTO ANTI-CHAMA 0,6/1KV 35MM2 (1 CONDUTOR) TP SINTENAX PIRELLI OU EQUIV</v>
          </cell>
          <cell r="C6403" t="str">
            <v>M</v>
          </cell>
          <cell r="D6403">
            <v>13.83</v>
          </cell>
        </row>
        <row r="6404">
          <cell r="A6404">
            <v>1021</v>
          </cell>
          <cell r="B6404" t="str">
            <v>CABO DE COBRE ISOLAMENTO ANTI-CHAMA 0,6/1KV 4MM2 (1 CONDUTOR) TP SINTENAX PIRELLI OU EQUIV</v>
          </cell>
          <cell r="C6404" t="str">
            <v>M</v>
          </cell>
          <cell r="D6404">
            <v>2.37</v>
          </cell>
        </row>
        <row r="6405">
          <cell r="A6405">
            <v>1018</v>
          </cell>
          <cell r="B6405" t="str">
            <v>CABO DE COBRE ISOLAMENTO ANTI-CHAMA 0,6/1KV 50MM2 (1 CONDUTOR) TP SINTENAX PIRELLI OU EQUIV                                                 75 A 500    E PN-16 DN 75 A 400</v>
          </cell>
          <cell r="C6405" t="str">
            <v>M</v>
          </cell>
          <cell r="D6405">
            <v>18.75</v>
          </cell>
        </row>
        <row r="6406">
          <cell r="A6406">
            <v>994</v>
          </cell>
          <cell r="B6406" t="str">
            <v>CABO DE COBRE ISOLAMENTO ANTI-CHAMA 0,6/1KV 6MM2 (1 CONDUTOR) TP SINTENAX PIRELLI OU EQUIV</v>
          </cell>
          <cell r="C6406" t="str">
            <v>M</v>
          </cell>
          <cell r="D6406">
            <v>2.95</v>
          </cell>
        </row>
        <row r="6407">
          <cell r="A6407">
            <v>977</v>
          </cell>
          <cell r="B6407" t="str">
            <v>CABO DE COBRE ISOLAMENTO ANTI-CHAMA 0,6/1KV 70MM2 (1 CONDUTOR) TP SINTENAX PIRELLI OU EQUIV</v>
          </cell>
          <cell r="C6407" t="str">
            <v>M</v>
          </cell>
          <cell r="D6407">
            <v>26.19</v>
          </cell>
        </row>
        <row r="6408">
          <cell r="A6408">
            <v>998</v>
          </cell>
          <cell r="B6408" t="str">
            <v>CABO DE COBRE ISOLAMENTO ANTI-CHAMA 0,6/1KV 95MM2 (1 CONDUTOR) TP SINTENAX PIRELLI OU EQUIV</v>
          </cell>
          <cell r="C6408" t="str">
            <v>M</v>
          </cell>
          <cell r="D6408">
            <v>36.700000000000003</v>
          </cell>
        </row>
        <row r="6409">
          <cell r="A6409">
            <v>876</v>
          </cell>
          <cell r="B6409" t="str">
            <v>CABO DE COBRE ISOLAMENTO ANTI-CHAMA 20/35KV 120MM2 TP EPROTENAX FX3 PIRELLI OU EQUIV</v>
          </cell>
          <cell r="C6409" t="str">
            <v>M</v>
          </cell>
          <cell r="D6409">
            <v>165.53</v>
          </cell>
        </row>
        <row r="6410">
          <cell r="A6410">
            <v>877</v>
          </cell>
          <cell r="B6410" t="str">
            <v>CABO DE COBRE ISOLAMENTO ANTI-CHAMA 20/35KV 150MM2 TP EPROTENAX FX3 PIRELLI OU EQUIV</v>
          </cell>
          <cell r="C6410" t="str">
            <v>M</v>
          </cell>
          <cell r="D6410">
            <v>184.49</v>
          </cell>
        </row>
        <row r="6411">
          <cell r="A6411">
            <v>882</v>
          </cell>
          <cell r="B6411" t="str">
            <v>CABO DE COBRE ISOLAMENTO ANTI-CHAMA 20/35KV 185MM2 TP EPROTENAX FX3 PIRELLI OU EQUIV</v>
          </cell>
          <cell r="C6411" t="str">
            <v>M</v>
          </cell>
          <cell r="D6411">
            <v>209.95</v>
          </cell>
        </row>
        <row r="6412">
          <cell r="A6412">
            <v>878</v>
          </cell>
          <cell r="B6412" t="str">
            <v>CABO DE COBRE ISOLAMENTO ANTI-CHAMA 20/35KV 240MM2 TP EPROTENAX FX3 PIRELLI OU EQUIV</v>
          </cell>
          <cell r="C6412" t="str">
            <v>M</v>
          </cell>
          <cell r="D6412">
            <v>250.35</v>
          </cell>
        </row>
        <row r="6413">
          <cell r="A6413">
            <v>879</v>
          </cell>
          <cell r="B6413" t="str">
            <v>CABO DE COBRE ISOLAMENTO ANTI-CHAMA 20/35KV 300MM2 TP EPROTENAX FX3 PIRELLI OU EQUIV</v>
          </cell>
          <cell r="C6413" t="str">
            <v>M</v>
          </cell>
          <cell r="D6413">
            <v>290.97000000000003</v>
          </cell>
        </row>
        <row r="6414">
          <cell r="A6414">
            <v>880</v>
          </cell>
          <cell r="B6414" t="str">
            <v>CABO DE COBRE ISOLAMENTO ANTI-CHAMA 20/35KV 400MM2 TP EPROTENAX FX3 PIRELLI OU EQUIV</v>
          </cell>
          <cell r="C6414" t="str">
            <v>M</v>
          </cell>
          <cell r="D6414">
            <v>344</v>
          </cell>
        </row>
        <row r="6415">
          <cell r="A6415">
            <v>873</v>
          </cell>
          <cell r="B6415" t="str">
            <v>CABO DE COBRE ISOLAMENTO ANTI-CHAMA 20/35KV 50MM2 TP EPROTENAX FX3 PIRELLI OU EQUIV</v>
          </cell>
          <cell r="C6415" t="str">
            <v>M</v>
          </cell>
          <cell r="D6415">
            <v>105.63</v>
          </cell>
        </row>
        <row r="6416">
          <cell r="A6416">
            <v>881</v>
          </cell>
          <cell r="B6416" t="str">
            <v>CABO DE COBRE ISOLAMENTO ANTI-CHAMA 20/35KV 500MM2 TP EPROTENAX FX3 PIRELLI OU EQUIV</v>
          </cell>
          <cell r="C6416" t="str">
            <v>M</v>
          </cell>
          <cell r="D6416">
            <v>410.29</v>
          </cell>
        </row>
        <row r="6417">
          <cell r="A6417">
            <v>874</v>
          </cell>
          <cell r="B6417" t="str">
            <v>CABO DE COBRE ISOLAMENTO ANTI-CHAMA 20/35KV 70MM2 TP EPROTENAX FX3 PIRELLI OU EQUIV</v>
          </cell>
          <cell r="C6417" t="str">
            <v>M</v>
          </cell>
          <cell r="D6417">
            <v>126.02</v>
          </cell>
        </row>
        <row r="6418">
          <cell r="A6418">
            <v>875</v>
          </cell>
          <cell r="B6418" t="str">
            <v>CABO DE COBRE ISOLAMENTO ANTI-CHAMA 20/35KV 95MM2 TP EPROTENAX FX3 PIRELLI OU EQUIV</v>
          </cell>
          <cell r="C6418" t="str">
            <v>M</v>
          </cell>
          <cell r="D6418">
            <v>146.46</v>
          </cell>
        </row>
        <row r="6419">
          <cell r="A6419">
            <v>1011</v>
          </cell>
          <cell r="B6419" t="str">
            <v>CABO DE COBRE ISOLAMENTO ANTI-CHAMA 450/750V 0,75MM2, FLEXIVEL, TP FORESPLAST ALCOA OU EQUIV</v>
          </cell>
          <cell r="C6419" t="str">
            <v>M</v>
          </cell>
          <cell r="D6419">
            <v>0.47</v>
          </cell>
        </row>
        <row r="6420">
          <cell r="A6420">
            <v>1013</v>
          </cell>
          <cell r="B6420" t="str">
            <v>CABO DE COBRE ISOLAMENTO ANTI-CHAMA 450/750V 1,5MM2, FLEXIVEL, TP FORESPLAST ALCOA OU EQUIV</v>
          </cell>
          <cell r="C6420" t="str">
            <v>M</v>
          </cell>
          <cell r="D6420">
            <v>0.79</v>
          </cell>
        </row>
        <row r="6421">
          <cell r="A6421">
            <v>983</v>
          </cell>
          <cell r="B6421" t="str">
            <v>CABO DE COBRE ISOLAMENTO ANTI-CHAMA 450/750V 1,5MM2, TP PIRASTIC PIRELLI OU EQUIV</v>
          </cell>
          <cell r="C6421" t="str">
            <v>M</v>
          </cell>
          <cell r="D6421">
            <v>0.79</v>
          </cell>
        </row>
        <row r="6422">
          <cell r="A6422">
            <v>980</v>
          </cell>
          <cell r="B6422" t="str">
            <v>CABO DE COBRE ISOLAMENTO ANTI-CHAMA 450/750V 10MM2, FLEXIVEL, TP FORESPLAST ALCOA OU EQUIV</v>
          </cell>
          <cell r="C6422" t="str">
            <v>M</v>
          </cell>
          <cell r="D6422">
            <v>5.01</v>
          </cell>
        </row>
        <row r="6423">
          <cell r="A6423">
            <v>985</v>
          </cell>
          <cell r="B6423" t="str">
            <v>CABO DE COBRE ISOLAMENTO ANTI-CHAMA 450/750V 10MM2, TP PIRASTIC PIRELLI OU EQUIV</v>
          </cell>
          <cell r="C6423" t="str">
            <v>M</v>
          </cell>
          <cell r="D6423">
            <v>4.0599999999999996</v>
          </cell>
        </row>
        <row r="6424">
          <cell r="A6424">
            <v>1006</v>
          </cell>
          <cell r="B6424" t="str">
            <v>CABO DE COBRE ISOLAMENTO ANTI-CHAMA 450/750V 120MM2, TP PIRASTIC PIRELLI OU EQUIV</v>
          </cell>
          <cell r="C6424" t="str">
            <v>M</v>
          </cell>
          <cell r="D6424">
            <v>40.08</v>
          </cell>
        </row>
        <row r="6425">
          <cell r="A6425">
            <v>990</v>
          </cell>
          <cell r="B6425" t="str">
            <v>CABO DE COBRE ISOLAMENTO ANTI-CHAMA 450/750V 150MM2, TP PIRASTIC PIRELLI OU EQUIV</v>
          </cell>
          <cell r="C6425" t="str">
            <v>M</v>
          </cell>
          <cell r="D6425">
            <v>48.43</v>
          </cell>
        </row>
        <row r="6426">
          <cell r="A6426">
            <v>1004</v>
          </cell>
          <cell r="B6426" t="str">
            <v>CABO DE COBRE ISOLAMENTO ANTI-CHAMA 450/750V 16MM2, FLEXIVEL, TP FORESPLAST ALCOA OU EQUIV</v>
          </cell>
          <cell r="C6426" t="str">
            <v>M</v>
          </cell>
          <cell r="D6426">
            <v>8.4499999999999993</v>
          </cell>
        </row>
        <row r="6427">
          <cell r="A6427">
            <v>1005</v>
          </cell>
          <cell r="B6427" t="str">
            <v>CABO DE COBRE ISOLAMENTO ANTI-CHAMA 450/750V 185MM2, TP PIRASTIC PIRELLI OU EQUIV</v>
          </cell>
          <cell r="C6427" t="str">
            <v>M</v>
          </cell>
          <cell r="D6427">
            <v>60.58</v>
          </cell>
        </row>
        <row r="6428">
          <cell r="A6428">
            <v>1014</v>
          </cell>
          <cell r="B6428" t="str">
            <v>CABO DE COBRE ISOLAMENTO ANTI-CHAMA 450/750V 2,5MM2, FLEXIVEL, TP FORESPLAST ALCOA OU EQUIV</v>
          </cell>
          <cell r="C6428" t="str">
            <v>M</v>
          </cell>
          <cell r="D6428">
            <v>1.32</v>
          </cell>
        </row>
        <row r="6429">
          <cell r="A6429">
            <v>984</v>
          </cell>
          <cell r="B6429" t="str">
            <v>CABO DE COBRE ISOLAMENTO ANTI-CHAMA 450/750V 2,5MM2, TP PIRASTIC PIRELLI OU EQUIV</v>
          </cell>
          <cell r="C6429" t="str">
            <v>M</v>
          </cell>
          <cell r="D6429">
            <v>1.1000000000000001</v>
          </cell>
        </row>
        <row r="6430">
          <cell r="A6430">
            <v>991</v>
          </cell>
          <cell r="B6430" t="str">
            <v>CABO DE COBRE ISOLAMENTO ANTI-CHAMA 450/750V 240MM2, TP PIRASTIC PIRELLI OU EQUIV</v>
          </cell>
          <cell r="C6430" t="str">
            <v>M</v>
          </cell>
          <cell r="D6430">
            <v>78.849999999999994</v>
          </cell>
        </row>
        <row r="6431">
          <cell r="A6431">
            <v>986</v>
          </cell>
          <cell r="B6431" t="str">
            <v>CABO DE COBRE ISOLAMENTO ANTI-CHAMA 450/750V 25MM2, TP PIRASTIC PIRELLI OU EQUIV</v>
          </cell>
          <cell r="C6431" t="str">
            <v>M</v>
          </cell>
          <cell r="D6431">
            <v>9.08</v>
          </cell>
        </row>
        <row r="6432">
          <cell r="A6432">
            <v>11798</v>
          </cell>
          <cell r="B6432" t="str">
            <v>CABO DE COBRE ISOLAMENTO ANTI-CHAMA 450/750V 3 X 10MM2, TP FICAP OU EQUIV</v>
          </cell>
          <cell r="C6432" t="str">
            <v>M</v>
          </cell>
          <cell r="D6432">
            <v>19.54</v>
          </cell>
        </row>
        <row r="6433">
          <cell r="A6433">
            <v>11801</v>
          </cell>
          <cell r="B6433" t="str">
            <v>CABO DE COBRE ISOLAMENTO ANTI-CHAMA 450/750V 3 X 16MM2, TP FICAP OU EQUIV</v>
          </cell>
          <cell r="C6433" t="str">
            <v>M</v>
          </cell>
          <cell r="D6433">
            <v>26.35</v>
          </cell>
        </row>
        <row r="6434">
          <cell r="A6434">
            <v>11804</v>
          </cell>
          <cell r="B6434" t="str">
            <v>CABO DE COBRE ISOLAMENTO ANTI-CHAMA 450/750V 3 X 25MM2, TP FICAP OU EQUIV</v>
          </cell>
          <cell r="C6434" t="str">
            <v>M</v>
          </cell>
          <cell r="D6434">
            <v>39.19</v>
          </cell>
        </row>
        <row r="6435">
          <cell r="A6435">
            <v>1024</v>
          </cell>
          <cell r="B6435" t="str">
            <v>CABO DE COBRE ISOLAMENTO ANTI-CHAMA 450/750V 300MM2, TP PIRASTIC PIRELLI OU EQUIV</v>
          </cell>
          <cell r="C6435" t="str">
            <v>M</v>
          </cell>
          <cell r="D6435">
            <v>95.86</v>
          </cell>
        </row>
        <row r="6436">
          <cell r="A6436">
            <v>987</v>
          </cell>
          <cell r="B6436" t="str">
            <v>CABO DE COBRE ISOLAMENTO ANTI-CHAMA 450/750V 35MM2, TP PIRASTIC PIRELLI OU EQUIV</v>
          </cell>
          <cell r="C6436" t="str">
            <v>M</v>
          </cell>
          <cell r="D6436">
            <v>12.04</v>
          </cell>
        </row>
        <row r="6437">
          <cell r="A6437">
            <v>981</v>
          </cell>
          <cell r="B6437" t="str">
            <v>CABO DE COBRE ISOLAMENTO ANTI-CHAMA 450/750V 4MM2, FLEXIVEL, TP FORESPLAST ALCOA OU EQUIV</v>
          </cell>
          <cell r="C6437" t="str">
            <v>M</v>
          </cell>
          <cell r="D6437">
            <v>1.9</v>
          </cell>
        </row>
        <row r="6438">
          <cell r="A6438">
            <v>1003</v>
          </cell>
          <cell r="B6438" t="str">
            <v>CABO DE COBRE ISOLAMENTO ANTI-CHAMA 450/750V 4MM2, TP PIRASTIC PIRELLI OU EQUIV</v>
          </cell>
          <cell r="C6438" t="str">
            <v>M</v>
          </cell>
          <cell r="D6438">
            <v>1.58</v>
          </cell>
        </row>
        <row r="6439">
          <cell r="A6439">
            <v>992</v>
          </cell>
          <cell r="B6439" t="str">
            <v>CABO DE COBRE ISOLAMENTO ANTI-CHAMA 450/750V 400MM2 TP PIRASTIC PIRELLI OU EQUIV</v>
          </cell>
          <cell r="C6439" t="str">
            <v>M</v>
          </cell>
          <cell r="D6439">
            <v>124.59</v>
          </cell>
        </row>
        <row r="6440">
          <cell r="A6440">
            <v>1007</v>
          </cell>
          <cell r="B6440" t="str">
            <v>CABO DE COBRE ISOLAMENTO ANTI-CHAMA 450/750V 50MM2, TP PIRASTIC PIRELLI OU EQUIV</v>
          </cell>
          <cell r="C6440" t="str">
            <v>M</v>
          </cell>
          <cell r="D6440">
            <v>16.260000000000002</v>
          </cell>
        </row>
        <row r="6441">
          <cell r="A6441">
            <v>982</v>
          </cell>
          <cell r="B6441" t="str">
            <v>CABO DE COBRE ISOLAMENTO ANTI-CHAMA 450/750V 6MM2, FLEXIVEL, TP FORESPLAST ALCOA OU EQUIV</v>
          </cell>
          <cell r="C6441" t="str">
            <v>M</v>
          </cell>
          <cell r="D6441">
            <v>2.85</v>
          </cell>
        </row>
        <row r="6442">
          <cell r="A6442">
            <v>1008</v>
          </cell>
          <cell r="B6442" t="str">
            <v>CABO DE COBRE ISOLAMENTO ANTI-CHAMA 450/750V 6MM2, TP PIRASTIC PIRELLI OU EQUIV</v>
          </cell>
          <cell r="C6442" t="str">
            <v>M</v>
          </cell>
          <cell r="D6442">
            <v>2.42</v>
          </cell>
        </row>
        <row r="6443">
          <cell r="A6443">
            <v>988</v>
          </cell>
          <cell r="B6443" t="str">
            <v>CABO DE COBRE ISOLAMENTO ANTI-CHAMA 450/750V 70MM2, TP PIRASTIC PIRELLI OU SIMILAR</v>
          </cell>
          <cell r="C6443" t="str">
            <v>M</v>
          </cell>
          <cell r="D6443">
            <v>23.87</v>
          </cell>
        </row>
        <row r="6444">
          <cell r="A6444">
            <v>989</v>
          </cell>
          <cell r="B6444" t="str">
            <v>CABO DE COBRE ISOLAMENTO ANTI-CHAMA 450/750V 95MM2, TP PIRASTIC PIRELLI OU EQUIV</v>
          </cell>
          <cell r="C6444" t="str">
            <v>M</v>
          </cell>
          <cell r="D6444">
            <v>32.159999999999997</v>
          </cell>
        </row>
        <row r="6445">
          <cell r="A6445">
            <v>862</v>
          </cell>
          <cell r="B6445" t="str">
            <v>CABO DE COBRE NU 10 MM2 MEIO-DURO</v>
          </cell>
          <cell r="C6445" t="str">
            <v>M</v>
          </cell>
          <cell r="D6445">
            <v>3.49</v>
          </cell>
        </row>
        <row r="6446">
          <cell r="A6446">
            <v>866</v>
          </cell>
          <cell r="B6446" t="str">
            <v>CABO DE COBRE NU 120 MM2 MEIO-DURO</v>
          </cell>
          <cell r="C6446" t="str">
            <v>M</v>
          </cell>
          <cell r="D6446">
            <v>42.95</v>
          </cell>
        </row>
        <row r="6447">
          <cell r="A6447">
            <v>892</v>
          </cell>
          <cell r="B6447" t="str">
            <v>CABO DE COBRE NU 150 MM2 MEIO-DURO</v>
          </cell>
          <cell r="C6447" t="str">
            <v>M</v>
          </cell>
          <cell r="D6447">
            <v>54.61</v>
          </cell>
        </row>
        <row r="6448">
          <cell r="A6448">
            <v>857</v>
          </cell>
          <cell r="B6448" t="str">
            <v>CABO DE COBRE NU 16 MM2 MEIO-DURO</v>
          </cell>
          <cell r="C6448" t="str">
            <v>M</v>
          </cell>
          <cell r="D6448">
            <v>5.56</v>
          </cell>
        </row>
        <row r="6449">
          <cell r="A6449">
            <v>37404</v>
          </cell>
          <cell r="B6449" t="str">
            <v>CABO DE COBRE NU 185 MM2 MEIO-DURO</v>
          </cell>
          <cell r="C6449" t="str">
            <v>M</v>
          </cell>
          <cell r="D6449">
            <v>65.67</v>
          </cell>
        </row>
        <row r="6450">
          <cell r="A6450">
            <v>868</v>
          </cell>
          <cell r="B6450" t="str">
            <v>CABO DE COBRE NU 25 MM2 MEIO-DURO</v>
          </cell>
          <cell r="C6450" t="str">
            <v>M</v>
          </cell>
          <cell r="D6450">
            <v>8.58</v>
          </cell>
        </row>
        <row r="6451">
          <cell r="A6451">
            <v>870</v>
          </cell>
          <cell r="B6451" t="str">
            <v>CABO DE COBRE NU 300 MM2 MEIO-DURO</v>
          </cell>
          <cell r="C6451" t="str">
            <v>M</v>
          </cell>
          <cell r="D6451">
            <v>113.17</v>
          </cell>
        </row>
        <row r="6452">
          <cell r="A6452">
            <v>863</v>
          </cell>
          <cell r="B6452" t="str">
            <v>CABO DE COBRE NU 35 MM2 MEIO-DURO</v>
          </cell>
          <cell r="C6452" t="str">
            <v>M</v>
          </cell>
          <cell r="D6452">
            <v>11.86</v>
          </cell>
        </row>
        <row r="6453">
          <cell r="A6453">
            <v>867</v>
          </cell>
          <cell r="B6453" t="str">
            <v>CABO DE COBRE NU 50 MM2 MEIO-DURO</v>
          </cell>
          <cell r="C6453" t="str">
            <v>M</v>
          </cell>
          <cell r="D6453">
            <v>16.52</v>
          </cell>
        </row>
        <row r="6454">
          <cell r="A6454">
            <v>891</v>
          </cell>
          <cell r="B6454" t="str">
            <v>CABO DE COBRE NU 500 MM2 MEIO-DURO</v>
          </cell>
          <cell r="C6454" t="str">
            <v>M</v>
          </cell>
          <cell r="D6454">
            <v>190.05</v>
          </cell>
        </row>
        <row r="6455">
          <cell r="A6455">
            <v>864</v>
          </cell>
          <cell r="B6455" t="str">
            <v>CABO DE COBRE NU 70 MM2 MEIO-DURO</v>
          </cell>
          <cell r="C6455" t="str">
            <v>M</v>
          </cell>
          <cell r="D6455">
            <v>23.27</v>
          </cell>
        </row>
        <row r="6456">
          <cell r="A6456">
            <v>865</v>
          </cell>
          <cell r="B6456" t="str">
            <v>CABO DE COBRE NU 95 MM2 MEIO-DURO</v>
          </cell>
          <cell r="C6456" t="str">
            <v>M</v>
          </cell>
          <cell r="D6456">
            <v>32.78</v>
          </cell>
        </row>
        <row r="6457">
          <cell r="A6457">
            <v>948</v>
          </cell>
          <cell r="B6457" t="str">
            <v>CABO DE COBRE UNIPOLAR 10 MM2, BLINDADO, ISOLACAO 3,6/6 KV EPR, COBERTURA EM PVC</v>
          </cell>
          <cell r="C6457" t="str">
            <v>M</v>
          </cell>
          <cell r="D6457">
            <v>24.46</v>
          </cell>
        </row>
        <row r="6458">
          <cell r="A6458">
            <v>947</v>
          </cell>
          <cell r="B6458" t="str">
            <v>CABO DE COBRE UNIPOLAR 16 MM2, BLINDADO, ISOLACAO 3,6/6 KV EPR, COBERTURA EM PVC</v>
          </cell>
          <cell r="C6458" t="str">
            <v>M</v>
          </cell>
          <cell r="D6458">
            <v>24.88</v>
          </cell>
        </row>
        <row r="6459">
          <cell r="A6459">
            <v>911</v>
          </cell>
          <cell r="B6459" t="str">
            <v>CABO DE COBRE UNIPOLAR 16 MM2, BLINDADO, ISOLACAO 6/10 KV EPR, COBERTURA EM PVC</v>
          </cell>
          <cell r="C6459" t="str">
            <v>M</v>
          </cell>
          <cell r="D6459">
            <v>36.19</v>
          </cell>
        </row>
        <row r="6460">
          <cell r="A6460">
            <v>925</v>
          </cell>
          <cell r="B6460" t="str">
            <v>CABO DE COBRE UNIPOLAR 25 MM2, BLINDADO, ISOLACAO 3,6/6 KV EPR, COBERTURA EM PVC</v>
          </cell>
          <cell r="C6460" t="str">
            <v>M</v>
          </cell>
          <cell r="D6460">
            <v>33.450000000000003</v>
          </cell>
        </row>
        <row r="6461">
          <cell r="A6461">
            <v>954</v>
          </cell>
          <cell r="B6461" t="str">
            <v>CABO DE COBRE UNIPOLAR 25MM2, BLINDADO, ISOLACAO 6/10 KV EPR, COBERTURA EM PVC</v>
          </cell>
          <cell r="C6461" t="str">
            <v>M</v>
          </cell>
          <cell r="D6461">
            <v>36.950000000000003</v>
          </cell>
        </row>
        <row r="6462">
          <cell r="A6462">
            <v>901</v>
          </cell>
          <cell r="B6462" t="str">
            <v>CABO DE COBRE UNIPOLAR 35 MM2, BLINDADO, ISOLACAO 12/20 KV EPR, COBERTURA EM PVC</v>
          </cell>
          <cell r="C6462" t="str">
            <v>M</v>
          </cell>
          <cell r="D6462">
            <v>39.549999999999997</v>
          </cell>
        </row>
        <row r="6463">
          <cell r="A6463">
            <v>926</v>
          </cell>
          <cell r="B6463" t="str">
            <v>CABO DE COBRE UNIPOLAR 35 MM2, BLINDADO, ISOLACAO 3,6/6 KV EPR, COBERTURA EM PVC</v>
          </cell>
          <cell r="C6463" t="str">
            <v>M</v>
          </cell>
          <cell r="D6463">
            <v>41.79</v>
          </cell>
        </row>
        <row r="6464">
          <cell r="A6464">
            <v>912</v>
          </cell>
          <cell r="B6464" t="str">
            <v>CABO DE COBRE UNIPOLAR 35 MM2, BLINDADO, ISOLACAO 6/10 KV EPR, COBERTURA EM PVC</v>
          </cell>
          <cell r="C6464" t="str">
            <v>M</v>
          </cell>
          <cell r="D6464">
            <v>42.05</v>
          </cell>
        </row>
        <row r="6465">
          <cell r="A6465">
            <v>955</v>
          </cell>
          <cell r="B6465" t="str">
            <v>CABO DE COBRE UNIPOLAR 50 MM2, BLINDADO, ISOLACAO 12/20 KV EPR, COBERTURA EM PVC</v>
          </cell>
          <cell r="C6465" t="str">
            <v>M</v>
          </cell>
          <cell r="D6465">
            <v>50.19</v>
          </cell>
        </row>
        <row r="6466">
          <cell r="A6466">
            <v>946</v>
          </cell>
          <cell r="B6466" t="str">
            <v>CABO DE COBRE UNIPOLAR 50 MM2, BLINDADO, ISOLACAO 3,6/6 KV EPR, COBERTURA EM PVC</v>
          </cell>
          <cell r="C6466" t="str">
            <v>M</v>
          </cell>
          <cell r="D6466">
            <v>56.43</v>
          </cell>
        </row>
        <row r="6467">
          <cell r="A6467">
            <v>953</v>
          </cell>
          <cell r="B6467" t="str">
            <v>CABO DE COBRE UNIPOLAR 50 MM2, BLINDADO, ISOLACAO 6/10 KV EPR, COBERTURA EM PVC</v>
          </cell>
          <cell r="C6467" t="str">
            <v>M</v>
          </cell>
          <cell r="D6467">
            <v>51.35</v>
          </cell>
        </row>
        <row r="6468">
          <cell r="A6468">
            <v>902</v>
          </cell>
          <cell r="B6468" t="str">
            <v>CABO DE COBRE UNIPOLAR 70 MM2, BLINDADO, ISOLACAO 12/20 KV EPR, COBERTURA EM PVC</v>
          </cell>
          <cell r="C6468" t="str">
            <v>M</v>
          </cell>
          <cell r="D6468">
            <v>62.43</v>
          </cell>
        </row>
        <row r="6469">
          <cell r="A6469">
            <v>927</v>
          </cell>
          <cell r="B6469" t="str">
            <v>CABO DE COBRE UNIPOLAR 70 MM2, BLINDADO, ISOLACAO 3,6/6 KV EPR, COBERTURA EM PVC</v>
          </cell>
          <cell r="C6469" t="str">
            <v>M</v>
          </cell>
          <cell r="D6469">
            <v>60.51</v>
          </cell>
        </row>
        <row r="6470">
          <cell r="A6470">
            <v>913</v>
          </cell>
          <cell r="B6470" t="str">
            <v>CABO DE COBRE UNIPOLAR 70 MM2, BLINDADO, ISOLACAO 6/10 KV EPR, COBERTURA EM PVC</v>
          </cell>
          <cell r="C6470" t="str">
            <v>M</v>
          </cell>
          <cell r="D6470">
            <v>67.540000000000006</v>
          </cell>
        </row>
        <row r="6471">
          <cell r="A6471">
            <v>903</v>
          </cell>
          <cell r="B6471" t="str">
            <v>CABO DE COBRE UNIPOLAR 95 MM2, BLINDADO, ISOLACAO 12/20 KV EPR, COBERTURA EM PVC</v>
          </cell>
          <cell r="C6471" t="str">
            <v>M</v>
          </cell>
          <cell r="D6471">
            <v>76.430000000000007</v>
          </cell>
        </row>
        <row r="6472">
          <cell r="A6472">
            <v>945</v>
          </cell>
          <cell r="B6472" t="str">
            <v>CABO DE COBRE UNIPOLAR 95 MM2, BLINDADO, ISOLACAO 3,6/6 KV EPR, COBERTURA EM PVC</v>
          </cell>
          <cell r="C6472" t="str">
            <v>M</v>
          </cell>
          <cell r="D6472">
            <v>80.849999999999994</v>
          </cell>
        </row>
        <row r="6473">
          <cell r="A6473">
            <v>914</v>
          </cell>
          <cell r="B6473" t="str">
            <v>CABO DE COBRE UNIPOLAR 95 MM2, BLINDADO, ISOLACAO 6/10 KV EPR, COBERTURA EM PVC</v>
          </cell>
          <cell r="C6473" t="str">
            <v>M</v>
          </cell>
          <cell r="D6473">
            <v>82.83</v>
          </cell>
        </row>
        <row r="6474">
          <cell r="A6474">
            <v>34602</v>
          </cell>
          <cell r="B6474" t="str">
            <v>CABO FLEXIVEL PVC 750 V, 2 CONDUTORES DE 1,5 MM2</v>
          </cell>
          <cell r="C6474" t="str">
            <v>M</v>
          </cell>
          <cell r="D6474">
            <v>2.2999999999999998</v>
          </cell>
        </row>
        <row r="6475">
          <cell r="A6475">
            <v>34603</v>
          </cell>
          <cell r="B6475" t="str">
            <v>CABO FLEXIVEL PVC 750 V, 2 CONDUTORES DE 10,0 MM2</v>
          </cell>
          <cell r="C6475" t="str">
            <v>M</v>
          </cell>
          <cell r="D6475">
            <v>11.08</v>
          </cell>
        </row>
        <row r="6476">
          <cell r="A6476">
            <v>34607</v>
          </cell>
          <cell r="B6476" t="str">
            <v>CABO FLEXIVEL PVC 750 V, 2 CONDUTORES DE 4,0 MM2</v>
          </cell>
          <cell r="C6476" t="str">
            <v>M</v>
          </cell>
          <cell r="D6476">
            <v>4.9400000000000004</v>
          </cell>
        </row>
        <row r="6477">
          <cell r="A6477">
            <v>34609</v>
          </cell>
          <cell r="B6477" t="str">
            <v>CABO FLEXIVEL PVC 750 V, 2 CONDUTORES DE 6,0 MM2</v>
          </cell>
          <cell r="C6477" t="str">
            <v>M</v>
          </cell>
          <cell r="D6477">
            <v>7.41</v>
          </cell>
        </row>
        <row r="6478">
          <cell r="A6478">
            <v>34618</v>
          </cell>
          <cell r="B6478" t="str">
            <v>CABO FLEXIVEL PVC 750 V, 3 CONDUTORES DE 1,5 MM2</v>
          </cell>
          <cell r="C6478" t="str">
            <v>M</v>
          </cell>
          <cell r="D6478">
            <v>3.05</v>
          </cell>
        </row>
        <row r="6479">
          <cell r="A6479">
            <v>34620</v>
          </cell>
          <cell r="B6479" t="str">
            <v>CABO FLEXIVEL PVC 750 V, 3 CONDUTORES DE 10,0 MM2</v>
          </cell>
          <cell r="C6479" t="str">
            <v>M</v>
          </cell>
          <cell r="D6479">
            <v>15.29</v>
          </cell>
        </row>
        <row r="6480">
          <cell r="A6480">
            <v>34621</v>
          </cell>
          <cell r="B6480" t="str">
            <v>CABO FLEXIVEL PVC 750 V, 3 CONDUTORES DE 4,0 MM2</v>
          </cell>
          <cell r="C6480" t="str">
            <v>M</v>
          </cell>
          <cell r="D6480">
            <v>7.09</v>
          </cell>
        </row>
        <row r="6481">
          <cell r="A6481">
            <v>34622</v>
          </cell>
          <cell r="B6481" t="str">
            <v>CABO FLEXIVEL PVC 750 V, 3 CONDUTORES DE 6,0 MM2</v>
          </cell>
          <cell r="C6481" t="str">
            <v>M</v>
          </cell>
          <cell r="D6481">
            <v>10.050000000000001</v>
          </cell>
        </row>
        <row r="6482">
          <cell r="A6482">
            <v>34624</v>
          </cell>
          <cell r="B6482" t="str">
            <v>CABO FLEXIVEL PVC 750 V, 4 CONDUTORES DE 1,5 MM2</v>
          </cell>
          <cell r="C6482" t="str">
            <v>M</v>
          </cell>
          <cell r="D6482">
            <v>3.9</v>
          </cell>
        </row>
        <row r="6483">
          <cell r="A6483">
            <v>34626</v>
          </cell>
          <cell r="B6483" t="str">
            <v>CABO FLEXIVEL PVC 750 V, 4 CONDUTORES DE 10,0 MM2</v>
          </cell>
          <cell r="C6483" t="str">
            <v>M</v>
          </cell>
          <cell r="D6483">
            <v>21.02</v>
          </cell>
        </row>
        <row r="6484">
          <cell r="A6484">
            <v>34627</v>
          </cell>
          <cell r="B6484" t="str">
            <v>CABO FLEXIVEL PVC 750 V, 4 CONDUTORES DE 4,0 MM2</v>
          </cell>
          <cell r="C6484" t="str">
            <v>M</v>
          </cell>
          <cell r="D6484">
            <v>9.06</v>
          </cell>
        </row>
        <row r="6485">
          <cell r="A6485">
            <v>34629</v>
          </cell>
          <cell r="B6485" t="str">
            <v>CABO FLEXIVEL PVC 750 V, 4 CONDUTORES DE 6,0 MM2</v>
          </cell>
          <cell r="C6485" t="str">
            <v>M</v>
          </cell>
          <cell r="D6485">
            <v>13.26</v>
          </cell>
        </row>
        <row r="6486">
          <cell r="A6486">
            <v>11901</v>
          </cell>
          <cell r="B6486" t="str">
            <v>CABO TELEFONICO CCI 50, 1 PAR, USO INTERNO, SEM BLINDAGEM</v>
          </cell>
          <cell r="C6486" t="str">
            <v>M</v>
          </cell>
          <cell r="D6486">
            <v>0.45</v>
          </cell>
        </row>
        <row r="6487">
          <cell r="A6487">
            <v>11902</v>
          </cell>
          <cell r="B6487" t="str">
            <v>CABO TELEFONICO CCI 50, 2 PARES, USO INTERNO, SEM BLINDAGEM</v>
          </cell>
          <cell r="C6487" t="str">
            <v>M</v>
          </cell>
          <cell r="D6487">
            <v>0.78</v>
          </cell>
        </row>
        <row r="6488">
          <cell r="A6488">
            <v>11903</v>
          </cell>
          <cell r="B6488" t="str">
            <v>CABO TELEFONICO CCI 50, 3 PARES, USO INTERNO, SEM BLINDAGEM</v>
          </cell>
          <cell r="C6488" t="str">
            <v>M</v>
          </cell>
          <cell r="D6488">
            <v>1.21</v>
          </cell>
        </row>
        <row r="6489">
          <cell r="A6489">
            <v>11904</v>
          </cell>
          <cell r="B6489" t="str">
            <v>CABO TELEFONICO CCI 50, 4 PARES, USO INTERNO, SEM BLINDAGEM</v>
          </cell>
          <cell r="C6489" t="str">
            <v>M</v>
          </cell>
          <cell r="D6489">
            <v>1.54</v>
          </cell>
        </row>
        <row r="6490">
          <cell r="A6490">
            <v>11905</v>
          </cell>
          <cell r="B6490" t="str">
            <v>CABO TELEFONICO CCI 50, 5 PARES, USO INTERNO, SEM BLINDAGEM</v>
          </cell>
          <cell r="C6490" t="str">
            <v>M</v>
          </cell>
          <cell r="D6490">
            <v>2.0699999999999998</v>
          </cell>
        </row>
        <row r="6491">
          <cell r="A6491">
            <v>11906</v>
          </cell>
          <cell r="B6491" t="str">
            <v>CABO TELEFONICO CCI 50, 6 PARES, USO INTERNO, SEM BLINDAGEM</v>
          </cell>
          <cell r="C6491" t="str">
            <v>M</v>
          </cell>
          <cell r="D6491">
            <v>2.39</v>
          </cell>
        </row>
        <row r="6492">
          <cell r="A6492">
            <v>11919</v>
          </cell>
          <cell r="B6492" t="str">
            <v>CABO TELEFONICO CI 50, 10 PARES, USO INTERNO</v>
          </cell>
          <cell r="C6492" t="str">
            <v>M</v>
          </cell>
          <cell r="D6492">
            <v>4.68</v>
          </cell>
        </row>
        <row r="6493">
          <cell r="A6493">
            <v>11920</v>
          </cell>
          <cell r="B6493" t="str">
            <v>CABO TELEFONICO CI 50, 20 PARES, USO INTERNO</v>
          </cell>
          <cell r="C6493" t="str">
            <v>M</v>
          </cell>
          <cell r="D6493">
            <v>9.08</v>
          </cell>
        </row>
        <row r="6494">
          <cell r="A6494">
            <v>11924</v>
          </cell>
          <cell r="B6494" t="str">
            <v>CABO TELEFONICO CI 50, 200 PARES, USO INTERNO</v>
          </cell>
          <cell r="C6494" t="str">
            <v>M</v>
          </cell>
          <cell r="D6494">
            <v>88.31</v>
          </cell>
        </row>
        <row r="6495">
          <cell r="A6495">
            <v>11921</v>
          </cell>
          <cell r="B6495" t="str">
            <v>CABO TELEFONICO CI 50, 30 PARES, USO INTERNO</v>
          </cell>
          <cell r="C6495" t="str">
            <v>M</v>
          </cell>
          <cell r="D6495">
            <v>12.36</v>
          </cell>
        </row>
        <row r="6496">
          <cell r="A6496">
            <v>11922</v>
          </cell>
          <cell r="B6496" t="str">
            <v>CABO TELEFONICO CI 50, 50 PARES, USO INTERNO</v>
          </cell>
          <cell r="C6496" t="str">
            <v>M</v>
          </cell>
          <cell r="D6496">
            <v>21.95</v>
          </cell>
        </row>
        <row r="6497">
          <cell r="A6497">
            <v>11923</v>
          </cell>
          <cell r="B6497" t="str">
            <v>CABO TELEFONICO CI 50, 75 PARES, USO INTERNO</v>
          </cell>
          <cell r="C6497" t="str">
            <v>M</v>
          </cell>
          <cell r="D6497">
            <v>35.85</v>
          </cell>
        </row>
        <row r="6498">
          <cell r="A6498">
            <v>11916</v>
          </cell>
          <cell r="B6498" t="str">
            <v>CABO TELEFONICO CTP - APL - 50, 10 PARES, USO EXTERNO</v>
          </cell>
          <cell r="C6498" t="str">
            <v>M</v>
          </cell>
          <cell r="D6498">
            <v>6.08</v>
          </cell>
        </row>
        <row r="6499">
          <cell r="A6499">
            <v>11914</v>
          </cell>
          <cell r="B6499" t="str">
            <v>CABO TELEFONICO CTP - APL - 50, 100 PARES, USO EXTERNO</v>
          </cell>
          <cell r="C6499" t="str">
            <v>M</v>
          </cell>
          <cell r="D6499">
            <v>44.17</v>
          </cell>
        </row>
        <row r="6500">
          <cell r="A6500">
            <v>11917</v>
          </cell>
          <cell r="B6500" t="str">
            <v>CABO TELEFONICO CTP - APL - 50, 20 PARES, USO EXTERNO</v>
          </cell>
          <cell r="C6500" t="str">
            <v>M</v>
          </cell>
          <cell r="D6500">
            <v>10.58</v>
          </cell>
        </row>
        <row r="6501">
          <cell r="A6501">
            <v>11918</v>
          </cell>
          <cell r="B6501" t="str">
            <v>CABO TELEFONICO CTP - APL - 50, 30 PARES, USO EXTERNO</v>
          </cell>
          <cell r="C6501" t="str">
            <v>M</v>
          </cell>
          <cell r="D6501">
            <v>14.36</v>
          </cell>
        </row>
        <row r="6502">
          <cell r="A6502">
            <v>37734</v>
          </cell>
          <cell r="B6502" t="str">
            <v>CACAMBA METALICA BASCULANTE COM CAPACIDADE DE 10 M3 (INCLUI MONTAGEM, NAO INCLUI CAMINHAO)</v>
          </cell>
          <cell r="C6502" t="str">
            <v>UN</v>
          </cell>
          <cell r="D6502">
            <v>34321.67</v>
          </cell>
        </row>
        <row r="6503">
          <cell r="A6503">
            <v>37733</v>
          </cell>
          <cell r="B6503" t="str">
            <v>CACAMBA METALICA BASCULANTE COM CAPACIDADE DE 6 M3 (INCLUI MONTAGEM, NAO INCLUI CAMINHAO)</v>
          </cell>
          <cell r="C6503" t="str">
            <v>UN</v>
          </cell>
          <cell r="D6503">
            <v>25734.26</v>
          </cell>
        </row>
        <row r="6504">
          <cell r="A6504">
            <v>37735</v>
          </cell>
          <cell r="B6504" t="str">
            <v>CACAMBA METALICA BASCULANTE COM CAPACIDADE DE 8 M3 (INCLUI MONTAGEM, NAO INCLUI CAMINHAO)</v>
          </cell>
          <cell r="C6504" t="str">
            <v>UN</v>
          </cell>
          <cell r="D6504">
            <v>31009.79</v>
          </cell>
        </row>
        <row r="6505">
          <cell r="A6505">
            <v>2354</v>
          </cell>
          <cell r="B6505" t="str">
            <v>CADASTRISTA DE USUARIOS</v>
          </cell>
          <cell r="C6505" t="str">
            <v>H</v>
          </cell>
          <cell r="D6505">
            <v>19.87</v>
          </cell>
        </row>
        <row r="6506">
          <cell r="A6506">
            <v>5089</v>
          </cell>
          <cell r="B6506" t="str">
            <v>CADEADO ACO GRAFITADO OXIDADO ENVERNIZADO 45MM</v>
          </cell>
          <cell r="C6506" t="str">
            <v>UN</v>
          </cell>
          <cell r="D6506">
            <v>25.67</v>
          </cell>
        </row>
        <row r="6507">
          <cell r="A6507">
            <v>5090</v>
          </cell>
          <cell r="B6507" t="str">
            <v>CADEADO DE LATAO (PADRAO COMUM), H = 25 MM</v>
          </cell>
          <cell r="C6507" t="str">
            <v>UN</v>
          </cell>
          <cell r="D6507">
            <v>12.4</v>
          </cell>
        </row>
        <row r="6508">
          <cell r="A6508">
            <v>5085</v>
          </cell>
          <cell r="B6508" t="str">
            <v>CADEADO LATAO CROMADO H = 35MM / 5 PINOS / HASTE CROMADA H = 30MM</v>
          </cell>
          <cell r="C6508" t="str">
            <v>UN</v>
          </cell>
          <cell r="D6508">
            <v>18.670000000000002</v>
          </cell>
        </row>
        <row r="6509">
          <cell r="A6509">
            <v>38374</v>
          </cell>
          <cell r="B6509" t="str">
            <v>CADEIRA SUSPENSA MANUAL / BALANCIM INDIVIDUAL (NBR 14751)</v>
          </cell>
          <cell r="C6509" t="str">
            <v>UN</v>
          </cell>
          <cell r="D6509">
            <v>790.53</v>
          </cell>
        </row>
        <row r="6510">
          <cell r="A6510">
            <v>11848</v>
          </cell>
          <cell r="B6510" t="str">
            <v>CADERNETA DE TOPOGRAFO</v>
          </cell>
          <cell r="C6510" t="str">
            <v>UN</v>
          </cell>
          <cell r="D6510">
            <v>4.54</v>
          </cell>
        </row>
        <row r="6511">
          <cell r="A6511">
            <v>4496</v>
          </cell>
          <cell r="B6511" t="str">
            <v>CAIBRO DE MADEIRA NATIVA/REGIONAL 5 X 5 CM NAO APARELHADA (P/FORMA)</v>
          </cell>
          <cell r="C6511" t="str">
            <v>M</v>
          </cell>
          <cell r="D6511">
            <v>1.64</v>
          </cell>
        </row>
        <row r="6512">
          <cell r="A6512">
            <v>11871</v>
          </cell>
          <cell r="B6512" t="str">
            <v>CAIXA D'AGUA DE FIBRA DE VIDRO, PARA 500 LITROS, COM TAMPA</v>
          </cell>
          <cell r="C6512" t="str">
            <v>UN</v>
          </cell>
          <cell r="D6512">
            <v>217.25</v>
          </cell>
        </row>
        <row r="6513">
          <cell r="A6513">
            <v>34636</v>
          </cell>
          <cell r="B6513" t="str">
            <v>CAIXA D'AGUA EM POLIETILENO 1000 LITROS, COM TAMPA</v>
          </cell>
          <cell r="C6513" t="str">
            <v>UN</v>
          </cell>
          <cell r="D6513">
            <v>299.8</v>
          </cell>
        </row>
        <row r="6514">
          <cell r="A6514">
            <v>34639</v>
          </cell>
          <cell r="B6514" t="str">
            <v>CAIXA D'AGUA EM POLIETILENO 1500 LITROS, COM TAMPA</v>
          </cell>
          <cell r="C6514" t="str">
            <v>UN</v>
          </cell>
          <cell r="D6514">
            <v>608.89</v>
          </cell>
        </row>
        <row r="6515">
          <cell r="A6515">
            <v>34640</v>
          </cell>
          <cell r="B6515" t="str">
            <v>CAIXA D'AGUA EM POLIETILENO 2000 LITROS, COM TAMPA</v>
          </cell>
          <cell r="C6515" t="str">
            <v>UN</v>
          </cell>
          <cell r="D6515">
            <v>683.94</v>
          </cell>
        </row>
        <row r="6516">
          <cell r="A6516">
            <v>34637</v>
          </cell>
          <cell r="B6516" t="str">
            <v>CAIXA D'AGUA EM POLIETILENO 500 LITROS, COM TAMPA</v>
          </cell>
          <cell r="C6516" t="str">
            <v>UN</v>
          </cell>
          <cell r="D6516">
            <v>172.13</v>
          </cell>
        </row>
        <row r="6517">
          <cell r="A6517">
            <v>34638</v>
          </cell>
          <cell r="B6517" t="str">
            <v>CAIXA D'AGUA EM POLIETILENO 750 LITROS, COM TAMPA</v>
          </cell>
          <cell r="C6517" t="str">
            <v>UN</v>
          </cell>
          <cell r="D6517">
            <v>295.18</v>
          </cell>
        </row>
        <row r="6518">
          <cell r="A6518">
            <v>11868</v>
          </cell>
          <cell r="B6518" t="str">
            <v>CAIXA D'AGUA FIBRA DE VIDRO PARA 1000 LITROS, COM TAMPA</v>
          </cell>
          <cell r="C6518" t="str">
            <v>UN</v>
          </cell>
          <cell r="D6518">
            <v>298.58</v>
          </cell>
        </row>
        <row r="6519">
          <cell r="A6519">
            <v>37106</v>
          </cell>
          <cell r="B6519" t="str">
            <v>CAIXA D'AGUA FIBRA DE VIDRO PARA 10000 LITROS, COM TAMPA</v>
          </cell>
          <cell r="C6519" t="str">
            <v>UN</v>
          </cell>
          <cell r="D6519">
            <v>2883.95</v>
          </cell>
        </row>
        <row r="6520">
          <cell r="A6520">
            <v>11869</v>
          </cell>
          <cell r="B6520" t="str">
            <v>CAIXA D'AGUA FIBRA DE VIDRO PARA 1500 LITROS, COM TAMPA</v>
          </cell>
          <cell r="C6520" t="str">
            <v>UN</v>
          </cell>
          <cell r="D6520">
            <v>484.44</v>
          </cell>
        </row>
        <row r="6521">
          <cell r="A6521">
            <v>37104</v>
          </cell>
          <cell r="B6521" t="str">
            <v>CAIXA D'AGUA FIBRA DE VIDRO PARA 2000 LITROS, COM TAMPA</v>
          </cell>
          <cell r="C6521" t="str">
            <v>UN</v>
          </cell>
          <cell r="D6521">
            <v>624.47</v>
          </cell>
        </row>
        <row r="6522">
          <cell r="A6522">
            <v>37105</v>
          </cell>
          <cell r="B6522" t="str">
            <v>CAIXA D'AGUA FIBRA DE VIDRO PARA 5000 LITROS, COM TAMPA</v>
          </cell>
          <cell r="C6522" t="str">
            <v>UN</v>
          </cell>
          <cell r="D6522">
            <v>1390.8</v>
          </cell>
        </row>
        <row r="6523">
          <cell r="A6523">
            <v>11638</v>
          </cell>
          <cell r="B6523" t="str">
            <v>CAIXA DE CONCRETO PRE-MOLDADO PARA AR-CONDICIONADO DE JANELA, DE *80 X 54 X 76,5* CM (L X A X P)</v>
          </cell>
          <cell r="C6523" t="str">
            <v>UN</v>
          </cell>
          <cell r="D6523">
            <v>86.59</v>
          </cell>
        </row>
        <row r="6524">
          <cell r="A6524">
            <v>1030</v>
          </cell>
          <cell r="B6524" t="str">
            <v>CAIXA DE DESCARGA DE PLASTICO EXTERNA, DE *9* L, PUXADOR FIO DE NYLON, NAO INCLUSO CANO, BOLSA, ENGATE</v>
          </cell>
          <cell r="C6524" t="str">
            <v>UN</v>
          </cell>
          <cell r="D6524">
            <v>26</v>
          </cell>
        </row>
        <row r="6525">
          <cell r="A6525">
            <v>11694</v>
          </cell>
          <cell r="B6525" t="str">
            <v>CAIXA DE DESCARGA PLASTICA DE EMBUTIR COMPLETA, COM ESPELHO PLASTICO, CAPACIDADE 6 A 10 L, ACESSORIOS INCLUSOS</v>
          </cell>
          <cell r="C6525" t="str">
            <v>UN</v>
          </cell>
          <cell r="D6525">
            <v>574.73</v>
          </cell>
        </row>
        <row r="6526">
          <cell r="A6526">
            <v>35277</v>
          </cell>
          <cell r="B6526" t="str">
            <v>CAIXA DE GORDURA EM PVC, DIAMETRO MINIMO 300 MM, DIAMETRO DE SAIDA 100 MM, CAPACIDADE  APROXIMADA 18 LITROS, COM TAMPA</v>
          </cell>
          <cell r="C6526" t="str">
            <v>UN</v>
          </cell>
          <cell r="D6526">
            <v>308.04000000000002</v>
          </cell>
        </row>
        <row r="6527">
          <cell r="A6527">
            <v>10521</v>
          </cell>
          <cell r="B6527" t="str">
            <v>CAIXA DE INCENDIO/ABRIGO PARA MANGUEIRA, DE EMBUTIR/INTERNA, COM 75 X 45 X 17 CM, EM CHAPA DE ACO, PORTA COM VENTILACAO, VISOR COM A INSCRICAO "INCENDIO", SUPORTE/CESTA INTERNA PARA A MANGUEIRA, PINTURA ELETROS</v>
          </cell>
          <cell r="C6527" t="str">
            <v>UN</v>
          </cell>
          <cell r="D6527">
            <v>192.18</v>
          </cell>
        </row>
        <row r="6528">
          <cell r="A6528">
            <v>10885</v>
          </cell>
          <cell r="B6528" t="str">
            <v>CAIXA DE INCENDIO/ABRIGO PARA MANGUEIRA, DE EMBUTIR/INTERNA, COM 90 X 60 X 17 CM, EM CHAPA DE ACO, PORTA COM VENTILACAO, VISOR COM A INSCRICAO "INCENDIO", SUPORTE/CESTA INTERNA PARA A MANGUEIRA, PINTURA ELETROS</v>
          </cell>
          <cell r="C6528" t="str">
            <v>UN</v>
          </cell>
          <cell r="D6528">
            <v>243.09</v>
          </cell>
        </row>
        <row r="6529">
          <cell r="A6529">
            <v>20962</v>
          </cell>
          <cell r="B6529" t="str">
            <v>CAIXA DE INCENDIO/ABRIGO PARA MANGUEIRA, DE SOBREPOR/EXTERNA, COM 75 X 45 X 17 CM, EM CHAPA DE ACO, PORTA COM VENTILACAO, VISOR COM A INSCRICAO "INCENDIO", SUPORTE/CESTA INTERNA PARA A MANGUEIRA, PINTURA ELETRO</v>
          </cell>
          <cell r="C6529" t="str">
            <v>UN</v>
          </cell>
          <cell r="D6529">
            <v>201.34</v>
          </cell>
        </row>
        <row r="6530">
          <cell r="A6530">
            <v>20963</v>
          </cell>
          <cell r="B6530" t="str">
            <v>CAIXA DE INCENDIO/ABRIGO PARA MANGUEIRA, DE SOBREPOR/EXTERNA, COM 90 X 60 X 17 CM, EM CHAPA DE ACO, PORTA COM VENTILACAO, VISOR COM A INSCRICAO "INCENDIO", SUPORTE/CESTA INTERNA PARA A MANGUEIRA, PINTURA ELETRO</v>
          </cell>
          <cell r="C6530" t="str">
            <v>UN</v>
          </cell>
          <cell r="D6530">
            <v>245.95</v>
          </cell>
        </row>
        <row r="6531">
          <cell r="A6531">
            <v>1062</v>
          </cell>
          <cell r="B6531" t="str">
            <v>CAIXA DE MEDICAO COM VISOR, PARA 1 MEDIDOR TRIFASICO, EM CHAPA DE ACO GALVANIZADO 18 USG (SEM MEDIDOR E DISJUNTOR) (PADRAO DA CONCESSIONARIA LOCAL)</v>
          </cell>
          <cell r="C6531" t="str">
            <v>UN</v>
          </cell>
          <cell r="D6531">
            <v>111.9</v>
          </cell>
        </row>
        <row r="6532">
          <cell r="A6532">
            <v>11246</v>
          </cell>
          <cell r="B6532" t="str">
            <v>CAIXA DE PASSAGEM N 1 PADRAO TELEBRAS DIM 10 X10 X 5CM EM CHAPA DE ACO GALV</v>
          </cell>
          <cell r="C6532" t="str">
            <v>UN</v>
          </cell>
          <cell r="D6532">
            <v>11.01</v>
          </cell>
        </row>
        <row r="6533">
          <cell r="A6533">
            <v>11250</v>
          </cell>
          <cell r="B6533" t="str">
            <v>CAIXA DE PASSAGEM N 2 PADRAO TELEBRAS DIM 20 X 20 X 12CM EM CHAPA DE ACO GALV</v>
          </cell>
          <cell r="C6533" t="str">
            <v>UN</v>
          </cell>
          <cell r="D6533">
            <v>53.97</v>
          </cell>
        </row>
        <row r="6534">
          <cell r="A6534">
            <v>11251</v>
          </cell>
          <cell r="B6534" t="str">
            <v>CAIXA DE PASSAGEM N 3 PADRAO TELEBRAS DIM 40 X 40 X 12CM EM CHAPA DE ACO GALV</v>
          </cell>
          <cell r="C6534" t="str">
            <v>UN</v>
          </cell>
          <cell r="D6534">
            <v>97.74</v>
          </cell>
        </row>
        <row r="6535">
          <cell r="A6535">
            <v>11253</v>
          </cell>
          <cell r="B6535" t="str">
            <v>CAIXA DE PASSAGEM N 4 PADRAO TELEBRAS DIM 60 X 60 X 12CM EM CHAPA DE ACO GALV</v>
          </cell>
          <cell r="C6535" t="str">
            <v>UN</v>
          </cell>
          <cell r="D6535">
            <v>155.26</v>
          </cell>
        </row>
        <row r="6536">
          <cell r="A6536">
            <v>11255</v>
          </cell>
          <cell r="B6536" t="str">
            <v>CAIXA DE PASSAGEM N 5 PADRAO TELEBRAS DIM 80 X 80 X 12CM EM CHAPA DE ACO GALV</v>
          </cell>
          <cell r="C6536" t="str">
            <v>UN</v>
          </cell>
          <cell r="D6536">
            <v>229.6</v>
          </cell>
        </row>
        <row r="6537">
          <cell r="A6537">
            <v>14055</v>
          </cell>
          <cell r="B6537" t="str">
            <v>CAIXA DE PASSAGEM N 6 PADRAO TELEBRAS DIM 120 X 120 X 12CM EM CHAPA DE ACO GALV</v>
          </cell>
          <cell r="C6537" t="str">
            <v>UN</v>
          </cell>
          <cell r="D6537">
            <v>554.51</v>
          </cell>
        </row>
        <row r="6538">
          <cell r="A6538">
            <v>10569</v>
          </cell>
          <cell r="B6538" t="str">
            <v>CAIXA DE PASSAGEM OCTOGONAL 4" X 4" FUNDO MOVEL, EM CHAPA GALVANIZADA"</v>
          </cell>
          <cell r="C6538" t="str">
            <v>UN</v>
          </cell>
          <cell r="D6538">
            <v>2.21</v>
          </cell>
        </row>
        <row r="6539">
          <cell r="A6539">
            <v>11247</v>
          </cell>
          <cell r="B6539" t="str">
            <v>CAIXA DE PASSAGEM P/ TELEFONE EM CHAPA DE ACO GALV 150 X 150 X 15CM</v>
          </cell>
          <cell r="C6539" t="str">
            <v>UN</v>
          </cell>
          <cell r="D6539">
            <v>998.12</v>
          </cell>
        </row>
        <row r="6540">
          <cell r="A6540">
            <v>11248</v>
          </cell>
          <cell r="B6540" t="str">
            <v>CAIXA DE PASSAGEM P/ TELEFONE EM CHAPA DE ACO GALV 200 X 200 X 15CM</v>
          </cell>
          <cell r="C6540" t="str">
            <v>UN</v>
          </cell>
          <cell r="D6540">
            <v>1361.33</v>
          </cell>
        </row>
        <row r="6541">
          <cell r="A6541">
            <v>11249</v>
          </cell>
          <cell r="B6541" t="str">
            <v>CAIXA DE PASSAGEM P/ TELEFONE EM CHAPA DE ACO GALV 200 X 200 X 21,8CM</v>
          </cell>
          <cell r="C6541" t="str">
            <v>UN</v>
          </cell>
          <cell r="D6541">
            <v>1903.83</v>
          </cell>
        </row>
        <row r="6542">
          <cell r="A6542">
            <v>11254</v>
          </cell>
          <cell r="B6542" t="str">
            <v>CAIXA DE PASSAGEM P/ TELEFONE EM CHAPA DE ACO GALV 60 X 60 X 15CM</v>
          </cell>
          <cell r="C6542" t="str">
            <v>UN</v>
          </cell>
          <cell r="D6542">
            <v>164.32</v>
          </cell>
        </row>
        <row r="6543">
          <cell r="A6543">
            <v>11256</v>
          </cell>
          <cell r="B6543" t="str">
            <v>CAIXA DE PASSAGEM P/ TELEFONE EM CHAPA DE ACO GALV 80 X 80 X 15CM</v>
          </cell>
          <cell r="C6543" t="str">
            <v>UN</v>
          </cell>
          <cell r="D6543">
            <v>273.52</v>
          </cell>
        </row>
        <row r="6544">
          <cell r="A6544">
            <v>11252</v>
          </cell>
          <cell r="B6544" t="str">
            <v>CAIXA DE PASSAGEM PADRAO TELESP/TELEBRAS DIM 50 X 50 X 12CM EM CHAPA DE ACO GALV</v>
          </cell>
          <cell r="C6544" t="str">
            <v>UN</v>
          </cell>
          <cell r="D6544">
            <v>111.08</v>
          </cell>
        </row>
        <row r="6545">
          <cell r="A6545">
            <v>2555</v>
          </cell>
          <cell r="B6545" t="str">
            <v>CAIXA DE PASSAGEM 3" X 3" SEXTAVADA EM FERRO GALV"</v>
          </cell>
          <cell r="C6545" t="str">
            <v>UN</v>
          </cell>
          <cell r="D6545">
            <v>1.84</v>
          </cell>
        </row>
        <row r="6546">
          <cell r="A6546">
            <v>2556</v>
          </cell>
          <cell r="B6546" t="str">
            <v>CAIXA DE PASSAGEM 4" X 2" EM FERRO GALV"</v>
          </cell>
          <cell r="C6546" t="str">
            <v>UN</v>
          </cell>
          <cell r="D6546">
            <v>1.1000000000000001</v>
          </cell>
        </row>
        <row r="6547">
          <cell r="A6547">
            <v>2557</v>
          </cell>
          <cell r="B6547" t="str">
            <v>CAIXA DE PASSAGEM 4" X 4" EM FERRO GALV"</v>
          </cell>
          <cell r="C6547" t="str">
            <v>UN</v>
          </cell>
          <cell r="D6547">
            <v>1.84</v>
          </cell>
        </row>
        <row r="6548">
          <cell r="A6548">
            <v>1066</v>
          </cell>
          <cell r="B6548" t="str">
            <v>CAIXA DE PROTECAO P/ MEDIDOR HORO-SAZONAL EM CHAPA DE ALUMINIO DE 3MM</v>
          </cell>
          <cell r="C6548" t="str">
            <v>UN</v>
          </cell>
          <cell r="D6548">
            <v>730.85</v>
          </cell>
        </row>
        <row r="6549">
          <cell r="A6549">
            <v>1043</v>
          </cell>
          <cell r="B6549" t="str">
            <v>CAIXA DE PROTECAO P/ MEDIDOR MONOFASICO E DISJUNTOR EM CHAPA ALUMINIO 3MM</v>
          </cell>
          <cell r="C6549" t="str">
            <v>UN</v>
          </cell>
          <cell r="D6549">
            <v>77.48</v>
          </cell>
        </row>
        <row r="6550">
          <cell r="A6550">
            <v>1072</v>
          </cell>
          <cell r="B6550" t="str">
            <v>CAIXA DE PROTECAO P/ MEDIDOR MONOFASICO E DISJUNTOR EM CHAPA DE FERRO GALV</v>
          </cell>
          <cell r="C6550" t="str">
            <v>UN</v>
          </cell>
          <cell r="D6550">
            <v>64.39</v>
          </cell>
        </row>
        <row r="6551">
          <cell r="A6551">
            <v>1061</v>
          </cell>
          <cell r="B6551" t="str">
            <v>CAIXA DE PROTECAO P/ MEDIDOR TRIFASICO E DISJUNTOR EM CHAPA DE ALUMINIO 3MM</v>
          </cell>
          <cell r="C6551" t="str">
            <v>UN</v>
          </cell>
          <cell r="D6551">
            <v>172.58</v>
          </cell>
        </row>
        <row r="6552">
          <cell r="A6552">
            <v>1065</v>
          </cell>
          <cell r="B6552" t="str">
            <v>CAIXA DE PROTECAO P/ TRANSFORMADOR DE CORRENTE EM CHAPA DE ALUMINIO DE 3MM</v>
          </cell>
          <cell r="C6552" t="str">
            <v>UN</v>
          </cell>
          <cell r="D6552">
            <v>192.27</v>
          </cell>
        </row>
        <row r="6553">
          <cell r="A6553">
            <v>3280</v>
          </cell>
          <cell r="B6553" t="str">
            <v>CAIXA GORDURA DUPLA, CONCRETO PRE MOLDADO, CIRCULAR, COM TAMPA, D = 60* CM</v>
          </cell>
          <cell r="C6553" t="str">
            <v>UN</v>
          </cell>
          <cell r="D6553">
            <v>123.66</v>
          </cell>
        </row>
        <row r="6554">
          <cell r="A6554">
            <v>11881</v>
          </cell>
          <cell r="B6554" t="str">
            <v>CAIXA GORDURA, SIMPLES, CONCRETO PRE MOLDADO, CIRCULAR, COM TAMPA, D = 40 CM</v>
          </cell>
          <cell r="C6554" t="str">
            <v>UN</v>
          </cell>
          <cell r="D6554">
            <v>57.43</v>
          </cell>
        </row>
        <row r="6555">
          <cell r="A6555">
            <v>34641</v>
          </cell>
          <cell r="B6555" t="str">
            <v>CAIXA INSPECAO EM CONCRETO PARA ATERRAMENTO E PARA RAIOS DIAMETRO = 300 MM</v>
          </cell>
          <cell r="C6555" t="str">
            <v>UN</v>
          </cell>
          <cell r="D6555">
            <v>46.31</v>
          </cell>
        </row>
        <row r="6556">
          <cell r="A6556">
            <v>34643</v>
          </cell>
          <cell r="B6556" t="str">
            <v>CAIXA INSPECAO EM POLIETILENO PARA ATERRAMENTO E PARA RAIOS DIAMETRO = 300 MM</v>
          </cell>
          <cell r="C6556" t="str">
            <v>UN</v>
          </cell>
          <cell r="D6556">
            <v>9.9700000000000006</v>
          </cell>
        </row>
        <row r="6557">
          <cell r="A6557">
            <v>3278</v>
          </cell>
          <cell r="B6557" t="str">
            <v>CAIXA INSPECAO, CONCRETO PRE MOLDADO, CIRCULAR, COM TAMPA, D = 40* CM</v>
          </cell>
          <cell r="C6557" t="str">
            <v>UN</v>
          </cell>
          <cell r="D6557">
            <v>64.84</v>
          </cell>
        </row>
        <row r="6558">
          <cell r="A6558">
            <v>3279</v>
          </cell>
          <cell r="B6558" t="str">
            <v>CAIXA INSPECAO, CONCRETO PRE MOLDADO, CIRCULAR, COM TAMPA, D = 60* CM, H= 60* CM</v>
          </cell>
          <cell r="C6558" t="str">
            <v>UN</v>
          </cell>
          <cell r="D6558">
            <v>106.98</v>
          </cell>
        </row>
        <row r="6559">
          <cell r="A6559">
            <v>13845</v>
          </cell>
          <cell r="B6559" t="str">
            <v>CAIXA METALICA P/ MEDICAO MONOFASICA CHAPA 18 (300 X 300 X 145MM) P/ USO EXTERNO C/ PORTA E CX. DE MUFLA, COR CINZA, SEM TRANSFORMADOR, PADRAO CELPE, MODELO D</v>
          </cell>
          <cell r="C6559" t="str">
            <v>UN</v>
          </cell>
          <cell r="D6559">
            <v>79.66</v>
          </cell>
        </row>
        <row r="6560">
          <cell r="A6560">
            <v>13844</v>
          </cell>
          <cell r="B6560" t="str">
            <v>CAIXA METALICA P/ MEDICAO MONOFASICA CHAPA 18 (300 X 330 X 145MM) P/ USO INTERNO C/ PORTA E CX. DE MUFLA, COR CINZA, SEM TRANSFORMADOR, PADRAO CELPE, MODELO D</v>
          </cell>
          <cell r="C6560" t="str">
            <v>UN</v>
          </cell>
          <cell r="D6560">
            <v>84.65</v>
          </cell>
        </row>
        <row r="6561">
          <cell r="A6561">
            <v>13843</v>
          </cell>
          <cell r="B6561" t="str">
            <v>CAIXA METALICA P/ MEDICAO TRIFASICA CHAPA 18 P/ USO EXTERNO C/ PORTA E CX. DE MUFLA, COR CINZA, SEM TRANSFORMADOR PADRAO CELPE, MODELO D</v>
          </cell>
          <cell r="C6561" t="str">
            <v>UN</v>
          </cell>
          <cell r="D6561">
            <v>110.9</v>
          </cell>
        </row>
        <row r="6562">
          <cell r="A6562">
            <v>13842</v>
          </cell>
          <cell r="B6562" t="str">
            <v>CAIXA METALICA P/ MEDICAO TRIFASICA CHAPA 18 P/ USO INTERNO C/ PORTA E CX DE MUFLA, COR CINZA, SEM TRANSFORMADOR PADRAO CELPE, MODELO D</v>
          </cell>
          <cell r="C6562" t="str">
            <v>UN</v>
          </cell>
          <cell r="D6562">
            <v>130.12</v>
          </cell>
        </row>
        <row r="6563">
          <cell r="A6563">
            <v>12075</v>
          </cell>
          <cell r="B6563" t="str">
            <v>CAIXA P/ MEDICAO DE DEMANDA E ENERGIA REATIVA EM CHAPA 18 ESTAMPADA , PADRAO DE CONCESSIONARIA LOCAL</v>
          </cell>
          <cell r="C6563" t="str">
            <v>UN</v>
          </cell>
          <cell r="D6563">
            <v>435.58</v>
          </cell>
        </row>
        <row r="6564">
          <cell r="A6564">
            <v>13405</v>
          </cell>
          <cell r="B6564" t="str">
            <v>CAIXA P/ MEDICAO MONOF 30 X 33 X 15CM EM CHAPA 18 C/ VISOR/PORTA/CX MUFLA USO EXTERNO COR CINZA</v>
          </cell>
          <cell r="C6564" t="str">
            <v>UN</v>
          </cell>
          <cell r="D6564">
            <v>144.16999999999999</v>
          </cell>
        </row>
        <row r="6565">
          <cell r="A6565">
            <v>13404</v>
          </cell>
          <cell r="B6565" t="str">
            <v>CAIXA P/ MEDICAO MONOF 30 X 33 X 15CM EM CHAPA 18 C/ VISOR/PORTA/CX MUFLA USO INTERNO COR CINZA</v>
          </cell>
          <cell r="C6565" t="str">
            <v>UN</v>
          </cell>
          <cell r="D6565">
            <v>144.16999999999999</v>
          </cell>
        </row>
        <row r="6566">
          <cell r="A6566">
            <v>11882</v>
          </cell>
          <cell r="B6566" t="str">
            <v>CAIXA PARA HIDROMETRO CONCRETO PRE MOLDADO</v>
          </cell>
          <cell r="C6566" t="str">
            <v>UN</v>
          </cell>
          <cell r="D6566">
            <v>64.84</v>
          </cell>
        </row>
        <row r="6567">
          <cell r="A6567">
            <v>11996</v>
          </cell>
          <cell r="B6567" t="str">
            <v>CAIXA PASSAGEM EM CHAPA 18 DE FERRO GALV 5" X 10" X 3" (125 X 250 X 80MM) COM TAMPA E PARAFUSO."</v>
          </cell>
          <cell r="C6567" t="str">
            <v>UN</v>
          </cell>
          <cell r="D6567">
            <v>2.5499999999999998</v>
          </cell>
        </row>
        <row r="6568">
          <cell r="A6568">
            <v>20254</v>
          </cell>
          <cell r="B6568" t="str">
            <v>CAIXA PASSAGEM METALICA 15 X 15 X 10CM P/ INST ELETRICA</v>
          </cell>
          <cell r="C6568" t="str">
            <v>UN</v>
          </cell>
          <cell r="D6568">
            <v>11.23</v>
          </cell>
        </row>
        <row r="6569">
          <cell r="A6569">
            <v>20255</v>
          </cell>
          <cell r="B6569" t="str">
            <v>CAIXA PASSAGEM METALICA 25 X 25 X 10CM P/ INST ELETRICA</v>
          </cell>
          <cell r="C6569" t="str">
            <v>UN</v>
          </cell>
          <cell r="D6569">
            <v>20.22</v>
          </cell>
        </row>
        <row r="6570">
          <cell r="A6570">
            <v>20253</v>
          </cell>
          <cell r="B6570" t="str">
            <v>CAIXA PASSAGEM METALICA 35 X 35 X 12CM P/ INST ELETRICA</v>
          </cell>
          <cell r="C6570" t="str">
            <v>UN</v>
          </cell>
          <cell r="D6570">
            <v>39.92</v>
          </cell>
        </row>
        <row r="6571">
          <cell r="A6571">
            <v>12001</v>
          </cell>
          <cell r="B6571" t="str">
            <v>CAIXA PVC OCTOGONAL - 4"</v>
          </cell>
          <cell r="C6571" t="str">
            <v>UN</v>
          </cell>
          <cell r="D6571">
            <v>4.53</v>
          </cell>
        </row>
        <row r="6572">
          <cell r="A6572">
            <v>1871</v>
          </cell>
          <cell r="B6572" t="str">
            <v>CAIXA PVC OCTOGONAL 3" X 3"</v>
          </cell>
          <cell r="C6572" t="str">
            <v>UN</v>
          </cell>
          <cell r="D6572">
            <v>5.33</v>
          </cell>
        </row>
        <row r="6573">
          <cell r="A6573">
            <v>1872</v>
          </cell>
          <cell r="B6573" t="str">
            <v>CAIXA PVC 4" X 2" P/ ELETRODUTO "</v>
          </cell>
          <cell r="C6573" t="str">
            <v>UN</v>
          </cell>
          <cell r="D6573">
            <v>1.96</v>
          </cell>
        </row>
        <row r="6574">
          <cell r="A6574">
            <v>1873</v>
          </cell>
          <cell r="B6574" t="str">
            <v>CAIXA PVC 4" X 4" P/ ELETRODUTO "</v>
          </cell>
          <cell r="C6574" t="str">
            <v>UN</v>
          </cell>
          <cell r="D6574">
            <v>3.12</v>
          </cell>
        </row>
        <row r="6575">
          <cell r="A6575">
            <v>11713</v>
          </cell>
          <cell r="B6575" t="str">
            <v>CAIXA SIFONADA PVC 150 X 150 X 50MM COM TAMPA CEGA QUADRADA BRANCA</v>
          </cell>
          <cell r="C6575" t="str">
            <v>UN</v>
          </cell>
          <cell r="D6575">
            <v>21.64</v>
          </cell>
        </row>
        <row r="6576">
          <cell r="A6576">
            <v>11716</v>
          </cell>
          <cell r="B6576" t="str">
            <v>CAIXA SIFONADA PVC, 100 X 100 X 40 MM, COM GRELHA REDONDA BRANCA</v>
          </cell>
          <cell r="C6576" t="str">
            <v>UN</v>
          </cell>
          <cell r="D6576">
            <v>9.24</v>
          </cell>
        </row>
        <row r="6577">
          <cell r="A6577">
            <v>5103</v>
          </cell>
          <cell r="B6577" t="str">
            <v>CAIXA SIFONADA PVC, 100 X 100 X 50 MM, COM GRELHA REDONDA BRANCA</v>
          </cell>
          <cell r="C6577" t="str">
            <v>UN</v>
          </cell>
          <cell r="D6577">
            <v>9.3699999999999992</v>
          </cell>
        </row>
        <row r="6578">
          <cell r="A6578">
            <v>11712</v>
          </cell>
          <cell r="B6578" t="str">
            <v>CAIXA SIFONADA PVC, 150 X 150 X 50 MM, COM GRELHA QUADRADA BRANCA (NBR 5688)</v>
          </cell>
          <cell r="C6578" t="str">
            <v>UN</v>
          </cell>
          <cell r="D6578">
            <v>21.82</v>
          </cell>
        </row>
        <row r="6579">
          <cell r="A6579">
            <v>11717</v>
          </cell>
          <cell r="B6579" t="str">
            <v>CAIXA SIFONADA PVC, 150 X 150 X 50 MM, COM GRELHA REDONDA BRANCA</v>
          </cell>
          <cell r="C6579" t="str">
            <v>UN</v>
          </cell>
          <cell r="D6579">
            <v>23.71</v>
          </cell>
        </row>
        <row r="6580">
          <cell r="A6580">
            <v>11714</v>
          </cell>
          <cell r="B6580" t="str">
            <v>CAIXA SIFONADA PVC, 150 X 185 X 75 MM, COM GRELHA QUADRADA BRANCA</v>
          </cell>
          <cell r="C6580" t="str">
            <v>UN</v>
          </cell>
          <cell r="D6580">
            <v>29.5</v>
          </cell>
        </row>
        <row r="6581">
          <cell r="A6581">
            <v>11715</v>
          </cell>
          <cell r="B6581" t="str">
            <v>CAIXA SIFONADA PVC, 150 X 185 X 75 MM, COM TAMPA CEGA QUADRADA BRANCA</v>
          </cell>
          <cell r="C6581" t="str">
            <v>UN</v>
          </cell>
          <cell r="D6581">
            <v>33.94</v>
          </cell>
        </row>
        <row r="6582">
          <cell r="A6582">
            <v>11880</v>
          </cell>
          <cell r="B6582" t="str">
            <v>CAIXA SIFONADA PVC, 250 X 230 X 75 MM, COM TAMPA E PORTA TAMPA QUADRADA BRANCA</v>
          </cell>
          <cell r="C6582" t="str">
            <v>UN</v>
          </cell>
          <cell r="D6582">
            <v>61.01</v>
          </cell>
        </row>
        <row r="6583">
          <cell r="A6583">
            <v>1056</v>
          </cell>
          <cell r="B6583" t="str">
            <v>CAIXA TP "J" OU EQUIV CONCESSIONARIA LOCAL"</v>
          </cell>
          <cell r="C6583" t="str">
            <v>UN</v>
          </cell>
          <cell r="D6583">
            <v>140.88</v>
          </cell>
        </row>
        <row r="6584">
          <cell r="A6584">
            <v>1068</v>
          </cell>
          <cell r="B6584" t="str">
            <v>CAIXA TP "L" OU EQUIV CONCESSIONARIA LOCAL"</v>
          </cell>
          <cell r="C6584" t="str">
            <v>UN</v>
          </cell>
          <cell r="D6584">
            <v>142.22</v>
          </cell>
        </row>
        <row r="6585">
          <cell r="A6585">
            <v>14116</v>
          </cell>
          <cell r="B6585" t="str">
            <v>CAIXA 20 X 26CM PADRAO LIGHT T-1 PAINEL</v>
          </cell>
          <cell r="C6585" t="str">
            <v>UN</v>
          </cell>
          <cell r="D6585">
            <v>21.99</v>
          </cell>
        </row>
        <row r="6586">
          <cell r="A6586">
            <v>14061</v>
          </cell>
          <cell r="B6586" t="str">
            <v>CAIXA 46 X 66CM PADRAO LIGHT T-3 PAINEL</v>
          </cell>
          <cell r="C6586" t="str">
            <v>UN</v>
          </cell>
          <cell r="D6586">
            <v>91.38</v>
          </cell>
        </row>
        <row r="6587">
          <cell r="A6587">
            <v>599</v>
          </cell>
          <cell r="B6587" t="str">
            <v>CAIXILHO FIXO ALUMINIO SERIE 25 COMPLETO 60 X 80CM</v>
          </cell>
          <cell r="C6587" t="str">
            <v>M2</v>
          </cell>
          <cell r="D6587">
            <v>372.61</v>
          </cell>
        </row>
        <row r="6588">
          <cell r="A6588">
            <v>34380</v>
          </cell>
          <cell r="B6588" t="str">
            <v>CAIXILHO FIXO ALUMINIO 60 X 80 CM COMPLETO</v>
          </cell>
          <cell r="C6588" t="str">
            <v>UN</v>
          </cell>
          <cell r="D6588">
            <v>200.85</v>
          </cell>
        </row>
        <row r="6589">
          <cell r="A6589">
            <v>1106</v>
          </cell>
          <cell r="B6589" t="str">
            <v>CAL HIDRATADA CH-I PARA ARGAMASSAS</v>
          </cell>
          <cell r="C6589" t="str">
            <v>KG</v>
          </cell>
          <cell r="D6589">
            <v>0.6</v>
          </cell>
        </row>
        <row r="6590">
          <cell r="A6590">
            <v>11161</v>
          </cell>
          <cell r="B6590" t="str">
            <v>CAL HIDRATADA PARA PINTURA</v>
          </cell>
          <cell r="C6590" t="str">
            <v>KG</v>
          </cell>
          <cell r="D6590">
            <v>1</v>
          </cell>
        </row>
        <row r="6591">
          <cell r="A6591">
            <v>1107</v>
          </cell>
          <cell r="B6591" t="str">
            <v>CAL VIRGEM COMUM PARA ARGAMASSAS (NBR 6453)</v>
          </cell>
          <cell r="C6591" t="str">
            <v>KG</v>
          </cell>
          <cell r="D6591">
            <v>0.69</v>
          </cell>
        </row>
        <row r="6592">
          <cell r="A6592">
            <v>4758</v>
          </cell>
          <cell r="B6592" t="str">
            <v>CALAFETADOR/CALAFATE</v>
          </cell>
          <cell r="C6592" t="str">
            <v>H</v>
          </cell>
          <cell r="D6592">
            <v>11.12</v>
          </cell>
        </row>
        <row r="6593">
          <cell r="A6593">
            <v>25963</v>
          </cell>
          <cell r="B6593" t="str">
            <v>CALCARIO DOLOMITICO A (POSTO PEDREIRA/FORNECEDOR, SEM FRETE)</v>
          </cell>
          <cell r="C6593" t="str">
            <v>KG</v>
          </cell>
          <cell r="D6593">
            <v>7.0000000000000007E-2</v>
          </cell>
        </row>
        <row r="6594">
          <cell r="A6594">
            <v>4759</v>
          </cell>
          <cell r="B6594" t="str">
            <v>CALCETEIRO</v>
          </cell>
          <cell r="C6594" t="str">
            <v>H</v>
          </cell>
          <cell r="D6594">
            <v>10.93</v>
          </cell>
        </row>
        <row r="6595">
          <cell r="A6595">
            <v>11572</v>
          </cell>
          <cell r="B6595" t="str">
            <v>CALCO/PRENDEDOR LATAO CROMADO P/ PORTA</v>
          </cell>
          <cell r="C6595" t="str">
            <v>UN</v>
          </cell>
          <cell r="D6595">
            <v>17.18</v>
          </cell>
        </row>
        <row r="6596">
          <cell r="A6596">
            <v>1108</v>
          </cell>
          <cell r="B6596" t="str">
            <v>CALHA MOLDURA AMERICANA DE CHAPA DE ACO GALVANIZADA NUM 26, CORTE 33 CM</v>
          </cell>
          <cell r="C6596" t="str">
            <v>M</v>
          </cell>
          <cell r="D6596">
            <v>16.739999999999998</v>
          </cell>
        </row>
        <row r="6597">
          <cell r="A6597">
            <v>1117</v>
          </cell>
          <cell r="B6597" t="str">
            <v>CALHA PARA AGUA FURTADA DE CHAPA DE ACO GALVANIZADA NUM 26, CORTE 40 CM</v>
          </cell>
          <cell r="C6597" t="str">
            <v>M</v>
          </cell>
          <cell r="D6597">
            <v>19.440000000000001</v>
          </cell>
        </row>
        <row r="6598">
          <cell r="A6598">
            <v>1118</v>
          </cell>
          <cell r="B6598" t="str">
            <v>CALHA PARA AGUA FURTADA DE CHAPA DE ACO GALVANIZADA NUM 26, CORTE 50 CM</v>
          </cell>
          <cell r="C6598" t="str">
            <v>M</v>
          </cell>
          <cell r="D6598">
            <v>24.99</v>
          </cell>
        </row>
        <row r="6599">
          <cell r="A6599">
            <v>1110</v>
          </cell>
          <cell r="B6599" t="str">
            <v>CALHA PLATIBANDA DE CHAPA DE ACO GALVANIZADA NUM 26, CORTE 45 CM</v>
          </cell>
          <cell r="C6599" t="str">
            <v>M</v>
          </cell>
          <cell r="D6599">
            <v>24.99</v>
          </cell>
        </row>
        <row r="6600">
          <cell r="A6600">
            <v>12618</v>
          </cell>
          <cell r="B6600" t="str">
            <v>CALHA PLUVIAL DE PVC, DIAMETRO ENTRE 119 E 170 MM, COMPRIMENTO DE 3 M, PARA DRENAGEM PREDIAL</v>
          </cell>
          <cell r="C6600" t="str">
            <v>UN</v>
          </cell>
          <cell r="D6600">
            <v>43.11</v>
          </cell>
        </row>
        <row r="6601">
          <cell r="A6601">
            <v>1109</v>
          </cell>
          <cell r="B6601" t="str">
            <v>CALHA QUADRADA DE CHAPA DE ACO GALVANIZADA NUM 26, CORTE 33 CM</v>
          </cell>
          <cell r="C6601" t="str">
            <v>M</v>
          </cell>
          <cell r="D6601">
            <v>16.66</v>
          </cell>
        </row>
        <row r="6602">
          <cell r="A6602">
            <v>1119</v>
          </cell>
          <cell r="B6602" t="str">
            <v>CALHA QUADRADA DE CHAPA DE ACO GALVANIZADA NUM 28, CORTE 25 CM</v>
          </cell>
          <cell r="C6602" t="str">
            <v>M</v>
          </cell>
          <cell r="D6602">
            <v>12.49</v>
          </cell>
        </row>
        <row r="6603">
          <cell r="A6603">
            <v>10542</v>
          </cell>
          <cell r="B6603" t="str">
            <v>CALHA/CANALETA DE CONCRETO SIMPLES, D = 40 CM, PARA AGUA PLUVIAL</v>
          </cell>
          <cell r="C6603" t="str">
            <v>M</v>
          </cell>
          <cell r="D6603">
            <v>34.74</v>
          </cell>
        </row>
        <row r="6604">
          <cell r="A6604">
            <v>10543</v>
          </cell>
          <cell r="B6604" t="str">
            <v>CALHA/CANALETA DE CONCRETO SIMPLES, D = 50 CM, PARA AGUA PLUVIAL</v>
          </cell>
          <cell r="C6604" t="str">
            <v>M</v>
          </cell>
          <cell r="D6604">
            <v>48.93</v>
          </cell>
        </row>
        <row r="6605">
          <cell r="A6605">
            <v>10544</v>
          </cell>
          <cell r="B6605" t="str">
            <v>CALHA/CANALETA DE CONCRETO SIMPLES, D = 60 CM, PARA AGUA PLUVIAL</v>
          </cell>
          <cell r="C6605" t="str">
            <v>M</v>
          </cell>
          <cell r="D6605">
            <v>58.84</v>
          </cell>
        </row>
        <row r="6606">
          <cell r="A6606">
            <v>10545</v>
          </cell>
          <cell r="B6606" t="str">
            <v>CALHA/CANALETA DE CONCRETO SIMPLES, D = 80 CM, PARA AGUA PLUVIAL</v>
          </cell>
          <cell r="C6606" t="str">
            <v>M</v>
          </cell>
          <cell r="D6606">
            <v>90.25</v>
          </cell>
        </row>
        <row r="6607">
          <cell r="A6607">
            <v>13115</v>
          </cell>
          <cell r="B6607" t="str">
            <v>CALHA/CANALETA DE CONCRETO SIMPLES, MEIA CANA, D = 20 CM, PARA AGUA PLUVIAL</v>
          </cell>
          <cell r="C6607" t="str">
            <v>M</v>
          </cell>
          <cell r="D6607">
            <v>21.71</v>
          </cell>
        </row>
        <row r="6608">
          <cell r="A6608">
            <v>10541</v>
          </cell>
          <cell r="B6608" t="str">
            <v>CALHA/CANALETA DE CONCRETO SIMPLES, MEIA CANA, D = 30 CM, PARA AGUA PLUVIAL</v>
          </cell>
          <cell r="C6608" t="str">
            <v>M</v>
          </cell>
          <cell r="D6608">
            <v>25.21</v>
          </cell>
        </row>
        <row r="6609">
          <cell r="A6609">
            <v>1139</v>
          </cell>
          <cell r="B6609" t="str">
            <v>CAMINHÃO BASCULANTE 8,0M3/16T DIESEL TIPO MERCEDES 170HP  LK-1418 OU EQUIV (INCL MANUT/OPERACAO)</v>
          </cell>
          <cell r="C6609" t="str">
            <v>H</v>
          </cell>
          <cell r="D6609">
            <v>106.87</v>
          </cell>
        </row>
        <row r="6610">
          <cell r="A6610">
            <v>1133</v>
          </cell>
          <cell r="B6610" t="str">
            <v>CAMINHAO BASCULANTE COM CAPACIDADE DE *5* M3 / *11* T, MOTOR DIESEL DE 142 HP (LOCACAO)</v>
          </cell>
          <cell r="C6610" t="str">
            <v>H</v>
          </cell>
          <cell r="D6610">
            <v>90</v>
          </cell>
        </row>
        <row r="6611">
          <cell r="A6611">
            <v>25010</v>
          </cell>
          <cell r="B6611" t="str">
            <v>CAMINHAO FORA DE ESTRADA PESO BRUTO 51200 KG, CAPACIDADE DE CARGA 28000 KG, POTENCIA 357 HP, VELOCIDADE MAXIMA 52,70 KM/H</v>
          </cell>
          <cell r="C6611" t="str">
            <v>UN</v>
          </cell>
          <cell r="D6611">
            <v>1089067.3500000001</v>
          </cell>
        </row>
        <row r="6612">
          <cell r="A6612">
            <v>25011</v>
          </cell>
          <cell r="B6612" t="str">
            <v>CAMINHAO FORA DE ESTRADA PESO BRUTO 69800 KG, CAPACIDADE DE CARGA 39000 KG, CACAMBA 24 M3, POTENCIA 469 HP, VELOCIDADE MAXIMA 57 KM/H</v>
          </cell>
          <cell r="C6612" t="str">
            <v>UN</v>
          </cell>
          <cell r="D6612">
            <v>1781414.01</v>
          </cell>
        </row>
        <row r="6613">
          <cell r="A6613">
            <v>1147</v>
          </cell>
          <cell r="B6613" t="str">
            <v>CAMINHAO PIPA COM BARRA ESPARGIDORA E CAPACIDADE DE *6000* LITROS (LOCACAO COM OPERADOR, COMBUSTIVEL E MANUTENCAO)</v>
          </cell>
          <cell r="C6613" t="str">
            <v>H</v>
          </cell>
          <cell r="D6613">
            <v>81</v>
          </cell>
        </row>
        <row r="6614">
          <cell r="A6614">
            <v>1146</v>
          </cell>
          <cell r="B6614" t="str">
            <v>CAMINHAO PIPA 10.000L  C/ BARRA ESPARGIDORA (INCL MANUT/OPERACAO)</v>
          </cell>
          <cell r="C6614" t="str">
            <v>H</v>
          </cell>
          <cell r="D6614">
            <v>91.12</v>
          </cell>
        </row>
        <row r="6615">
          <cell r="A6615">
            <v>37745</v>
          </cell>
          <cell r="B6615" t="str">
            <v>CAMINHAO TOCO, PESO BRUTO TOTAL 13000 KG, CARGA UTIL MAXIMA 7925 KG, DISTANCIA ENTRE EIXOS 4,80 M, POTENCIA 189 CV (INCLUI CABINE E CHASSI, NAO INCLUI CARROCERIA)</v>
          </cell>
          <cell r="C6615" t="str">
            <v>UN</v>
          </cell>
          <cell r="D6615">
            <v>165000</v>
          </cell>
        </row>
        <row r="6616">
          <cell r="A6616">
            <v>37754</v>
          </cell>
          <cell r="B6616" t="str">
            <v>CAMINHAO TOCO, PESO BRUTO TOTAL 14300 KG, CARGA UTIL MAXIMA 9590 KG, DISTANCIA ENTRE EIXOS 4,76 M, POTENCIA 185 CV (INCLUI CABINE E CHASSI, NAO INCLUI CARROCERIA)</v>
          </cell>
          <cell r="C6616" t="str">
            <v>UN</v>
          </cell>
          <cell r="D6616">
            <v>172310.12</v>
          </cell>
        </row>
        <row r="6617">
          <cell r="A6617">
            <v>37748</v>
          </cell>
          <cell r="B6617" t="str">
            <v>CAMINHAO TOCO, PESO BRUTO TOTAL 14300 KG, CARGA UTIL MAXIMA 9710 KG, DISTANCIA ENTRE EIXOS 3,56 M, POTENCIA 185 CV (INCLUI CABINE E CHASSI, NAO INCLUI CARROCERIA)</v>
          </cell>
          <cell r="C6617" t="str">
            <v>UN</v>
          </cell>
          <cell r="D6617">
            <v>175416.92</v>
          </cell>
        </row>
        <row r="6618">
          <cell r="A6618">
            <v>37761</v>
          </cell>
          <cell r="B6618" t="str">
            <v>CAMINHAO TOCO, PESO BRUTO TOTAL 16000 KG, CARGA UTIL MAXIMA DE 10685 KG, DISTANCIA ENTRE EIXOS 4,8M, POTENCIA 189 CV (INCLUI CABINE E CHASSI, NAO INCLUI CARROCERIA)</v>
          </cell>
          <cell r="C6618" t="str">
            <v>UN</v>
          </cell>
          <cell r="D6618">
            <v>145158.22</v>
          </cell>
        </row>
        <row r="6619">
          <cell r="A6619">
            <v>37757</v>
          </cell>
          <cell r="B6619" t="str">
            <v>CAMINHAO TOCO, PESO BRUTO TOTAL 16000 KG, CARGA UTIL MAXIMA 10600 KG, DISTANCIA ENTRE EIXOS 4,80 M, POTENCIA 275 CV (INCLUI CABINE E CHASSI, NAO INCLUI CARROCERIA)</v>
          </cell>
          <cell r="C6619" t="str">
            <v>UN</v>
          </cell>
          <cell r="D6619">
            <v>202072.77</v>
          </cell>
        </row>
        <row r="6620">
          <cell r="A6620">
            <v>37759</v>
          </cell>
          <cell r="B6620" t="str">
            <v>CAMINHAO TOCO, PESO BRUTO TOTAL 16000 KG, CARGA UTIL MAXIMA 10780 KG, DISTANCIA ENTRE EIXOS 3,56 M, POTENCIA 275 CV (INCLUI CABINE E CHASSI, NAO INCLUI CARROCERIA)</v>
          </cell>
          <cell r="C6620" t="str">
            <v>UN</v>
          </cell>
          <cell r="D6620">
            <v>202856.01</v>
          </cell>
        </row>
        <row r="6621">
          <cell r="A6621">
            <v>37766</v>
          </cell>
          <cell r="B6621" t="str">
            <v>CAMINHAO TOCO, PESO BRUTO TOTAL 16000 KG, CARGA UTIL MAXIMA 11030 KG, DISTANCIA ENTRE EIXOS 3,56M, POTENCIA 186 CV (INCLUI CABINE E CHASSI, NAO INCLUI CARROCERIA)</v>
          </cell>
          <cell r="C6621" t="str">
            <v>UN</v>
          </cell>
          <cell r="D6621">
            <v>202855.99</v>
          </cell>
        </row>
        <row r="6622">
          <cell r="A6622">
            <v>37752</v>
          </cell>
          <cell r="B6622" t="str">
            <v>CAMINHAO TOCO, PESO BRUTO TOTAL 16000 KG, CARGA UTIL MAXIMA 11130 KG, DISTANCIA ENTRE EIXOS 5,36 M, POTENCIA 185 CV (INCLUI CABINE E CHASSI, NAO INCLUI CARROCERIA)</v>
          </cell>
          <cell r="C6622" t="str">
            <v>UN</v>
          </cell>
          <cell r="D6622">
            <v>183954.11</v>
          </cell>
        </row>
        <row r="6623">
          <cell r="A6623">
            <v>37760</v>
          </cell>
          <cell r="B6623" t="str">
            <v>CAMINHAO TOCO, PESO BRUTO TOTAL 16000 KG, CARGA UTIL MAXIMA 13071 KG, DISTANCIA ENTRE EIXOS 4,80 M, POTENCIA 230 CV (INCLUI CABINE E CHASSI, NAO INCLUI CARROCERIA)</v>
          </cell>
          <cell r="C6623" t="str">
            <v>UN</v>
          </cell>
          <cell r="D6623">
            <v>193718.34</v>
          </cell>
        </row>
        <row r="6624">
          <cell r="A6624">
            <v>37765</v>
          </cell>
          <cell r="B6624" t="str">
            <v>CAMINHAO TOCO, PESO BRUTO TOTAL 8250 KG, CARGA UTIL MAXIMA 5110 KG, DISTANCIA ENTRE EIXOS 4,30 M, POTENCIA 162 CV (INCLUI CABINE E CHASSI, NAO INCLUI CARROCERIA)</v>
          </cell>
          <cell r="C6624" t="str">
            <v>UN</v>
          </cell>
          <cell r="D6624">
            <v>135237.34</v>
          </cell>
        </row>
        <row r="6625">
          <cell r="A6625">
            <v>37746</v>
          </cell>
          <cell r="B6625" t="str">
            <v>CAMINHAO TOCO, PESO BRUTO TOTAL 9000 KG, CARGA UTIL MAXIMA 5940 KG, DISTANCIA ENTRE EIXOS 3,69 M, POTENCIA 177 CV (INCLUI CABINE E CHASSI, NAO INCLUI CARROCERIA)</v>
          </cell>
          <cell r="C6625" t="str">
            <v>UN</v>
          </cell>
          <cell r="D6625">
            <v>148265.01999999999</v>
          </cell>
        </row>
        <row r="6626">
          <cell r="A6626">
            <v>37750</v>
          </cell>
          <cell r="B6626" t="str">
            <v>CAMINHAO TOCO, PESO BRUTO TOTAL 9600 KG, CARGA UTIL MAXIMA 6110 KG, DISTANCIA ENTRE EIXOS 3,70 M, POTENCIA 156 CV (INCLUI CABINE E CHASSI, NAO INCLUI CARROCERIA)</v>
          </cell>
          <cell r="C6626" t="str">
            <v>UN</v>
          </cell>
          <cell r="D6626">
            <v>147742.88</v>
          </cell>
        </row>
        <row r="6627">
          <cell r="A6627">
            <v>37753</v>
          </cell>
          <cell r="B6627" t="str">
            <v>CAMINHAO TOCO, PESO BRUTO TOTAL 9600 KG, CARGA UTIL MAXIMA 6200 KG, DISTANCIA ENTRE EIXOS 3,10 M, POTENCIA 156 CV (INCLUI CABINE E CHASSI, NAO INCLUI CARROCERIA)</v>
          </cell>
          <cell r="C6627" t="str">
            <v>UN</v>
          </cell>
          <cell r="D6627">
            <v>147220.72</v>
          </cell>
        </row>
        <row r="6628">
          <cell r="A6628">
            <v>37756</v>
          </cell>
          <cell r="B6628" t="str">
            <v>CAMINHAO TOCO, PESO BRUTO TOTAL 9700 KG, CARGA UTIL MAXIMA 6360 KG, DISTANCIA ENTRE EIXOS 4,30 M, POTENCIA 160 CV (INCLUI CABINE E CHASSI, NAO INCLUI CARROCERIA)</v>
          </cell>
          <cell r="C6628" t="str">
            <v>UN</v>
          </cell>
          <cell r="D6628">
            <v>145158.22</v>
          </cell>
        </row>
        <row r="6629">
          <cell r="A6629">
            <v>37755</v>
          </cell>
          <cell r="B6629" t="str">
            <v>CAMINHAO TRUCADO, PESO BRUTO TOTAL 22000 KG, CARGA UTIL MAXIMA 15350 KG, DISTANCIA ENTRE EIXOS 5,17 M, POTENCIA 238 CV (INCLUI CABINE E CHASSI, NAO INCLUI CARROCERIA)</v>
          </cell>
          <cell r="C6629" t="str">
            <v>UN</v>
          </cell>
          <cell r="D6629">
            <v>210949.36</v>
          </cell>
        </row>
        <row r="6630">
          <cell r="A6630">
            <v>37758</v>
          </cell>
          <cell r="B6630" t="str">
            <v>CAMINHAO TRUCADO, PESO BRUTO TOTAL 23000 KG, CARGA UTIL MAXIMA 15378 KG, DISTANCIA ENTRE EIXOS 4,80 M, POTENCIA 326 CV (INCLUI CABINE E CHASSI, NAO INCLUI CARROCERIA)</v>
          </cell>
          <cell r="C6630" t="str">
            <v>UN</v>
          </cell>
          <cell r="D6630">
            <v>238101.27</v>
          </cell>
        </row>
        <row r="6631">
          <cell r="A6631">
            <v>37747</v>
          </cell>
          <cell r="B6631" t="str">
            <v>CAMINHAO TRUCADO, PESO BRUTO TOTAL 23000 KG, CARGA UTIL MAXIMA 15935 KG, DISTANCIA ENTRE EIXOS 4,80 M, POTENCIA 230 CV (INCLUI CABINE E CHASSI, NAO INCLUI CARROCERIA)</v>
          </cell>
          <cell r="C6631" t="str">
            <v>UN</v>
          </cell>
          <cell r="D6631">
            <v>214238.92</v>
          </cell>
        </row>
        <row r="6632">
          <cell r="A6632">
            <v>37767</v>
          </cell>
          <cell r="B6632" t="str">
            <v>CAMINHAO TRUCADO, PESO BRUTO TOTAL 23000 KG, CARGA UTIL MAXIMA 15940 KG, DISTANCIA ENTRE EIXOS 3,60 M, POTENCIA 286 CV (INCLUI CABINE E CHASSI, NAO INCLUI CARROCERIA)</v>
          </cell>
          <cell r="C6632" t="str">
            <v>UN</v>
          </cell>
          <cell r="D6632">
            <v>226091.77</v>
          </cell>
        </row>
        <row r="6633">
          <cell r="A6633">
            <v>37751</v>
          </cell>
          <cell r="B6633" t="str">
            <v>CAMINHAO TRUCADO, PESO BRUTO TOTAL 23000 KG, CARGA UTIL MAXIMA 16190 KG, DISTANCIA ENTRE EIXOS 3,60 M, POTENCIA 286 CV (INCLUI CABINE E CHASSI, NAO INCLUI CARROCERIA)</v>
          </cell>
          <cell r="C6633" t="str">
            <v>UN</v>
          </cell>
          <cell r="D6633">
            <v>226091.77</v>
          </cell>
        </row>
        <row r="6634">
          <cell r="A6634">
            <v>37749</v>
          </cell>
          <cell r="B6634" t="str">
            <v>CAMINHAO TRUCADO, PESO BRUTO TOTAL 23000 KG, CARGA UTIL MAXIMA 16360 KG, CABINE ESTENDIDA, DISTANCIA ENTRE EIXOS 3,56 M, POTENCIA 275 CV (INCLUI CABINE E CHASSI, NAO INCLUI CARROCERIA)</v>
          </cell>
          <cell r="C6634" t="str">
            <v>UN</v>
          </cell>
          <cell r="D6634">
            <v>223481.01</v>
          </cell>
        </row>
        <row r="6635">
          <cell r="A6635">
            <v>13617</v>
          </cell>
          <cell r="B6635" t="str">
            <v>CAMINHONETE CABINE SIMPLES COM MOTOR 1.6 FLEX, CAMBIO  MANUAL, POTENCIA 101/104 CV, 2 PORTAS</v>
          </cell>
          <cell r="C6635" t="str">
            <v>UN</v>
          </cell>
          <cell r="D6635">
            <v>43023.82</v>
          </cell>
        </row>
        <row r="6636">
          <cell r="A6636">
            <v>13441</v>
          </cell>
          <cell r="B6636" t="str">
            <v>CAMINHONETE CABINE SIMPLES, MOTOR FLEX, 4 X 2, APENAS COM OS EQUIPAMENTOS DE SERIE</v>
          </cell>
          <cell r="C6636" t="str">
            <v>UN</v>
          </cell>
          <cell r="D6636">
            <v>72490</v>
          </cell>
        </row>
        <row r="6637">
          <cell r="A6637">
            <v>1159</v>
          </cell>
          <cell r="B6637" t="str">
            <v>CAMINHONETE COM MOTOR A DIESEL, POTENCIA 180 CV, CABINE DUPLA, 4X4</v>
          </cell>
          <cell r="C6637" t="str">
            <v>UN</v>
          </cell>
          <cell r="D6637">
            <v>112318.7</v>
          </cell>
        </row>
        <row r="6638">
          <cell r="A6638">
            <v>1158</v>
          </cell>
          <cell r="B6638" t="str">
            <v>CAMINHONETE DE CARGA ATE 1,2 T C/ MOTOR DIESEL TIPO GM D-10 OU EQUIV (INCL MANUT/OPERACAO)</v>
          </cell>
          <cell r="C6638" t="str">
            <v>H</v>
          </cell>
          <cell r="D6638">
            <v>43.28</v>
          </cell>
        </row>
        <row r="6639">
          <cell r="A6639">
            <v>12114</v>
          </cell>
          <cell r="B6639" t="str">
            <v>CAMPAINHA ALTA POTENCIA 110V REF. 41418 - PIAL</v>
          </cell>
          <cell r="C6639" t="str">
            <v>UN</v>
          </cell>
          <cell r="D6639">
            <v>186.09</v>
          </cell>
        </row>
        <row r="6640">
          <cell r="A6640">
            <v>11552</v>
          </cell>
          <cell r="B6640" t="str">
            <v>CANALETA ALUMINIO 1 X 1CM P/ PORTA /JANELA CORRER</v>
          </cell>
          <cell r="C6640" t="str">
            <v>M</v>
          </cell>
          <cell r="D6640">
            <v>6.5</v>
          </cell>
        </row>
        <row r="6641">
          <cell r="A6641">
            <v>38599</v>
          </cell>
          <cell r="B6641" t="str">
            <v>CANALETA CONCRETO ESTRUTURAL 14 X 19 X 29 CM, FBK 14 MPA (NBR 6136)</v>
          </cell>
          <cell r="C6641" t="str">
            <v>UN</v>
          </cell>
          <cell r="D6641">
            <v>3.3</v>
          </cell>
        </row>
        <row r="6642">
          <cell r="A6642">
            <v>38596</v>
          </cell>
          <cell r="B6642" t="str">
            <v>CANALETA CONCRETO ESTRUTURAL 14 X 19 X 29 CM, FBK 4,5 MPA (NBR 6136)</v>
          </cell>
          <cell r="C6642" t="str">
            <v>UN</v>
          </cell>
          <cell r="D6642">
            <v>2.25</v>
          </cell>
        </row>
        <row r="6643">
          <cell r="A6643">
            <v>38600</v>
          </cell>
          <cell r="B6643" t="str">
            <v>CANALETA CONCRETO ESTRUTURAL 14 X 19 X 39 CM, FBK 14 MPA (NBR 6136)</v>
          </cell>
          <cell r="C6643" t="str">
            <v>UN</v>
          </cell>
          <cell r="D6643">
            <v>3.88</v>
          </cell>
        </row>
        <row r="6644">
          <cell r="A6644">
            <v>38597</v>
          </cell>
          <cell r="B6644" t="str">
            <v>CANALETA CONCRETO ESTRUTURAL 14 X 19 X 39 CM, FBK 4,5 MPA (NBR 6136)</v>
          </cell>
          <cell r="C6644" t="str">
            <v>UN</v>
          </cell>
          <cell r="D6644">
            <v>2.75</v>
          </cell>
        </row>
        <row r="6645">
          <cell r="A6645">
            <v>659</v>
          </cell>
          <cell r="B6645" t="str">
            <v>CANALETA CONCRETO 14 X 19 X 19 CM (CLASSE D - NBR 6136)</v>
          </cell>
          <cell r="C6645" t="str">
            <v>UN</v>
          </cell>
          <cell r="D6645">
            <v>1.34</v>
          </cell>
        </row>
        <row r="6646">
          <cell r="A6646">
            <v>660</v>
          </cell>
          <cell r="B6646" t="str">
            <v>CANALETA CONCRETO 19 X 19 X 19 CM (CLASSE D - NBR 6136)</v>
          </cell>
          <cell r="C6646" t="str">
            <v>UN</v>
          </cell>
          <cell r="D6646">
            <v>1.96</v>
          </cell>
        </row>
        <row r="6647">
          <cell r="A6647">
            <v>658</v>
          </cell>
          <cell r="B6647" t="str">
            <v>CANALETA CONCRETO 9 X 19 X 19 CM (CLASSE D - NBR 6136)</v>
          </cell>
          <cell r="C6647" t="str">
            <v>UN</v>
          </cell>
          <cell r="D6647">
            <v>1.08</v>
          </cell>
        </row>
        <row r="6648">
          <cell r="A6648">
            <v>38548</v>
          </cell>
          <cell r="B6648" t="str">
            <v>CANALETA ESTRUTURAL CERAMICA, 14 X 19 X 19 CM, 6,0 MPA (NBR 15270)</v>
          </cell>
          <cell r="C6648" t="str">
            <v>UN</v>
          </cell>
          <cell r="D6648">
            <v>1.21</v>
          </cell>
        </row>
        <row r="6649">
          <cell r="A6649">
            <v>34647</v>
          </cell>
          <cell r="B6649" t="str">
            <v>CANALETA ESTRUTURAL CERAMICA, 14 X 19 X 29 CM, 4,0 MPA (NBR 15270)</v>
          </cell>
          <cell r="C6649" t="str">
            <v>UN</v>
          </cell>
          <cell r="D6649">
            <v>2.1</v>
          </cell>
        </row>
        <row r="6650">
          <cell r="A6650">
            <v>34649</v>
          </cell>
          <cell r="B6650" t="str">
            <v>CANALETA ESTRUTURAL CERAMICA, 14 X 19 X 29 CM, 6,0 MPA (NBR 15270)</v>
          </cell>
          <cell r="C6650" t="str">
            <v>UN</v>
          </cell>
          <cell r="D6650">
            <v>2.16</v>
          </cell>
        </row>
        <row r="6651">
          <cell r="A6651">
            <v>34652</v>
          </cell>
          <cell r="B6651" t="str">
            <v>CANALETA ESTRUTURAL CERAMICA, 14 X 19 X 39 CM, 4,0 MPA (NBR 15270)</v>
          </cell>
          <cell r="C6651" t="str">
            <v>UN</v>
          </cell>
          <cell r="D6651">
            <v>2.95</v>
          </cell>
        </row>
        <row r="6652">
          <cell r="A6652">
            <v>34655</v>
          </cell>
          <cell r="B6652" t="str">
            <v>CANALETA ESTRUTURAL CERAMICA, 14 X 19 X 39 CM, 6,0 MPA (NBR 15270)</v>
          </cell>
          <cell r="C6652" t="str">
            <v>UN</v>
          </cell>
          <cell r="D6652">
            <v>2.85</v>
          </cell>
        </row>
        <row r="6653">
          <cell r="A6653">
            <v>585</v>
          </cell>
          <cell r="B6653" t="str">
            <v>CANTONEIRA "U" ALUMINIO ABAS IGUAIS 1 ", E = 3/32 "</v>
          </cell>
          <cell r="C6653" t="str">
            <v>KG</v>
          </cell>
          <cell r="D6653">
            <v>27.58</v>
          </cell>
        </row>
        <row r="6654">
          <cell r="A6654">
            <v>10951</v>
          </cell>
          <cell r="B6654" t="str">
            <v>CANTONEIRA ACO ABAS DESIGUAIS (QUALQUER BITOLA), E = 3/16 "</v>
          </cell>
          <cell r="C6654" t="str">
            <v>KG</v>
          </cell>
          <cell r="D6654">
            <v>5.46</v>
          </cell>
        </row>
        <row r="6655">
          <cell r="A6655">
            <v>10952</v>
          </cell>
          <cell r="B6655" t="str">
            <v>CANTONEIRA ACO ABAS IGUAIS (QUALQUER BITOLA), E = 1/8 "</v>
          </cell>
          <cell r="C6655" t="str">
            <v>KG</v>
          </cell>
          <cell r="D6655">
            <v>4.6900000000000004</v>
          </cell>
        </row>
        <row r="6656">
          <cell r="A6656">
            <v>10953</v>
          </cell>
          <cell r="B6656" t="str">
            <v>CANTONEIRA ACO ABAS IGUAIS (QUALQUER BITOLA), E = 3/16 "</v>
          </cell>
          <cell r="C6656" t="str">
            <v>KG</v>
          </cell>
          <cell r="D6656">
            <v>4.6900000000000004</v>
          </cell>
        </row>
        <row r="6657">
          <cell r="A6657">
            <v>587</v>
          </cell>
          <cell r="B6657" t="str">
            <v>CANTONEIRA ALUMINIO ABAS DESIGUAIS 1 X 3/4 ", E = 1/8 "</v>
          </cell>
          <cell r="C6657" t="str">
            <v>KG</v>
          </cell>
          <cell r="D6657">
            <v>29.56</v>
          </cell>
        </row>
        <row r="6658">
          <cell r="A6658">
            <v>590</v>
          </cell>
          <cell r="B6658" t="str">
            <v>CANTONEIRA ALUMINIO ABAS DESIGUAIS 2.1/2 X 1/2 ", E = 3/16 "</v>
          </cell>
          <cell r="C6658" t="str">
            <v>KG</v>
          </cell>
          <cell r="D6658">
            <v>28.57</v>
          </cell>
        </row>
        <row r="6659">
          <cell r="A6659">
            <v>592</v>
          </cell>
          <cell r="B6659" t="str">
            <v>CANTONEIRA ALUMINIO ABAS IGUAIS 1 ", E = 1/8 ", 25,40 X 3,17 MM (0,408 KG/M)</v>
          </cell>
          <cell r="C6659" t="str">
            <v>KG</v>
          </cell>
          <cell r="D6659">
            <v>29.56</v>
          </cell>
        </row>
        <row r="6660">
          <cell r="A6660">
            <v>586</v>
          </cell>
          <cell r="B6660" t="str">
            <v>CANTONEIRA ALUMINIO ABAS IGUAIS 1 ", E = 3 /16 "</v>
          </cell>
          <cell r="C6660" t="str">
            <v>M</v>
          </cell>
          <cell r="D6660">
            <v>17.38</v>
          </cell>
        </row>
        <row r="6661">
          <cell r="A6661">
            <v>591</v>
          </cell>
          <cell r="B6661" t="str">
            <v>CANTONEIRA ALUMINIO ABAS IGUAIS 1 1/2 ", E = 3/16 "</v>
          </cell>
          <cell r="C6661" t="str">
            <v>KG</v>
          </cell>
          <cell r="D6661">
            <v>27.58</v>
          </cell>
        </row>
        <row r="6662">
          <cell r="A6662">
            <v>588</v>
          </cell>
          <cell r="B6662" t="str">
            <v>CANTONEIRA ALUMINIO ABAS IGUAIS 1 1/4 ", E = 3/16 "</v>
          </cell>
          <cell r="C6662" t="str">
            <v>M</v>
          </cell>
          <cell r="D6662">
            <v>27.49</v>
          </cell>
        </row>
        <row r="6663">
          <cell r="A6663">
            <v>589</v>
          </cell>
          <cell r="B6663" t="str">
            <v>CANTONEIRA ALUMINIO ABAS IGUAIS 2 ", E = 1/4 "</v>
          </cell>
          <cell r="C6663" t="str">
            <v>M</v>
          </cell>
          <cell r="D6663">
            <v>46.46</v>
          </cell>
        </row>
        <row r="6664">
          <cell r="A6664">
            <v>584</v>
          </cell>
          <cell r="B6664" t="str">
            <v>CANTONEIRA ALUMINIO ABAS IGUAIS 2 ", E = 1/8 "</v>
          </cell>
          <cell r="C6664" t="str">
            <v>M</v>
          </cell>
          <cell r="D6664">
            <v>29.36</v>
          </cell>
        </row>
        <row r="6665">
          <cell r="A6665">
            <v>4777</v>
          </cell>
          <cell r="B6665" t="str">
            <v>CANTONEIRA DE ACO ABAS IGUAIS (QUALQUER BITOLA), E = 1/4 "</v>
          </cell>
          <cell r="C6665" t="str">
            <v>KG</v>
          </cell>
          <cell r="D6665">
            <v>4.6900000000000004</v>
          </cell>
        </row>
        <row r="6666">
          <cell r="A6666">
            <v>4912</v>
          </cell>
          <cell r="B6666" t="str">
            <v>CANTONEIRA DE ACO 3 "  X  3 "  X  1/4 "</v>
          </cell>
          <cell r="C6666" t="str">
            <v>KG</v>
          </cell>
          <cell r="D6666">
            <v>5.45</v>
          </cell>
        </row>
        <row r="6667">
          <cell r="A6667">
            <v>567</v>
          </cell>
          <cell r="B6667" t="str">
            <v>CANTONEIRA FERRO GALVANIZADO DE ABAS IGUAIS, 1 X 1/8" (L X E) , 1,20KG/M</v>
          </cell>
          <cell r="C6667" t="str">
            <v>M</v>
          </cell>
          <cell r="D6667">
            <v>6.51</v>
          </cell>
        </row>
        <row r="6668">
          <cell r="A6668">
            <v>574</v>
          </cell>
          <cell r="B6668" t="str">
            <v>CANTONEIRA FERRO GALVANIZADO DE ABAS IGUAIS, 1 1/2 X 1/4" (L X E), 3,40 KG/M</v>
          </cell>
          <cell r="C6668" t="str">
            <v>M</v>
          </cell>
          <cell r="D6668">
            <v>17.57</v>
          </cell>
        </row>
        <row r="6669">
          <cell r="A6669">
            <v>568</v>
          </cell>
          <cell r="B6669" t="str">
            <v>CANTONEIRA FERRO GALVANIZADO DE ABAS IGUAIS, 2 X 3/8" (L X E), 6,9 KG/M</v>
          </cell>
          <cell r="C6669" t="str">
            <v>M</v>
          </cell>
          <cell r="D6669">
            <v>39.409999999999997</v>
          </cell>
        </row>
        <row r="6670">
          <cell r="A6670">
            <v>569</v>
          </cell>
          <cell r="B6670" t="str">
            <v>CANTONEIRA FERRO GALVANIZADO DE ABAS IGUAIS, 3/4 X 1/8" (L X E)</v>
          </cell>
          <cell r="C6670" t="str">
            <v>KG</v>
          </cell>
          <cell r="D6670">
            <v>5.48</v>
          </cell>
        </row>
        <row r="6671">
          <cell r="A6671">
            <v>1165</v>
          </cell>
          <cell r="B6671" t="str">
            <v>CAP OU TAMPAO DE FERRO GALVANIZADO, COM ROSCA BSP, DE 1 1/2"</v>
          </cell>
          <cell r="C6671" t="str">
            <v>UN</v>
          </cell>
          <cell r="D6671">
            <v>9.82</v>
          </cell>
        </row>
        <row r="6672">
          <cell r="A6672">
            <v>1164</v>
          </cell>
          <cell r="B6672" t="str">
            <v>CAP OU TAMPAO DE FERRO GALVANIZADO, COM ROSCA BSP, DE 1 1/4"</v>
          </cell>
          <cell r="C6672" t="str">
            <v>UN</v>
          </cell>
          <cell r="D6672">
            <v>8.49</v>
          </cell>
        </row>
        <row r="6673">
          <cell r="A6673">
            <v>1162</v>
          </cell>
          <cell r="B6673" t="str">
            <v>CAP OU TAMPAO DE FERRO GALVANIZADO, COM ROSCA BSP, DE 1/2"</v>
          </cell>
          <cell r="C6673" t="str">
            <v>UN</v>
          </cell>
          <cell r="D6673">
            <v>2.4700000000000002</v>
          </cell>
        </row>
        <row r="6674">
          <cell r="A6674">
            <v>12395</v>
          </cell>
          <cell r="B6674" t="str">
            <v>CAP OU TAMPAO DE FERRO GALVANIZADO, COM ROSCA BSP, DE 1/4"</v>
          </cell>
          <cell r="C6674" t="str">
            <v>UN</v>
          </cell>
          <cell r="D6674">
            <v>2.2200000000000002</v>
          </cell>
        </row>
        <row r="6675">
          <cell r="A6675">
            <v>1170</v>
          </cell>
          <cell r="B6675" t="str">
            <v>CAP OU TAMPAO DE FERRO GALVANIZADO, COM ROSCA BSP, DE 1"</v>
          </cell>
          <cell r="C6675" t="str">
            <v>UN</v>
          </cell>
          <cell r="D6675">
            <v>5.12</v>
          </cell>
        </row>
        <row r="6676">
          <cell r="A6676">
            <v>1169</v>
          </cell>
          <cell r="B6676" t="str">
            <v>CAP OU TAMPAO DE FERRO GALVANIZADO, COM ROSCA BSP, DE 2 1/2"</v>
          </cell>
          <cell r="C6676" t="str">
            <v>UN</v>
          </cell>
          <cell r="D6676">
            <v>16.77</v>
          </cell>
        </row>
        <row r="6677">
          <cell r="A6677">
            <v>1166</v>
          </cell>
          <cell r="B6677" t="str">
            <v>CAP OU TAMPAO DE FERRO GALVANIZADO, COM ROSCA BSP, DE 2"</v>
          </cell>
          <cell r="C6677" t="str">
            <v>UN</v>
          </cell>
          <cell r="D6677">
            <v>12.8</v>
          </cell>
        </row>
        <row r="6678">
          <cell r="A6678">
            <v>1163</v>
          </cell>
          <cell r="B6678" t="str">
            <v>CAP OU TAMPAO DE FERRO GALVANIZADO, COM ROSCA BSP, DE 3/4"</v>
          </cell>
          <cell r="C6678" t="str">
            <v>UN</v>
          </cell>
          <cell r="D6678">
            <v>3.45</v>
          </cell>
        </row>
        <row r="6679">
          <cell r="A6679">
            <v>12396</v>
          </cell>
          <cell r="B6679" t="str">
            <v>CAP OU TAMPAO DE FERRO GALVANIZADO, COM ROSCA BSP, DE 3/8"</v>
          </cell>
          <cell r="C6679" t="str">
            <v>UN</v>
          </cell>
          <cell r="D6679">
            <v>2.17</v>
          </cell>
        </row>
        <row r="6680">
          <cell r="A6680">
            <v>1168</v>
          </cell>
          <cell r="B6680" t="str">
            <v>CAP OU TAMPAO DE FERRO GALVANIZADO, COM ROSCA BSP, DE 3"</v>
          </cell>
          <cell r="C6680" t="str">
            <v>UN</v>
          </cell>
          <cell r="D6680">
            <v>28.9</v>
          </cell>
        </row>
        <row r="6681">
          <cell r="A6681">
            <v>1167</v>
          </cell>
          <cell r="B6681" t="str">
            <v>CAP OU TAMPAO DE FERRO GALVANIZADO, COM ROSCA BSP, DE 4"</v>
          </cell>
          <cell r="C6681" t="str">
            <v>UN</v>
          </cell>
          <cell r="D6681">
            <v>51.4</v>
          </cell>
        </row>
        <row r="6682">
          <cell r="A6682">
            <v>1197</v>
          </cell>
          <cell r="B6682" t="str">
            <v>CAP PVC C/ROSCA P/AGUA FRIA PREDIAL 1/2"</v>
          </cell>
          <cell r="C6682" t="str">
            <v>UN</v>
          </cell>
          <cell r="D6682">
            <v>0.83</v>
          </cell>
        </row>
        <row r="6683">
          <cell r="A6683">
            <v>1202</v>
          </cell>
          <cell r="B6683" t="str">
            <v>CAP PVC C/ROSCA P/AGUA FRIA PREDIAL 1"</v>
          </cell>
          <cell r="C6683" t="str">
            <v>UN</v>
          </cell>
          <cell r="D6683">
            <v>2.21</v>
          </cell>
        </row>
        <row r="6684">
          <cell r="A6684">
            <v>1198</v>
          </cell>
          <cell r="B6684" t="str">
            <v>CAP PVC C/ROSCA P/AGUA FRIA PREDIAL 3/4"</v>
          </cell>
          <cell r="C6684" t="str">
            <v>UN</v>
          </cell>
          <cell r="D6684">
            <v>1.25</v>
          </cell>
        </row>
        <row r="6685">
          <cell r="A6685">
            <v>20088</v>
          </cell>
          <cell r="B6685" t="str">
            <v>CAP PVC SERIE R P/ ESG PREDIAL DN 100 MM</v>
          </cell>
          <cell r="C6685" t="str">
            <v>UN</v>
          </cell>
          <cell r="D6685">
            <v>10.76</v>
          </cell>
        </row>
        <row r="6686">
          <cell r="A6686">
            <v>20089</v>
          </cell>
          <cell r="B6686" t="str">
            <v>CAP PVC SERIE R P/ ESG PREDIAL DN 150 MM</v>
          </cell>
          <cell r="C6686" t="str">
            <v>UN</v>
          </cell>
          <cell r="D6686">
            <v>53.54</v>
          </cell>
        </row>
        <row r="6687">
          <cell r="A6687">
            <v>20087</v>
          </cell>
          <cell r="B6687" t="str">
            <v>CAP PVC SERIE R P/ ESG PREDIAL DN 75 MM</v>
          </cell>
          <cell r="C6687" t="str">
            <v>UN</v>
          </cell>
          <cell r="D6687">
            <v>7.29</v>
          </cell>
        </row>
        <row r="6688">
          <cell r="A6688">
            <v>1184</v>
          </cell>
          <cell r="B6688" t="str">
            <v>CAP PVC SOLD P/ AGUA FRIA PREDIAL 110 MM</v>
          </cell>
          <cell r="C6688" t="str">
            <v>UN</v>
          </cell>
          <cell r="D6688">
            <v>54.34</v>
          </cell>
        </row>
        <row r="6689">
          <cell r="A6689">
            <v>1191</v>
          </cell>
          <cell r="B6689" t="str">
            <v>CAP PVC SOLD P/ AGUA FRIA PREDIAL 20 MM</v>
          </cell>
          <cell r="C6689" t="str">
            <v>UN</v>
          </cell>
          <cell r="D6689">
            <v>0.87</v>
          </cell>
        </row>
        <row r="6690">
          <cell r="A6690">
            <v>1185</v>
          </cell>
          <cell r="B6690" t="str">
            <v>CAP PVC SOLD P/ AGUA FRIA PREDIAL 25 MM</v>
          </cell>
          <cell r="C6690" t="str">
            <v>UN</v>
          </cell>
          <cell r="D6690">
            <v>0.95</v>
          </cell>
        </row>
        <row r="6691">
          <cell r="A6691">
            <v>1189</v>
          </cell>
          <cell r="B6691" t="str">
            <v>CAP PVC SOLD P/ AGUA FRIA PREDIAL 32 MM</v>
          </cell>
          <cell r="C6691" t="str">
            <v>UN</v>
          </cell>
          <cell r="D6691">
            <v>1.34</v>
          </cell>
        </row>
        <row r="6692">
          <cell r="A6692">
            <v>1193</v>
          </cell>
          <cell r="B6692" t="str">
            <v>CAP PVC SOLD P/ AGUA FRIA PREDIAL 40 MM</v>
          </cell>
          <cell r="C6692" t="str">
            <v>UN</v>
          </cell>
          <cell r="D6692">
            <v>2.68</v>
          </cell>
        </row>
        <row r="6693">
          <cell r="A6693">
            <v>1194</v>
          </cell>
          <cell r="B6693" t="str">
            <v>CAP PVC SOLD P/ AGUA FRIA PREDIAL 50 MM</v>
          </cell>
          <cell r="C6693" t="str">
            <v>UN</v>
          </cell>
          <cell r="D6693">
            <v>4.93</v>
          </cell>
        </row>
        <row r="6694">
          <cell r="A6694">
            <v>1195</v>
          </cell>
          <cell r="B6694" t="str">
            <v>CAP PVC SOLD P/ AGUA FRIA PREDIAL 60 MM</v>
          </cell>
          <cell r="C6694" t="str">
            <v>UN</v>
          </cell>
          <cell r="D6694">
            <v>7.54</v>
          </cell>
        </row>
        <row r="6695">
          <cell r="A6695">
            <v>1204</v>
          </cell>
          <cell r="B6695" t="str">
            <v>CAP PVC SOLD P/ AGUA FRIA PREDIAL 75 MM</v>
          </cell>
          <cell r="C6695" t="str">
            <v>UN</v>
          </cell>
          <cell r="D6695">
            <v>13.88</v>
          </cell>
        </row>
        <row r="6696">
          <cell r="A6696">
            <v>1205</v>
          </cell>
          <cell r="B6696" t="str">
            <v>CAP PVC SOLD P/ AGUA FRIA PREDIAL 85 MM</v>
          </cell>
          <cell r="C6696" t="str">
            <v>UN</v>
          </cell>
          <cell r="D6696">
            <v>31.35</v>
          </cell>
        </row>
        <row r="6697">
          <cell r="A6697">
            <v>1200</v>
          </cell>
          <cell r="B6697" t="str">
            <v>CAP PVC SOLD P/ ESG PREDIAL DN 100 MM</v>
          </cell>
          <cell r="C6697" t="str">
            <v>UN</v>
          </cell>
          <cell r="D6697">
            <v>6.01</v>
          </cell>
        </row>
        <row r="6698">
          <cell r="A6698">
            <v>12909</v>
          </cell>
          <cell r="B6698" t="str">
            <v>CAP PVC SOLD P/ ESG PREDIAL DN 50 MM</v>
          </cell>
          <cell r="C6698" t="str">
            <v>UN</v>
          </cell>
          <cell r="D6698">
            <v>2.7</v>
          </cell>
        </row>
        <row r="6699">
          <cell r="A6699">
            <v>12910</v>
          </cell>
          <cell r="B6699" t="str">
            <v>CAP PVC SOLD P/ ESG PREDIAL DN 75 MM</v>
          </cell>
          <cell r="C6699" t="str">
            <v>UN</v>
          </cell>
          <cell r="D6699">
            <v>4.55</v>
          </cell>
        </row>
        <row r="6700">
          <cell r="A6700">
            <v>20092</v>
          </cell>
          <cell r="B6700" t="str">
            <v>CAP PVC SOLD P/ TUBO LEVE DN 200 MM</v>
          </cell>
          <cell r="C6700" t="str">
            <v>UN</v>
          </cell>
          <cell r="D6700">
            <v>71.97</v>
          </cell>
        </row>
        <row r="6701">
          <cell r="A6701">
            <v>1210</v>
          </cell>
          <cell r="B6701" t="str">
            <v>CAP PVC, ROSCAVEL, 1 1/2",  AGUA FRIA PREDIAL</v>
          </cell>
          <cell r="C6701" t="str">
            <v>UN</v>
          </cell>
          <cell r="D6701">
            <v>4.71</v>
          </cell>
        </row>
        <row r="6702">
          <cell r="A6702">
            <v>1203</v>
          </cell>
          <cell r="B6702" t="str">
            <v>CAP PVC, ROSCAVEL, 1 1/4",  AGUA FRIA PREDIAL</v>
          </cell>
          <cell r="C6702" t="str">
            <v>UN</v>
          </cell>
          <cell r="D6702">
            <v>3.6</v>
          </cell>
        </row>
        <row r="6703">
          <cell r="A6703">
            <v>1188</v>
          </cell>
          <cell r="B6703" t="str">
            <v>CAP PVC, ROSCAVEL, 2 1/2",  AGUA FRIA PREDIAL</v>
          </cell>
          <cell r="C6703" t="str">
            <v>UN</v>
          </cell>
          <cell r="D6703">
            <v>11.92</v>
          </cell>
        </row>
        <row r="6704">
          <cell r="A6704">
            <v>1211</v>
          </cell>
          <cell r="B6704" t="str">
            <v>CAP PVC, ROSCAVEL, 2",  AGUA FRIA PREDIAL</v>
          </cell>
          <cell r="C6704" t="str">
            <v>UN</v>
          </cell>
          <cell r="D6704">
            <v>6.6</v>
          </cell>
        </row>
        <row r="6705">
          <cell r="A6705">
            <v>1199</v>
          </cell>
          <cell r="B6705" t="str">
            <v>CAP PVC, ROSCAVEL, 3",  AGUA FRIA PREDIAL</v>
          </cell>
          <cell r="C6705" t="str">
            <v>UN</v>
          </cell>
          <cell r="D6705">
            <v>18.47</v>
          </cell>
        </row>
        <row r="6706">
          <cell r="A6706">
            <v>1187</v>
          </cell>
          <cell r="B6706" t="str">
            <v>CAP PVC, ROSCAVEL, 4",  AGUA FRIA PREDIAL</v>
          </cell>
          <cell r="C6706" t="str">
            <v>UN</v>
          </cell>
          <cell r="D6706">
            <v>34.92</v>
          </cell>
        </row>
        <row r="6707">
          <cell r="A6707">
            <v>1207</v>
          </cell>
          <cell r="B6707" t="str">
            <v>CAP, PVC PBA, JE, DN 100 / DE 110 MM,  PARA REDE DE AGUA (NBR 10351)</v>
          </cell>
          <cell r="C6707" t="str">
            <v>UN</v>
          </cell>
          <cell r="D6707">
            <v>16.489999999999998</v>
          </cell>
        </row>
        <row r="6708">
          <cell r="A6708">
            <v>1206</v>
          </cell>
          <cell r="B6708" t="str">
            <v>CAP, PVC PBA, JE, DN 50 / DE 60 MM,  PARA REDE DE AGUA (NBR 10351)</v>
          </cell>
          <cell r="C6708" t="str">
            <v>UN</v>
          </cell>
          <cell r="D6708">
            <v>3.96</v>
          </cell>
        </row>
        <row r="6709">
          <cell r="A6709">
            <v>1183</v>
          </cell>
          <cell r="B6709" t="str">
            <v>CAP, PVC PBA, JE, DN 75 / DE 85 MM,  PARA REDE DE AGUA (NBR 10351)</v>
          </cell>
          <cell r="C6709" t="str">
            <v>UN</v>
          </cell>
          <cell r="D6709">
            <v>8.85</v>
          </cell>
        </row>
        <row r="6710">
          <cell r="A6710">
            <v>26047</v>
          </cell>
          <cell r="B6710" t="str">
            <v>CAP, PVC, JE, DN 150 MM, PARA REDE COLETORA DE ESGOTO</v>
          </cell>
          <cell r="C6710" t="str">
            <v>UN</v>
          </cell>
          <cell r="D6710">
            <v>71.099999999999994</v>
          </cell>
        </row>
        <row r="6711">
          <cell r="A6711">
            <v>26048</v>
          </cell>
          <cell r="B6711" t="str">
            <v>CAP, PVC, JE, DN 200 MM, PARA REDE COLETORA DE ESGOTO</v>
          </cell>
          <cell r="C6711" t="str">
            <v>UN</v>
          </cell>
          <cell r="D6711">
            <v>105.94</v>
          </cell>
        </row>
        <row r="6712">
          <cell r="A6712">
            <v>12894</v>
          </cell>
          <cell r="B6712" t="str">
            <v>CAPA PARA CHUVA EM PVC COM FORRO DE POLIESTER, COM CAPUZ (AMARELA OU AZUL)</v>
          </cell>
          <cell r="C6712" t="str">
            <v>UN</v>
          </cell>
          <cell r="D6712">
            <v>14.23</v>
          </cell>
        </row>
        <row r="6713">
          <cell r="A6713">
            <v>12895</v>
          </cell>
          <cell r="B6713" t="str">
            <v>CAPACETE DE SEGURANCA ABA FRONTAL COM SUSPENSAO DE POLIETILENO, SEM JUGULAR (CLASSE B)</v>
          </cell>
          <cell r="C6713" t="str">
            <v>UN</v>
          </cell>
          <cell r="D6713">
            <v>10.95</v>
          </cell>
        </row>
        <row r="6714">
          <cell r="A6714">
            <v>1631</v>
          </cell>
          <cell r="B6714" t="str">
            <v>CAPACITOR TRIFASICO, POTENCIA 2,5 KVAR, TENSAO 220 V, FORNECIDO COM CAPA PROTETORA, RESISTOR INTERNO A UNIDADE CAPACITIVA</v>
          </cell>
          <cell r="C6714" t="str">
            <v>UN</v>
          </cell>
          <cell r="D6714">
            <v>142.69</v>
          </cell>
        </row>
        <row r="6715">
          <cell r="A6715">
            <v>1633</v>
          </cell>
          <cell r="B6715" t="str">
            <v>CAPACITOR TRIFASICO, POTENCIA 5 KVAR, TENSAO 220 V, FORNECIDO COM CAPA PROTETORA, RESISTOR INTERNO A UNIDADE CAPACITIVA</v>
          </cell>
          <cell r="C6715" t="str">
            <v>UN</v>
          </cell>
          <cell r="D6715">
            <v>242.44</v>
          </cell>
        </row>
        <row r="6716">
          <cell r="A6716">
            <v>10818</v>
          </cell>
          <cell r="B6716" t="str">
            <v>CAPIM BRAQUIARIA DECUMBENS/ BRAQUIARINHA, VC *70*% MINIMO</v>
          </cell>
          <cell r="C6716" t="str">
            <v>KG</v>
          </cell>
          <cell r="D6716">
            <v>15.6</v>
          </cell>
        </row>
        <row r="6717">
          <cell r="A6717">
            <v>10710</v>
          </cell>
          <cell r="B6717" t="str">
            <v>CARPETE DE NYLON EM MANTA PARA TRAFEGO COMERCIAL PESADO, E = 6 A 7 MM (INSTALADO)</v>
          </cell>
          <cell r="C6717" t="str">
            <v>M2</v>
          </cell>
          <cell r="D6717">
            <v>72.599999999999994</v>
          </cell>
        </row>
        <row r="6718">
          <cell r="A6718">
            <v>10709</v>
          </cell>
          <cell r="B6718" t="str">
            <v>CARPETE DE NYLON EM MANTA PARA TRAFEGO COMERCIAL PESADO, E = 9 A 10 MM (INSTALADO)</v>
          </cell>
          <cell r="C6718" t="str">
            <v>M2</v>
          </cell>
          <cell r="D6718">
            <v>89.19</v>
          </cell>
        </row>
        <row r="6719">
          <cell r="A6719">
            <v>39636</v>
          </cell>
          <cell r="B6719" t="str">
            <v>CARPETE DE NYLON EM PLACAS 50 X 50 CM PARA TRAFEGO COMERCIAL PESADO, E = 6,5 MM (INSTALADO)</v>
          </cell>
          <cell r="C6719" t="str">
            <v>M2</v>
          </cell>
          <cell r="D6719">
            <v>91.08</v>
          </cell>
        </row>
        <row r="6720">
          <cell r="A6720">
            <v>10708</v>
          </cell>
          <cell r="B6720" t="str">
            <v>CARPETE DE POLIESTER EM MANTA PARA TRAFEGO COMERCIAL PESADO, E = 4 A 5 MM (INSTALADO)</v>
          </cell>
          <cell r="C6720" t="str">
            <v>M2</v>
          </cell>
          <cell r="D6720">
            <v>28.1</v>
          </cell>
        </row>
        <row r="6721">
          <cell r="A6721">
            <v>39635</v>
          </cell>
          <cell r="B6721" t="str">
            <v>CARPETE DE POLIPROPILENO EM MANTA PARA TRAFEGO COMERCIAL MEDIO, E = 5 A 6 MM (INSTALADO)</v>
          </cell>
          <cell r="C6721" t="str">
            <v>M2</v>
          </cell>
          <cell r="D6721">
            <v>47.84</v>
          </cell>
        </row>
        <row r="6722">
          <cell r="A6722">
            <v>1214</v>
          </cell>
          <cell r="B6722" t="str">
            <v>CARPINTEIRO DE ESQUADRIA</v>
          </cell>
          <cell r="C6722" t="str">
            <v>H</v>
          </cell>
          <cell r="D6722">
            <v>11.7</v>
          </cell>
        </row>
        <row r="6723">
          <cell r="A6723">
            <v>1213</v>
          </cell>
          <cell r="B6723" t="str">
            <v>CARPINTEIRO DE FORMAS</v>
          </cell>
          <cell r="C6723" t="str">
            <v>H</v>
          </cell>
          <cell r="D6723">
            <v>11.87</v>
          </cell>
        </row>
        <row r="6724">
          <cell r="A6724">
            <v>5091</v>
          </cell>
          <cell r="B6724" t="str">
            <v>CARRANCA FERRO CROMADO 40MM</v>
          </cell>
          <cell r="C6724" t="str">
            <v>UN</v>
          </cell>
          <cell r="D6724">
            <v>15.73</v>
          </cell>
        </row>
        <row r="6725">
          <cell r="A6725">
            <v>14615</v>
          </cell>
          <cell r="B6725" t="str">
            <v>CARRINHO COM 2 PNEUS PARA TRANSPORTAR TUBO CONCRETO, ALTURA ATE 1,0 M E DIAMETRO ATE 1000MM, COM ESTRUTURA EM PERFIL OU TUBO METALICO</v>
          </cell>
          <cell r="C6725" t="str">
            <v>UN</v>
          </cell>
          <cell r="D6725">
            <v>2931.69</v>
          </cell>
        </row>
        <row r="6726">
          <cell r="A6726">
            <v>2711</v>
          </cell>
          <cell r="B6726" t="str">
            <v>CARRO-DE-MAO CACAMBA METALICA E PNEU MACICO</v>
          </cell>
          <cell r="C6726" t="str">
            <v>UN</v>
          </cell>
          <cell r="D6726">
            <v>142.84</v>
          </cell>
        </row>
        <row r="6727">
          <cell r="A6727">
            <v>37727</v>
          </cell>
          <cell r="B6727" t="str">
            <v>CARROCERIA FIXA ABERTA DE MADEIRA PARA TRANSPORTE GERAL DE CARGA SECA DIMENSOES APROXIMADAS 2,25 X 4,10 X 0,50 M (INCLUI MONTAGEM, NAO INCLUI CAMINHAO)</v>
          </cell>
          <cell r="C6727" t="str">
            <v>UN</v>
          </cell>
          <cell r="D6727">
            <v>8000</v>
          </cell>
        </row>
        <row r="6728">
          <cell r="A6728">
            <v>37728</v>
          </cell>
          <cell r="B6728" t="str">
            <v>CARROCERIA FIXA ABERTA DE MADEIRA PARA TRANSPORTE GERAL DE CARGA SECA DIMENSOES APROXIMADAS 2,5 X 5,5 X 0,50 M (INCLUI MONTAGEM, NAO INCLUI CAMINHAO)</v>
          </cell>
          <cell r="C6728" t="str">
            <v>UN</v>
          </cell>
          <cell r="D6728">
            <v>10853.14</v>
          </cell>
        </row>
        <row r="6729">
          <cell r="A6729">
            <v>37729</v>
          </cell>
          <cell r="B6729" t="str">
            <v>CARROCERIA FIXA ABERTA DE MADEIRA PARA TRANSPORTE GERAL DE CARGA SECA DIMENSOES APROXIMADAS 2,5 X 6,00 X 0,50 M (INCLUI MONTAGEM, NAO INCLUI CAMINHAO)</v>
          </cell>
          <cell r="C6729" t="str">
            <v>UN</v>
          </cell>
          <cell r="D6729">
            <v>11748.25</v>
          </cell>
        </row>
        <row r="6730">
          <cell r="A6730">
            <v>37730</v>
          </cell>
          <cell r="B6730" t="str">
            <v>CARROCERIA FIXA ABERTA DE MADEIRA PARA TRANSPORTE GERAL DE CARGA SECA DIMENSOES APROXIMADAS 2,5 X 6,5 X 0,50 M (INCLUI MONTAGEM, NAO INCLUI CAMINHAO)</v>
          </cell>
          <cell r="C6730" t="str">
            <v>UN</v>
          </cell>
          <cell r="D6730">
            <v>12643.35</v>
          </cell>
        </row>
        <row r="6731">
          <cell r="A6731">
            <v>37731</v>
          </cell>
          <cell r="B6731" t="str">
            <v>CARROCERIA FIXA ABERTA DE MADEIRA PARA TRANSPORTE GERAL DE CARGA SECA DIMENSOES APROXIMADAS 2,5 X 7,00 X 0,50 M (INCLUI MONTAGEM, NAO INCLUI CAMINHAO)</v>
          </cell>
          <cell r="C6731" t="str">
            <v>UN</v>
          </cell>
          <cell r="D6731">
            <v>13538.46</v>
          </cell>
        </row>
        <row r="6732">
          <cell r="A6732">
            <v>37732</v>
          </cell>
          <cell r="B6732" t="str">
            <v>CARROCERIA FIXA ABERTA DE MADEIRA PARA TRANSPORTE GERAL DE CARGA SECA DIMENSOES APROXIMADAS 2,5 X 7,5 X 0,50 M (INCLUI MONTAGEM, NAO INCLUI CAMINHAO)</v>
          </cell>
          <cell r="C6732" t="str">
            <v>UN</v>
          </cell>
          <cell r="D6732">
            <v>15440.55</v>
          </cell>
        </row>
        <row r="6733">
          <cell r="A6733">
            <v>4743</v>
          </cell>
          <cell r="B6733" t="str">
            <v>CASCALHO DE CAVA</v>
          </cell>
          <cell r="C6733" t="str">
            <v>M3</v>
          </cell>
          <cell r="D6733">
            <v>24.8</v>
          </cell>
        </row>
        <row r="6734">
          <cell r="A6734">
            <v>4744</v>
          </cell>
          <cell r="B6734" t="str">
            <v>CASCALHO DE RIO</v>
          </cell>
          <cell r="C6734" t="str">
            <v>M3</v>
          </cell>
          <cell r="D6734">
            <v>32.42</v>
          </cell>
        </row>
        <row r="6735">
          <cell r="A6735">
            <v>4745</v>
          </cell>
          <cell r="B6735" t="str">
            <v>CASCALHO LAVADO</v>
          </cell>
          <cell r="C6735" t="str">
            <v>M3</v>
          </cell>
          <cell r="D6735">
            <v>43.44</v>
          </cell>
        </row>
        <row r="6736">
          <cell r="A6736">
            <v>36496</v>
          </cell>
          <cell r="B6736" t="str">
            <v>CAVALETE PARA TALHA COM ESTRUTURA EM TUBO METALICO ALTURA MINIMA 3,2 M EQUIPADO COM RODAS DE BORRACHA PARA MOVIMENTACAO DE TUBOS DE CONCRETO NA CENTRAL DE PREMOLDADOS COM CAPACIDADE DE CARGA DE 3 TONELADAS</v>
          </cell>
          <cell r="C6736" t="str">
            <v>UN</v>
          </cell>
          <cell r="D6736">
            <v>7443.51</v>
          </cell>
        </row>
        <row r="6737">
          <cell r="A6737">
            <v>10630</v>
          </cell>
          <cell r="B6737" t="str">
            <v>CAVALO MECANICO TRACAO 4X2, PESO BRUTO TOTAL COMBINADO 49000 KG, CAPACIDADE MAXIMA DE TRACAO 66000 KG, POTENCIA 310 CV (INCLUI CABINE E CHASSI, NAO INCLUI SEMIRREBOQUE)</v>
          </cell>
          <cell r="C6737" t="str">
            <v>UN</v>
          </cell>
          <cell r="D6737">
            <v>295062.44</v>
          </cell>
        </row>
        <row r="6738">
          <cell r="A6738">
            <v>10609</v>
          </cell>
          <cell r="B6738" t="str">
            <v>CAVALO MECANICO TRACAO 4X2, PESO BRUTO TOTAL COMBINADO 56000 KG, CAPACIDADE MAXIMA DE TRACAO 80000 KG, POTENCIA 400 CV (INCLUI CABINE E CHASSI, NAO INCLUI SEMIRREBOQUE)</v>
          </cell>
          <cell r="C6738" t="str">
            <v>UN</v>
          </cell>
          <cell r="D6738">
            <v>336043.35</v>
          </cell>
        </row>
        <row r="6739">
          <cell r="A6739">
            <v>37762</v>
          </cell>
          <cell r="B6739" t="str">
            <v>CAVALO MECANICO TRACAO 4X2, PESO BRUTO TOTAL 16000 KG, CAPACIDADE MAXIMA DE TRACAO 36000 KG, DISTANCIA ENTRE EIXOS 3,56 M, POTENCIA 286 CV (INCLUI CABINE E CHASSI, NAO INCLUI SEMIRREBOQUE)</v>
          </cell>
          <cell r="C6739" t="str">
            <v>UN</v>
          </cell>
          <cell r="D6739">
            <v>253057.02</v>
          </cell>
        </row>
        <row r="6740">
          <cell r="A6740">
            <v>37763</v>
          </cell>
          <cell r="B6740" t="str">
            <v>CAVALO MECANICO TRACAO 4X2, PESO BRUTO TOTAL 16000 KG, CAPACIDADE MAXIMA DE TRACAO 45000 KG, DISTANCIA ENTRE EIXOS 3,56 M, POTENCIA 330 CV (INCLUI CABINE E CHASSI, NAO INCLUI SEMIRREBOQUE)</v>
          </cell>
          <cell r="C6740" t="str">
            <v>UN</v>
          </cell>
          <cell r="D6740">
            <v>256130.6</v>
          </cell>
        </row>
        <row r="6741">
          <cell r="A6741">
            <v>13456</v>
          </cell>
          <cell r="B6741" t="str">
            <v>CAVALO MECANICO TRACAO 4X2, PESO BRUTO TOTAL 16000 KG, CAPACIDADE MAXIMA DE TRACAO 48300 KG, POTENCIA 360 CV (INCLUI CABINE E CHASSI, NAO INCLUI SEMIRREBOQUE)</v>
          </cell>
          <cell r="C6741" t="str">
            <v>UN</v>
          </cell>
          <cell r="D6741">
            <v>256130.6</v>
          </cell>
        </row>
        <row r="6742">
          <cell r="A6742">
            <v>1283</v>
          </cell>
          <cell r="B6742" t="str">
            <v>CAVALO MECANICO TRACAO 4X2, PESO BRUTO TOTAL 16000 KG, CAPACIDADE MAXIMA DE TRACAO 80000 KG, POTENCIA 260 CV (INCLUI CABINE E CHASSI, NAO INCLUI SEMIRREBOQUE)</v>
          </cell>
          <cell r="C6742" t="str">
            <v>UN</v>
          </cell>
          <cell r="D6742">
            <v>291169.28000000003</v>
          </cell>
        </row>
        <row r="6743">
          <cell r="A6743">
            <v>13215</v>
          </cell>
          <cell r="B6743" t="str">
            <v>CAVALO MECANICO TRACAO 6X2, PESO BRUTO TOTAL COMBINADO 56000 KG, CAPACIDADE MAXIMA DE TRACAO 66000 KG, POTENCIA 360CV (INCLUI CABINE E CHASSI, NAO INCLUI SEMIRREBOQUE)</v>
          </cell>
          <cell r="C6743" t="str">
            <v>UN</v>
          </cell>
          <cell r="D6743">
            <v>357046.06</v>
          </cell>
        </row>
        <row r="6744">
          <cell r="A6744">
            <v>4235</v>
          </cell>
          <cell r="B6744" t="str">
            <v>CAVOUQUEIRO OU OPERADOR PERFURATRIZ/ROMPEDOR</v>
          </cell>
          <cell r="C6744" t="str">
            <v>H</v>
          </cell>
          <cell r="D6744">
            <v>8.1300000000000008</v>
          </cell>
        </row>
        <row r="6745">
          <cell r="A6745">
            <v>39960</v>
          </cell>
          <cell r="B6745" t="str">
            <v>CENTRALIZADOR DE BARRA DE ACO (CHUNBADOR) CB, PARA ACO ATE 20 MM *COLETADO CAIXA*</v>
          </cell>
          <cell r="C6745" t="str">
            <v>UN</v>
          </cell>
          <cell r="D6745">
            <v>0.63</v>
          </cell>
        </row>
        <row r="6746">
          <cell r="A6746">
            <v>1336</v>
          </cell>
          <cell r="B6746" t="str">
            <v>CHAPA ACO GROSSA PRETA 1"(25,40MM) 199,87KG/M2</v>
          </cell>
          <cell r="C6746" t="str">
            <v>M2</v>
          </cell>
          <cell r="D6746">
            <v>704.13</v>
          </cell>
        </row>
        <row r="6747">
          <cell r="A6747">
            <v>12760</v>
          </cell>
          <cell r="B6747" t="str">
            <v>CHAPA ACO INOX AISI 304 NÂº 4 (E = 6 MM), ACABAMENTO NÂº 1 (LAMINADO A QUENTE, FOSCO)</v>
          </cell>
          <cell r="C6747" t="str">
            <v>M2</v>
          </cell>
          <cell r="D6747">
            <v>881.03</v>
          </cell>
        </row>
        <row r="6748">
          <cell r="A6748">
            <v>12759</v>
          </cell>
          <cell r="B6748" t="str">
            <v>CHAPA ACO INOX AISI 304 NÂº 9 (E = 4 MM), ACABAMENTO NÂº 1 (LAMINADO A QUENTE, FOSCO)</v>
          </cell>
          <cell r="C6748" t="str">
            <v>M2</v>
          </cell>
          <cell r="D6748">
            <v>587.34</v>
          </cell>
        </row>
        <row r="6749">
          <cell r="A6749">
            <v>11063</v>
          </cell>
          <cell r="B6749" t="str">
            <v>CHAPA CIMENTICIA LISA, PRENSADA, DE FIBROCIMENTO, E = 6 MM, DE 1,2 X 3,0 M (SEM AMIANTO)</v>
          </cell>
          <cell r="C6749" t="str">
            <v>M2</v>
          </cell>
          <cell r="D6749">
            <v>43.39</v>
          </cell>
        </row>
        <row r="6750">
          <cell r="A6750">
            <v>11062</v>
          </cell>
          <cell r="B6750" t="str">
            <v>CHAPA CIMENTICIA, LISA, PRENSADA DE FIBROCIMENTO, E = 10 MM, DE 1,2 X 3,0 M (SEM AMIANTO)</v>
          </cell>
          <cell r="C6750" t="str">
            <v>M2</v>
          </cell>
          <cell r="D6750">
            <v>44.82</v>
          </cell>
        </row>
        <row r="6751">
          <cell r="A6751">
            <v>1325</v>
          </cell>
          <cell r="B6751" t="str">
            <v>CHAPA DE ACO FINA A FRIO BITOLA MSG 20, E = 0,90 MM (7,20 KG/M2)</v>
          </cell>
          <cell r="C6751" t="str">
            <v>KG</v>
          </cell>
          <cell r="D6751">
            <v>4.8899999999999997</v>
          </cell>
        </row>
        <row r="6752">
          <cell r="A6752">
            <v>1327</v>
          </cell>
          <cell r="B6752" t="str">
            <v>CHAPA DE ACO FINA A FRIO BITOLA MSG 24, E = 0,60 MM (4,80 KG/M2)</v>
          </cell>
          <cell r="C6752" t="str">
            <v>KG</v>
          </cell>
          <cell r="D6752">
            <v>4.38</v>
          </cell>
        </row>
        <row r="6753">
          <cell r="A6753">
            <v>1328</v>
          </cell>
          <cell r="B6753" t="str">
            <v>CHAPA DE ACO FINA A FRIO BITOLA MSG 26, E = 0,45 MM (3,60 KG/M2)</v>
          </cell>
          <cell r="C6753" t="str">
            <v>KG</v>
          </cell>
          <cell r="D6753">
            <v>4.58</v>
          </cell>
        </row>
        <row r="6754">
          <cell r="A6754">
            <v>1321</v>
          </cell>
          <cell r="B6754" t="str">
            <v>CHAPA DE ACO FINA A QUENTE BITOLA MSG 13, E = 2,25 MM (18,00 KG/M2)</v>
          </cell>
          <cell r="C6754" t="str">
            <v>KG</v>
          </cell>
          <cell r="D6754">
            <v>4.91</v>
          </cell>
        </row>
        <row r="6755">
          <cell r="A6755">
            <v>1318</v>
          </cell>
          <cell r="B6755" t="str">
            <v>CHAPA DE ACO FINA A QUENTE BITOLA MSG 14, E = 2,00 MM (16,0 KG/M2)</v>
          </cell>
          <cell r="C6755" t="str">
            <v>KG</v>
          </cell>
          <cell r="D6755">
            <v>4.72</v>
          </cell>
        </row>
        <row r="6756">
          <cell r="A6756">
            <v>1322</v>
          </cell>
          <cell r="B6756" t="str">
            <v>CHAPA DE ACO FINA A QUENTE BITOLA MSG 16, E = 1,50 MM (12,00 KG/M2)</v>
          </cell>
          <cell r="C6756" t="str">
            <v>KG</v>
          </cell>
          <cell r="D6756">
            <v>5.21</v>
          </cell>
        </row>
        <row r="6757">
          <cell r="A6757">
            <v>1323</v>
          </cell>
          <cell r="B6757" t="str">
            <v>CHAPA DE ACO FINA A QUENTE BITOLA MSG 18, E = 1,20 MM (9,60 KG/M2)</v>
          </cell>
          <cell r="C6757" t="str">
            <v>KG</v>
          </cell>
          <cell r="D6757">
            <v>5.09</v>
          </cell>
        </row>
        <row r="6758">
          <cell r="A6758">
            <v>1319</v>
          </cell>
          <cell r="B6758" t="str">
            <v>CHAPA DE ACO FINA A QUENTE BITOLA MSG 3/16 ", E = 4,75 MM (38,00 KG/M2)</v>
          </cell>
          <cell r="C6758" t="str">
            <v>KG</v>
          </cell>
          <cell r="D6758">
            <v>4.51</v>
          </cell>
        </row>
        <row r="6759">
          <cell r="A6759">
            <v>11026</v>
          </cell>
          <cell r="B6759" t="str">
            <v>CHAPA DE ACO GALVANIZADA BITOLA GSG 14, E = 1,95 MM (15,60 KG/M2)</v>
          </cell>
          <cell r="C6759" t="str">
            <v>KG</v>
          </cell>
          <cell r="D6759">
            <v>6.04</v>
          </cell>
        </row>
        <row r="6760">
          <cell r="A6760">
            <v>11027</v>
          </cell>
          <cell r="B6760" t="str">
            <v>CHAPA DE ACO GALVANIZADA BITOLA GSG 16, E = 1,55 MM (12,40 KG/M2)</v>
          </cell>
          <cell r="C6760" t="str">
            <v>KG</v>
          </cell>
          <cell r="D6760">
            <v>6.41</v>
          </cell>
        </row>
        <row r="6761">
          <cell r="A6761">
            <v>11046</v>
          </cell>
          <cell r="B6761" t="str">
            <v>CHAPA DE ACO GALVANIZADA BITOLA GSG 18, E = 1,25 MM (10,00 KG/M2)</v>
          </cell>
          <cell r="C6761" t="str">
            <v>KG</v>
          </cell>
          <cell r="D6761">
            <v>6.23</v>
          </cell>
        </row>
        <row r="6762">
          <cell r="A6762">
            <v>11049</v>
          </cell>
          <cell r="B6762" t="str">
            <v>CHAPA DE ACO GALVANIZADA BITOLA GSG 22, E = 0,80 MM (6,40 KG/M2)</v>
          </cell>
          <cell r="C6762" t="str">
            <v>KG</v>
          </cell>
          <cell r="D6762">
            <v>5.8</v>
          </cell>
        </row>
        <row r="6763">
          <cell r="A6763">
            <v>11051</v>
          </cell>
          <cell r="B6763" t="str">
            <v>CHAPA DE ACO GALVANIZADA BITOLA GSG 26, E = 0,50 MM (4,00 KG/M2)</v>
          </cell>
          <cell r="C6763" t="str">
            <v>KG</v>
          </cell>
          <cell r="D6763">
            <v>6.23</v>
          </cell>
        </row>
        <row r="6764">
          <cell r="A6764">
            <v>40576</v>
          </cell>
          <cell r="B6764" t="str">
            <v>CHAPA DE ACO GROSSA, ASTM A36, BITOLA 3/16, E =4,75 MM (37,29 KG/M2) *COLETADO CAIXA*</v>
          </cell>
          <cell r="C6764" t="str">
            <v>KG</v>
          </cell>
          <cell r="D6764">
            <v>3.21</v>
          </cell>
        </row>
        <row r="6765">
          <cell r="A6765">
            <v>1333</v>
          </cell>
          <cell r="B6765" t="str">
            <v>CHAPA DE ACO GROSSA, ASTM A36, E = 1/2 " (12,70 MM) 99,59 KG/M2</v>
          </cell>
          <cell r="C6765" t="str">
            <v>KG</v>
          </cell>
          <cell r="D6765">
            <v>4.53</v>
          </cell>
        </row>
        <row r="6766">
          <cell r="A6766">
            <v>1330</v>
          </cell>
          <cell r="B6766" t="str">
            <v>CHAPA DE ACO GROSSA, ASTM A36, E = 1/4 " (6,35 MM) 49,79 KG/M2</v>
          </cell>
          <cell r="C6766" t="str">
            <v>KG</v>
          </cell>
          <cell r="D6766">
            <v>4.6500000000000004</v>
          </cell>
        </row>
        <row r="6767">
          <cell r="A6767">
            <v>10957</v>
          </cell>
          <cell r="B6767" t="str">
            <v>CHAPA DE ACO GROSSA, ASTM A36, E = 3/4 " (19,05 MM) 149,39 KG/M2</v>
          </cell>
          <cell r="C6767" t="str">
            <v>KG</v>
          </cell>
          <cell r="D6767">
            <v>5.8</v>
          </cell>
        </row>
        <row r="6768">
          <cell r="A6768">
            <v>1332</v>
          </cell>
          <cell r="B6768" t="str">
            <v>CHAPA DE ACO GROSSA, ASTM A36, E = 3/8 " (9,53 MM) 74,69 KG/M2</v>
          </cell>
          <cell r="C6768" t="str">
            <v>KG</v>
          </cell>
          <cell r="D6768">
            <v>4.83</v>
          </cell>
        </row>
        <row r="6769">
          <cell r="A6769">
            <v>1334</v>
          </cell>
          <cell r="B6769" t="str">
            <v>CHAPA DE ACO GROSSA, ASTM A36, E = 5/8 " (15,88 MM) 124,49 KG/M2</v>
          </cell>
          <cell r="C6769" t="str">
            <v>KG</v>
          </cell>
          <cell r="D6769">
            <v>5.35</v>
          </cell>
        </row>
        <row r="6770">
          <cell r="A6770">
            <v>1335</v>
          </cell>
          <cell r="B6770" t="str">
            <v>CHAPA DE ACO GROSSA, ASTM A36, E = 7/8 " (22,23 MM) 174,28 KG/M2</v>
          </cell>
          <cell r="C6770" t="str">
            <v>KG</v>
          </cell>
          <cell r="D6770">
            <v>5.42</v>
          </cell>
        </row>
        <row r="6771">
          <cell r="A6771">
            <v>1337</v>
          </cell>
          <cell r="B6771" t="str">
            <v>CHAPA DE ACO XADREZ PARA PISOS, E = 1/4 " (6,30 MM) 54,53 KG/M2</v>
          </cell>
          <cell r="C6771" t="str">
            <v>KG</v>
          </cell>
          <cell r="D6771">
            <v>5.72</v>
          </cell>
        </row>
        <row r="6772">
          <cell r="A6772">
            <v>11122</v>
          </cell>
          <cell r="B6772" t="str">
            <v>CHAPA DE ALUMINIO, E = 3 MM, L = 1000 MM - 8,10 KG/M2 (LIGA 1200 - H14)</v>
          </cell>
          <cell r="C6772" t="str">
            <v>KG</v>
          </cell>
          <cell r="D6772">
            <v>28.95</v>
          </cell>
        </row>
        <row r="6773">
          <cell r="A6773">
            <v>11123</v>
          </cell>
          <cell r="B6773" t="str">
            <v>CHAPA DE ALUMINIO, E = 4 MM, L = 1000 MM - 10,8 KG/M2 (LIGA 1200 - H14)</v>
          </cell>
          <cell r="C6773" t="str">
            <v>KG</v>
          </cell>
          <cell r="D6773">
            <v>28.95</v>
          </cell>
        </row>
        <row r="6774">
          <cell r="A6774">
            <v>11125</v>
          </cell>
          <cell r="B6774" t="str">
            <v>CHAPA DE ALUMINIO, E = 5 MM, L = 1060 MM - 13,5 KG/M2 (LIGA 1200 - H14)</v>
          </cell>
          <cell r="C6774" t="str">
            <v>KG</v>
          </cell>
          <cell r="D6774">
            <v>28.95</v>
          </cell>
        </row>
        <row r="6775">
          <cell r="A6775">
            <v>39416</v>
          </cell>
          <cell r="B6775" t="str">
            <v>CHAPA DE GESSO ACARTONADO, RESISTENTE A UMIDADE (RU), COR VERDE, E = 12,5 MM, 1200 X 1800 MM (L X C)</v>
          </cell>
          <cell r="C6775" t="str">
            <v>M2</v>
          </cell>
          <cell r="D6775">
            <v>19.41</v>
          </cell>
        </row>
        <row r="6776">
          <cell r="A6776">
            <v>39417</v>
          </cell>
          <cell r="B6776" t="str">
            <v>CHAPA DE GESSO ACARTONADO, RESISTENTE A UMIDADE (RU), COR VERDE, E = 12,5 MM, 1200 X 2400 MM (L X C)</v>
          </cell>
          <cell r="C6776" t="str">
            <v>M2</v>
          </cell>
          <cell r="D6776">
            <v>20.350000000000001</v>
          </cell>
        </row>
        <row r="6777">
          <cell r="A6777">
            <v>39414</v>
          </cell>
          <cell r="B6777" t="str">
            <v>CHAPA DE GESSO ACARTONADO, RESISTENTE AO FOGO (RF), COR ROSA, E = 12,5 MM, 1200 X 1800 MM (L X C)</v>
          </cell>
          <cell r="C6777" t="str">
            <v>M2</v>
          </cell>
          <cell r="D6777">
            <v>18.23</v>
          </cell>
        </row>
        <row r="6778">
          <cell r="A6778">
            <v>39415</v>
          </cell>
          <cell r="B6778" t="str">
            <v>CHAPA DE GESSO ACARTONADO, RESISTENTE AO FOGO (RF), COR ROSA, E = 12,5 MM, 1200 X 2400 MM (L X C)</v>
          </cell>
          <cell r="C6778" t="str">
            <v>M2</v>
          </cell>
          <cell r="D6778">
            <v>19.32</v>
          </cell>
        </row>
        <row r="6779">
          <cell r="A6779">
            <v>39412</v>
          </cell>
          <cell r="B6779" t="str">
            <v>CHAPA DE GESSO ACARTONADO, STANDARD (ST), COR BRANCA, E = 12,5 MM, 1200 X 1800 MM (L X C)</v>
          </cell>
          <cell r="C6779" t="str">
            <v>M2</v>
          </cell>
          <cell r="D6779">
            <v>13.72</v>
          </cell>
        </row>
        <row r="6780">
          <cell r="A6780">
            <v>39413</v>
          </cell>
          <cell r="B6780" t="str">
            <v>CHAPA DE GESSO ACARTONADO, STANDARD (ST), COR BRANCA, E = 12,5 MM, 1200 X 2400 MM (L X C)</v>
          </cell>
          <cell r="C6780" t="str">
            <v>M2</v>
          </cell>
          <cell r="D6780">
            <v>13.59</v>
          </cell>
        </row>
        <row r="6781">
          <cell r="A6781">
            <v>1338</v>
          </cell>
          <cell r="B6781" t="str">
            <v>CHAPA DE LAMINADO MELAMINICO, LISO BRILHANTE, DE *1,25 X 3,08* M, E = 0,8 MM</v>
          </cell>
          <cell r="C6781" t="str">
            <v>M2</v>
          </cell>
          <cell r="D6781">
            <v>13.76</v>
          </cell>
        </row>
        <row r="6782">
          <cell r="A6782">
            <v>1340</v>
          </cell>
          <cell r="B6782" t="str">
            <v>CHAPA DE LAMINADO MELAMINICO, LISO FOSCO, DE *1,25 X 3,08* M, E = 0,8 MM</v>
          </cell>
          <cell r="C6782" t="str">
            <v>M2</v>
          </cell>
          <cell r="D6782">
            <v>15.9</v>
          </cell>
        </row>
        <row r="6783">
          <cell r="A6783">
            <v>1341</v>
          </cell>
          <cell r="B6783" t="str">
            <v>CHAPA DE LAMINADO MELAMINICO, TEXTURIZADO, DE *1,25 X 3,08* M, E = 0,8 MM</v>
          </cell>
          <cell r="C6783" t="str">
            <v>M2</v>
          </cell>
          <cell r="D6783">
            <v>15.32</v>
          </cell>
        </row>
        <row r="6784">
          <cell r="A6784">
            <v>1364</v>
          </cell>
          <cell r="B6784" t="str">
            <v>CHAPA DE MADEIRA COMPENSADA DE PINUS, VIROLA OU EQUIVALENTE, DE *2,2 X 1,6* M, E = 10 MM</v>
          </cell>
          <cell r="C6784" t="str">
            <v>M2</v>
          </cell>
          <cell r="D6784">
            <v>17.97</v>
          </cell>
        </row>
        <row r="6785">
          <cell r="A6785">
            <v>1361</v>
          </cell>
          <cell r="B6785" t="str">
            <v>CHAPA DE MADEIRA COMPENSADA DE PINUS, VIROLA OU EQUIVALENTE, DE *2,2 X 1,6* M, E = 12 MM</v>
          </cell>
          <cell r="C6785" t="str">
            <v>UN</v>
          </cell>
          <cell r="D6785">
            <v>74.95</v>
          </cell>
        </row>
        <row r="6786">
          <cell r="A6786">
            <v>1362</v>
          </cell>
          <cell r="B6786" t="str">
            <v>CHAPA DE MADEIRA COMPENSADA DE PINUS, VIROLA OU EQUIVALENTE, DE *2,2 X 1,6* M, E = 15 MM</v>
          </cell>
          <cell r="C6786" t="str">
            <v>M2</v>
          </cell>
          <cell r="D6786">
            <v>25.02</v>
          </cell>
        </row>
        <row r="6787">
          <cell r="A6787">
            <v>11131</v>
          </cell>
          <cell r="B6787" t="str">
            <v>CHAPA DE MADEIRA COMPENSADA DE PINUS, VIROLA OU EQUIVALENTE, DE *2,2 X 1,6* M, E = 20 MM</v>
          </cell>
          <cell r="C6787" t="str">
            <v>M2</v>
          </cell>
          <cell r="D6787">
            <v>32.020000000000003</v>
          </cell>
        </row>
        <row r="6788">
          <cell r="A6788">
            <v>11132</v>
          </cell>
          <cell r="B6788" t="str">
            <v>CHAPA DE MADEIRA COMPENSADA DE PINUS, VIROLA OU EQUIVALENTE, DE *2,2 X 1,6* M, E = 25 MM</v>
          </cell>
          <cell r="C6788" t="str">
            <v>M2</v>
          </cell>
          <cell r="D6788">
            <v>37.86</v>
          </cell>
        </row>
        <row r="6789">
          <cell r="A6789">
            <v>1363</v>
          </cell>
          <cell r="B6789" t="str">
            <v>CHAPA DE MADEIRA COMPENSADA DE PINUS, VIROLA OU EQUIVALENTE, DE *2,2 X 1,6* M, E = 6 MM</v>
          </cell>
          <cell r="C6789" t="str">
            <v>M2</v>
          </cell>
          <cell r="D6789">
            <v>12.73</v>
          </cell>
        </row>
        <row r="6790">
          <cell r="A6790">
            <v>11130</v>
          </cell>
          <cell r="B6790" t="str">
            <v>CHAPA DE MADEIRA COMPENSADA DE PINUS, VIROLA OU EQUIVALENTE, DE *2,2 X 1,6* M, E = 8 MM</v>
          </cell>
          <cell r="C6790" t="str">
            <v>M2</v>
          </cell>
          <cell r="D6790">
            <v>16.12</v>
          </cell>
        </row>
        <row r="6791">
          <cell r="A6791">
            <v>11134</v>
          </cell>
          <cell r="B6791" t="str">
            <v>CHAPA DE MADEIRA COMPENSADA NAVAL (COM COLA FENOLICA), E = 10 MM, DE *1,60 X 2,20* M</v>
          </cell>
          <cell r="C6791" t="str">
            <v>M2</v>
          </cell>
          <cell r="D6791">
            <v>24.83</v>
          </cell>
        </row>
        <row r="6792">
          <cell r="A6792">
            <v>11135</v>
          </cell>
          <cell r="B6792" t="str">
            <v>CHAPA DE MADEIRA COMPENSADA NAVAL (COM COLA FENOLICA), E = 12 MM, DE *1,60 X 2,20* M</v>
          </cell>
          <cell r="C6792" t="str">
            <v>M2</v>
          </cell>
          <cell r="D6792">
            <v>30.26</v>
          </cell>
        </row>
        <row r="6793">
          <cell r="A6793">
            <v>11136</v>
          </cell>
          <cell r="B6793" t="str">
            <v>CHAPA DE MADEIRA COMPENSADA NAVAL (COM COLA FENOLICA), E = 15 MM, DE *1,60 X 2,20* M</v>
          </cell>
          <cell r="C6793" t="str">
            <v>M2</v>
          </cell>
          <cell r="D6793">
            <v>32.74</v>
          </cell>
        </row>
        <row r="6794">
          <cell r="A6794">
            <v>34743</v>
          </cell>
          <cell r="B6794" t="str">
            <v>CHAPA DE MADEIRA COMPENSADA NAVAL (COM COLA FENOLICA), E = 18 MM, DE *1,60 X 2,20* M</v>
          </cell>
          <cell r="C6794" t="str">
            <v>M2</v>
          </cell>
          <cell r="D6794">
            <v>41.68</v>
          </cell>
        </row>
        <row r="6795">
          <cell r="A6795">
            <v>11137</v>
          </cell>
          <cell r="B6795" t="str">
            <v>CHAPA DE MADEIRA COMPENSADA NAVAL (COM COLA FENOLICA), E = 20 MM, DE *1,60 X 2,20* M</v>
          </cell>
          <cell r="C6795" t="str">
            <v>M2</v>
          </cell>
          <cell r="D6795">
            <v>46.48</v>
          </cell>
        </row>
        <row r="6796">
          <cell r="A6796">
            <v>34745</v>
          </cell>
          <cell r="B6796" t="str">
            <v>CHAPA DE MADEIRA COMPENSADA NAVAL (COM COLA FENOLICA), E = 25 MM, DE *1,60 X 2,20* M</v>
          </cell>
          <cell r="C6796" t="str">
            <v>M2</v>
          </cell>
          <cell r="D6796">
            <v>52.97</v>
          </cell>
        </row>
        <row r="6797">
          <cell r="A6797">
            <v>34746</v>
          </cell>
          <cell r="B6797" t="str">
            <v>CHAPA DE MADEIRA COMPENSADA NAVAL (COM COLA FENOLICA), E = 4 MM, DE *1,60 X 2,20* M</v>
          </cell>
          <cell r="C6797" t="str">
            <v>M2</v>
          </cell>
          <cell r="D6797">
            <v>13.64</v>
          </cell>
        </row>
        <row r="6798">
          <cell r="A6798">
            <v>1360</v>
          </cell>
          <cell r="B6798" t="str">
            <v>CHAPA DE MADEIRA COMPENSADA NAVAL (COM COLA FENOLICA), E = 6 MM, DE *1,60 X 2,20* M</v>
          </cell>
          <cell r="C6798" t="str">
            <v>M2</v>
          </cell>
          <cell r="D6798">
            <v>16.850000000000001</v>
          </cell>
        </row>
        <row r="6799">
          <cell r="A6799">
            <v>1347</v>
          </cell>
          <cell r="B6799" t="str">
            <v>CHAPA DE MADEIRA COMPENSADA PLASTIFICADA PARA FORMA DE CONCRETO, DE *1,10 X 2,20* M, E = 12 MM</v>
          </cell>
          <cell r="C6799" t="str">
            <v>M2</v>
          </cell>
          <cell r="D6799">
            <v>23.92</v>
          </cell>
        </row>
        <row r="6800">
          <cell r="A6800">
            <v>1346</v>
          </cell>
          <cell r="B6800" t="str">
            <v>CHAPA DE MADEIRA COMPENSADA PLASTIFICADA PARA FORMA DE CONCRETO, DE *2,44 X 1,22* M, E = 10 MM</v>
          </cell>
          <cell r="C6800" t="str">
            <v>M2</v>
          </cell>
          <cell r="D6800">
            <v>20.02</v>
          </cell>
        </row>
        <row r="6801">
          <cell r="A6801">
            <v>1342</v>
          </cell>
          <cell r="B6801" t="str">
            <v>CHAPA DE MADEIRA COMPENSADA PLASTIFICADA PARA FORMA DE CONCRETO, DE *2,44 X 1,22* M, E = 14 MM</v>
          </cell>
          <cell r="C6801" t="str">
            <v>UN</v>
          </cell>
          <cell r="D6801">
            <v>61.66</v>
          </cell>
        </row>
        <row r="6802">
          <cell r="A6802">
            <v>1345</v>
          </cell>
          <cell r="B6802" t="str">
            <v>CHAPA DE MADEIRA COMPENSADA PLASTIFICADA PARA FORMA DE CONCRETO, DE *2,44 X 1,22* M, E = 18 MM</v>
          </cell>
          <cell r="C6802" t="str">
            <v>M2</v>
          </cell>
          <cell r="D6802">
            <v>32.43</v>
          </cell>
        </row>
        <row r="6803">
          <cell r="A6803">
            <v>1349</v>
          </cell>
          <cell r="B6803" t="str">
            <v>CHAPA DE MADEIRA COMPENSADA PLASTIFICADA PARA FORMA DE CONCRETO, DE *2,44 X 1,22* M, E = 20 MM</v>
          </cell>
          <cell r="C6803" t="str">
            <v>UN</v>
          </cell>
          <cell r="D6803">
            <v>87.93</v>
          </cell>
        </row>
        <row r="6804">
          <cell r="A6804">
            <v>1344</v>
          </cell>
          <cell r="B6804" t="str">
            <v>CHAPA DE MADEIRA COMPENSADA PLASTIFICADA PARA FORMA DE CONCRETO, DE *2,44 X 1,22* M, E = 6 MM</v>
          </cell>
          <cell r="C6804" t="str">
            <v>UN</v>
          </cell>
          <cell r="D6804">
            <v>34.880000000000003</v>
          </cell>
        </row>
        <row r="6805">
          <cell r="A6805">
            <v>1350</v>
          </cell>
          <cell r="B6805" t="str">
            <v>CHAPA DE MADEIRA COMPENSADA RESINADA PARA FORMA DE CONCRETO, DE *2,2 X 1,1* M, E = 10 MM</v>
          </cell>
          <cell r="C6805" t="str">
            <v>UN</v>
          </cell>
          <cell r="D6805">
            <v>32.5</v>
          </cell>
        </row>
        <row r="6806">
          <cell r="A6806">
            <v>1357</v>
          </cell>
          <cell r="B6806" t="str">
            <v>CHAPA DE MADEIRA COMPENSADA RESINADA PARA FORMA DE CONCRETO, DE *2,2 X 1,1* M, E = 12 MM</v>
          </cell>
          <cell r="C6806" t="str">
            <v>UN</v>
          </cell>
          <cell r="D6806">
            <v>41.4</v>
          </cell>
        </row>
        <row r="6807">
          <cell r="A6807">
            <v>1355</v>
          </cell>
          <cell r="B6807" t="str">
            <v>CHAPA DE MADEIRA COMPENSADA RESINADA PARA FORMA DE CONCRETO, DE *2,2 X 1,1* M, E = 14 MM</v>
          </cell>
          <cell r="C6807" t="str">
            <v>M2</v>
          </cell>
          <cell r="D6807">
            <v>19.05</v>
          </cell>
        </row>
        <row r="6808">
          <cell r="A6808">
            <v>1358</v>
          </cell>
          <cell r="B6808" t="str">
            <v>CHAPA DE MADEIRA COMPENSADA RESINADA PARA FORMA DE CONCRETO, DE *2,2 X 1,1* M, E = 17 MM</v>
          </cell>
          <cell r="C6808" t="str">
            <v>M2</v>
          </cell>
          <cell r="D6808">
            <v>22.07</v>
          </cell>
        </row>
        <row r="6809">
          <cell r="A6809">
            <v>1359</v>
          </cell>
          <cell r="B6809" t="str">
            <v>CHAPA DE MADEIRA COMPENSADA RESINADA PARA FORMA DE CONCRETO, DE *2,2 X 1,1* M, E = 20 MM</v>
          </cell>
          <cell r="C6809" t="str">
            <v>UN</v>
          </cell>
          <cell r="D6809">
            <v>63.96</v>
          </cell>
        </row>
        <row r="6810">
          <cell r="A6810">
            <v>1351</v>
          </cell>
          <cell r="B6810" t="str">
            <v>CHAPA DE MADEIRA COMPENSADA RESINADA PARA FORMA DE CONCRETO, DE *2,2 X 1,1* M, E = 6 MM</v>
          </cell>
          <cell r="C6810" t="str">
            <v>UN</v>
          </cell>
          <cell r="D6810">
            <v>20.61</v>
          </cell>
        </row>
        <row r="6811">
          <cell r="A6811">
            <v>34659</v>
          </cell>
          <cell r="B6811" t="str">
            <v>CHAPA DE MDF BRANCO LISO 1 FACE, E = 12 MM, DE *2,75 X 1,85* M</v>
          </cell>
          <cell r="C6811" t="str">
            <v>M2</v>
          </cell>
          <cell r="D6811">
            <v>21.53</v>
          </cell>
        </row>
        <row r="6812">
          <cell r="A6812">
            <v>34514</v>
          </cell>
          <cell r="B6812" t="str">
            <v>CHAPA DE MDF BRANCO LISO 1 FACE, E = 15 MM, DE *2,75 X 1,85* M</v>
          </cell>
          <cell r="C6812" t="str">
            <v>M2</v>
          </cell>
          <cell r="D6812">
            <v>21.53</v>
          </cell>
        </row>
        <row r="6813">
          <cell r="A6813">
            <v>34660</v>
          </cell>
          <cell r="B6813" t="str">
            <v>CHAPA DE MDF BRANCO LISO 1 FACE, E = 18 MM, DE *2,75 X 1,85* M</v>
          </cell>
          <cell r="C6813" t="str">
            <v>M2</v>
          </cell>
          <cell r="D6813">
            <v>27.32</v>
          </cell>
        </row>
        <row r="6814">
          <cell r="A6814">
            <v>34661</v>
          </cell>
          <cell r="B6814" t="str">
            <v>CHAPA DE MDF BRANCO LISO 1 FACE, E = 25 MM, DE *2,75 X 1,85* M</v>
          </cell>
          <cell r="C6814" t="str">
            <v>M2</v>
          </cell>
          <cell r="D6814">
            <v>39.24</v>
          </cell>
        </row>
        <row r="6815">
          <cell r="A6815">
            <v>34667</v>
          </cell>
          <cell r="B6815" t="str">
            <v>CHAPA DE MDF BRANCO LISO 1 FACE, E = 6 MM, DE *2,75 X 1,85* M</v>
          </cell>
          <cell r="C6815" t="str">
            <v>M2</v>
          </cell>
          <cell r="D6815">
            <v>14.21</v>
          </cell>
        </row>
        <row r="6816">
          <cell r="A6816">
            <v>34668</v>
          </cell>
          <cell r="B6816" t="str">
            <v>CHAPA DE MDF BRANCO LISO 1 FACE, E = 9 MM, DE *2,75 X 1,85* M</v>
          </cell>
          <cell r="C6816" t="str">
            <v>M2</v>
          </cell>
          <cell r="D6816">
            <v>18.57</v>
          </cell>
        </row>
        <row r="6817">
          <cell r="A6817">
            <v>34741</v>
          </cell>
          <cell r="B6817" t="str">
            <v>CHAPA DE MDF BRANCO LISO 2 FACES, E = 12 MM, DE *2,75 X 1,85* M</v>
          </cell>
          <cell r="C6817" t="str">
            <v>M2</v>
          </cell>
          <cell r="D6817">
            <v>20.43</v>
          </cell>
        </row>
        <row r="6818">
          <cell r="A6818">
            <v>34664</v>
          </cell>
          <cell r="B6818" t="str">
            <v>CHAPA DE MDF BRANCO LISO 2 FACES, E = 15 MM, DE *2,75 X 1,85* M</v>
          </cell>
          <cell r="C6818" t="str">
            <v>M2</v>
          </cell>
          <cell r="D6818">
            <v>22.3</v>
          </cell>
        </row>
        <row r="6819">
          <cell r="A6819">
            <v>34665</v>
          </cell>
          <cell r="B6819" t="str">
            <v>CHAPA DE MDF BRANCO LISO 2 FACES, E = 18 MM, DE *2,75 X 1,85* M</v>
          </cell>
          <cell r="C6819" t="str">
            <v>M2</v>
          </cell>
          <cell r="D6819">
            <v>27.68</v>
          </cell>
        </row>
        <row r="6820">
          <cell r="A6820">
            <v>34666</v>
          </cell>
          <cell r="B6820" t="str">
            <v>CHAPA DE MDF BRANCO LISO 2 FACES, E = 25 MM, DE *2,75 X 1,85* M</v>
          </cell>
          <cell r="C6820" t="str">
            <v>M2</v>
          </cell>
          <cell r="D6820">
            <v>41.81</v>
          </cell>
        </row>
        <row r="6821">
          <cell r="A6821">
            <v>34669</v>
          </cell>
          <cell r="B6821" t="str">
            <v>CHAPA DE MDF BRANCO LISO 2 FACES, E = 6 MM, DE *2,75 X 1,85* M</v>
          </cell>
          <cell r="C6821" t="str">
            <v>M2</v>
          </cell>
          <cell r="D6821">
            <v>15.33</v>
          </cell>
        </row>
        <row r="6822">
          <cell r="A6822">
            <v>34670</v>
          </cell>
          <cell r="B6822" t="str">
            <v>CHAPA DE MDF BRANCO LISO 2 FACES, E = 9 MM, DE *2,75 X 1,85* M</v>
          </cell>
          <cell r="C6822" t="str">
            <v>M2</v>
          </cell>
          <cell r="D6822">
            <v>18.75</v>
          </cell>
        </row>
        <row r="6823">
          <cell r="A6823">
            <v>34671</v>
          </cell>
          <cell r="B6823" t="str">
            <v>CHAPA DE MDF CRU, E = 12 MM, DE *2,75 X 1,85* M</v>
          </cell>
          <cell r="C6823" t="str">
            <v>M2</v>
          </cell>
          <cell r="D6823">
            <v>15.65</v>
          </cell>
        </row>
        <row r="6824">
          <cell r="A6824">
            <v>34672</v>
          </cell>
          <cell r="B6824" t="str">
            <v>CHAPA DE MDF CRU, E = 15 MM, DE *2,75 X 1,85* M</v>
          </cell>
          <cell r="C6824" t="str">
            <v>M2</v>
          </cell>
          <cell r="D6824">
            <v>16.5</v>
          </cell>
        </row>
        <row r="6825">
          <cell r="A6825">
            <v>34673</v>
          </cell>
          <cell r="B6825" t="str">
            <v>CHAPA DE MDF CRU, E = 18 MM, DE *2,75 X 1,85* M</v>
          </cell>
          <cell r="C6825" t="str">
            <v>M2</v>
          </cell>
          <cell r="D6825">
            <v>20.13</v>
          </cell>
        </row>
        <row r="6826">
          <cell r="A6826">
            <v>34674</v>
          </cell>
          <cell r="B6826" t="str">
            <v>CHAPA DE MDF CRU, E = 20 MM, DE *2,75 X 1,85* M</v>
          </cell>
          <cell r="C6826" t="str">
            <v>M2</v>
          </cell>
          <cell r="D6826">
            <v>26.77</v>
          </cell>
        </row>
        <row r="6827">
          <cell r="A6827">
            <v>34675</v>
          </cell>
          <cell r="B6827" t="str">
            <v>CHAPA DE MDF CRU, E = 25 MM, DE *2,75 X 1,85* M</v>
          </cell>
          <cell r="C6827" t="str">
            <v>M2</v>
          </cell>
          <cell r="D6827">
            <v>32.64</v>
          </cell>
        </row>
        <row r="6828">
          <cell r="A6828">
            <v>34676</v>
          </cell>
          <cell r="B6828" t="str">
            <v>CHAPA DE MDF CRU, E = 6 MM, DE *2,75 X 1,85* M</v>
          </cell>
          <cell r="C6828" t="str">
            <v>M2</v>
          </cell>
          <cell r="D6828">
            <v>9.39</v>
          </cell>
        </row>
        <row r="6829">
          <cell r="A6829">
            <v>34677</v>
          </cell>
          <cell r="B6829" t="str">
            <v>CHAPA DE MDF CRU, E = 9 MM, DE *2,75 X 1,85* M</v>
          </cell>
          <cell r="C6829" t="str">
            <v>M2</v>
          </cell>
          <cell r="D6829">
            <v>12.63</v>
          </cell>
        </row>
        <row r="6830">
          <cell r="A6830">
            <v>11047</v>
          </cell>
          <cell r="B6830" t="str">
            <v>CHAPA GALV PLANA 19GSG 1,158MM 9,307KG/M2</v>
          </cell>
          <cell r="C6830" t="str">
            <v>KG</v>
          </cell>
          <cell r="D6830">
            <v>5.8</v>
          </cell>
        </row>
        <row r="6831">
          <cell r="A6831">
            <v>11061</v>
          </cell>
          <cell r="B6831" t="str">
            <v>CHAPA GALV PLANA 30GSG 0,399MM 3,204KG/M2</v>
          </cell>
          <cell r="C6831" t="str">
            <v>KG</v>
          </cell>
          <cell r="D6831">
            <v>7</v>
          </cell>
        </row>
        <row r="6832">
          <cell r="A6832">
            <v>40631</v>
          </cell>
          <cell r="B6832" t="str">
            <v>CHAPA PARA EMENDA DE VIGA, EM ACO GROSSO, QUALIDADE ESTRUTURAL, BITOLA 3/16 , E=4,75 MM, 4 FUROS, LARGURA 45 MM, COMPRIMENTO 500 MM  *COLETADO CAIXA*</v>
          </cell>
          <cell r="C6832" t="str">
            <v>PAR</v>
          </cell>
          <cell r="D6832">
            <v>44.29</v>
          </cell>
        </row>
        <row r="6833">
          <cell r="A6833">
            <v>11584</v>
          </cell>
          <cell r="B6833" t="str">
            <v>CHAPA RIGIDA FIBRAS MAD PRENSADA A QUENTE TIPO EUCADUR LISA 1,22 X 2,44M ESP=2,5MM</v>
          </cell>
          <cell r="C6833" t="str">
            <v>UN</v>
          </cell>
          <cell r="D6833">
            <v>56.27</v>
          </cell>
        </row>
        <row r="6834">
          <cell r="A6834">
            <v>11112</v>
          </cell>
          <cell r="B6834" t="str">
            <v>CHAPA/BOBINA ALUMINIO, E = 0,5 MM, L = 300 MM - 0,41 KG/M (LIGA 1200 - H14)</v>
          </cell>
          <cell r="C6834" t="str">
            <v>KG</v>
          </cell>
          <cell r="D6834">
            <v>28.95</v>
          </cell>
        </row>
        <row r="6835">
          <cell r="A6835">
            <v>11115</v>
          </cell>
          <cell r="B6835" t="str">
            <v>CHAPA/BOBINA ALUMINIO, E = 0,8 MM, L = 1000 MM - 2,16 KG/M (LIGA 1200 - H14)</v>
          </cell>
          <cell r="C6835" t="str">
            <v>M</v>
          </cell>
          <cell r="D6835">
            <v>13.4</v>
          </cell>
        </row>
        <row r="6836">
          <cell r="A6836">
            <v>11113</v>
          </cell>
          <cell r="B6836" t="str">
            <v>CHAPA/BOBINA ALUMINIO, E = 0,8 MM, L = 500 MM - 1,08 KG/M (LIGA 1200 - H14)</v>
          </cell>
          <cell r="C6836" t="str">
            <v>KG</v>
          </cell>
          <cell r="D6836">
            <v>28.95</v>
          </cell>
        </row>
        <row r="6837">
          <cell r="A6837">
            <v>11114</v>
          </cell>
          <cell r="B6837" t="str">
            <v>CHAPA/BOBINA ALUMINIO, E = 0,8 MM, L = 600 MM - 1,30 KG/M (LIGA 1200 - H14)</v>
          </cell>
          <cell r="C6837" t="str">
            <v>M</v>
          </cell>
          <cell r="D6837">
            <v>22.26</v>
          </cell>
        </row>
        <row r="6838">
          <cell r="A6838">
            <v>13712</v>
          </cell>
          <cell r="B6838" t="str">
            <v>CHAVE COMPENSADORA TRIFASICA P/ MOTOR 15CV (380V) C/ FUSIVEL DIAZED 50A</v>
          </cell>
          <cell r="C6838" t="str">
            <v>UN</v>
          </cell>
          <cell r="D6838">
            <v>9840.43</v>
          </cell>
        </row>
        <row r="6839">
          <cell r="A6839">
            <v>13711</v>
          </cell>
          <cell r="B6839" t="str">
            <v>CHAVE COMPENSADORA TRIFASICA P/ MOTOR 150CV (380V) C/ FUSIVEL NH 315A</v>
          </cell>
          <cell r="C6839" t="str">
            <v>UN</v>
          </cell>
          <cell r="D6839">
            <v>30674.959999999999</v>
          </cell>
        </row>
        <row r="6840">
          <cell r="A6840">
            <v>13704</v>
          </cell>
          <cell r="B6840" t="str">
            <v>CHAVE COMPENSADORA TRIFASICA P/ MOTOR 40CV (380V) C/ FUSIVEL NH 100A</v>
          </cell>
          <cell r="C6840" t="str">
            <v>UN</v>
          </cell>
          <cell r="D6840">
            <v>4382.42</v>
          </cell>
        </row>
        <row r="6841">
          <cell r="A6841">
            <v>13710</v>
          </cell>
          <cell r="B6841" t="str">
            <v>CHAVE COMPENSADORA TRIFASICA P/ MOTOR 75CV (380V) C/ FUSIVEL NH 160A</v>
          </cell>
          <cell r="C6841" t="str">
            <v>UN</v>
          </cell>
          <cell r="D6841">
            <v>5239.0200000000004</v>
          </cell>
        </row>
        <row r="6842">
          <cell r="A6842">
            <v>12096</v>
          </cell>
          <cell r="B6842" t="str">
            <v>CHAVE COMUTADORA REFORCADA TIPO FACA C/ BASE DE MARMORE 1 X 30A/250V (1 POLO)</v>
          </cell>
          <cell r="C6842" t="str">
            <v>UN</v>
          </cell>
          <cell r="D6842">
            <v>21.6</v>
          </cell>
        </row>
        <row r="6843">
          <cell r="A6843">
            <v>12097</v>
          </cell>
          <cell r="B6843" t="str">
            <v>CHAVE COMUTADORA REFORCADA TIPO FACA C/ BASE DE MARMORE 2 X 30A/250V (2 POLOS)</v>
          </cell>
          <cell r="C6843" t="str">
            <v>UN</v>
          </cell>
          <cell r="D6843">
            <v>19.03</v>
          </cell>
        </row>
        <row r="6844">
          <cell r="A6844">
            <v>12098</v>
          </cell>
          <cell r="B6844" t="str">
            <v>CHAVE COMUTADORA REFORCADA TIPO FACA C/ BASE DE MARMORE 2 X 60A/250V (2 POLOS)</v>
          </cell>
          <cell r="C6844" t="str">
            <v>UN</v>
          </cell>
          <cell r="D6844">
            <v>29.89</v>
          </cell>
        </row>
        <row r="6845">
          <cell r="A6845">
            <v>12099</v>
          </cell>
          <cell r="B6845" t="str">
            <v>CHAVE COMUTADORA REFORCADA TIPO FACA C/ BASE DE MARMORE 3 X 30A/250V (3 POLOS)</v>
          </cell>
          <cell r="C6845" t="str">
            <v>UN</v>
          </cell>
          <cell r="D6845">
            <v>26.06</v>
          </cell>
        </row>
        <row r="6846">
          <cell r="A6846">
            <v>12100</v>
          </cell>
          <cell r="B6846" t="str">
            <v>CHAVE COMUTADORA REFORCADA TIPO FACA C/ BASE DE MARMORE 3 X 60A/250V (3 POLOS)</v>
          </cell>
          <cell r="C6846" t="str">
            <v>UN</v>
          </cell>
          <cell r="D6846">
            <v>32.14</v>
          </cell>
        </row>
        <row r="6847">
          <cell r="A6847">
            <v>20971</v>
          </cell>
          <cell r="B6847" t="str">
            <v>CHAVE DUPLA PARA CONEXOES TIPO STORZ, ENGATE RAPIDO 1 1/2" X 2 1/2", EM LATAO, PARA INSTALACAO PREDIAL COMBATE A INCENDIO</v>
          </cell>
          <cell r="C6847" t="str">
            <v>UN</v>
          </cell>
          <cell r="D6847">
            <v>10.95</v>
          </cell>
        </row>
        <row r="6848">
          <cell r="A6848">
            <v>12081</v>
          </cell>
          <cell r="B6848" t="str">
            <v>CHAVE ELETRICA TRIPOLAR BLINDADA DE 30 A / 250 V</v>
          </cell>
          <cell r="C6848" t="str">
            <v>UN</v>
          </cell>
          <cell r="D6848">
            <v>171.42</v>
          </cell>
        </row>
        <row r="6849">
          <cell r="A6849">
            <v>13709</v>
          </cell>
          <cell r="B6849" t="str">
            <v>CHAVE ESTRELA TRIANGULO TRIFASICA P/ MOTOR 15CV (380V) P/ FUSIVEL DIAZED 35A</v>
          </cell>
          <cell r="C6849" t="str">
            <v>UN</v>
          </cell>
          <cell r="D6849">
            <v>601.39</v>
          </cell>
        </row>
        <row r="6850">
          <cell r="A6850">
            <v>13366</v>
          </cell>
          <cell r="B6850" t="str">
            <v>CHAVE FACA BIPOLAR C/ BASE DE ARDOSIA P/ FUSIVEIS CARTUCHO 60A/250V</v>
          </cell>
          <cell r="C6850" t="str">
            <v>UN</v>
          </cell>
          <cell r="D6850">
            <v>27.35</v>
          </cell>
        </row>
        <row r="6851">
          <cell r="A6851">
            <v>13403</v>
          </cell>
          <cell r="B6851" t="str">
            <v>CHAVE FACA BIPOLAR C/ BASE DE ARDOSIA/MARMORE P/ FUSIVEIS CARTUCHO 30A/250V</v>
          </cell>
          <cell r="C6851" t="str">
            <v>UN</v>
          </cell>
          <cell r="D6851">
            <v>21.42</v>
          </cell>
        </row>
        <row r="6852">
          <cell r="A6852">
            <v>12080</v>
          </cell>
          <cell r="B6852" t="str">
            <v>CHAVE FACA MONOPOLAR BLINDADA 30A/250V</v>
          </cell>
          <cell r="C6852" t="str">
            <v>UN</v>
          </cell>
          <cell r="D6852">
            <v>41.42</v>
          </cell>
        </row>
        <row r="6853">
          <cell r="A6853">
            <v>12083</v>
          </cell>
          <cell r="B6853" t="str">
            <v>CHAVE FACA TRIPOLAR BLINDADA 100A/250V, TIPO F-323 SPF DA MAR-GIRIUS CONTINENTAL OU EQUIV</v>
          </cell>
          <cell r="C6853" t="str">
            <v>UN</v>
          </cell>
          <cell r="D6853">
            <v>642.82000000000005</v>
          </cell>
        </row>
        <row r="6854">
          <cell r="A6854">
            <v>12079</v>
          </cell>
          <cell r="B6854" t="str">
            <v>CHAVE FACA TRIPOLAR BLINDADA 150A/500V, C/BASE P/FUSIVEIS NH DE 125A, TIPO F-824 DA MAR-GIRIUS CONTINENTAL OU EQUIV</v>
          </cell>
          <cell r="C6854" t="str">
            <v>UN</v>
          </cell>
          <cell r="D6854">
            <v>524.33000000000004</v>
          </cell>
        </row>
        <row r="6855">
          <cell r="A6855">
            <v>12082</v>
          </cell>
          <cell r="B6855" t="str">
            <v>CHAVE FACA TRIPOLAR BLINDADA 60A/250V, TIPO F-322 SPF DA MAR-GIRIUS CONTINENTAL OU EQUIV</v>
          </cell>
          <cell r="C6855" t="str">
            <v>UN</v>
          </cell>
          <cell r="D6855">
            <v>279.62</v>
          </cell>
        </row>
        <row r="6856">
          <cell r="A6856">
            <v>12092</v>
          </cell>
          <cell r="B6856" t="str">
            <v>CHAVE FACA TRIPOLAR C/BASE DE ARDOSIA/MARMORE 100A/250V</v>
          </cell>
          <cell r="C6856" t="str">
            <v>UN</v>
          </cell>
          <cell r="D6856">
            <v>68.709999999999994</v>
          </cell>
        </row>
        <row r="6857">
          <cell r="A6857">
            <v>13368</v>
          </cell>
          <cell r="B6857" t="str">
            <v>CHAVE FACA TRIPOLAR C/BASE DE ARDOSIA/MARMORE 100A/500V</v>
          </cell>
          <cell r="C6857" t="str">
            <v>UN</v>
          </cell>
          <cell r="D6857">
            <v>74.989999999999995</v>
          </cell>
        </row>
        <row r="6858">
          <cell r="A6858">
            <v>12090</v>
          </cell>
          <cell r="B6858" t="str">
            <v>CHAVE FACA TRIPOLAR C/BASE DE ARDOSIA/MARMORE 30A/250V</v>
          </cell>
          <cell r="C6858" t="str">
            <v>UN</v>
          </cell>
          <cell r="D6858">
            <v>31.67</v>
          </cell>
        </row>
        <row r="6859">
          <cell r="A6859">
            <v>12091</v>
          </cell>
          <cell r="B6859" t="str">
            <v>CHAVE FACA TRIPOLAR C/BASE DE ARDOSIA/MARMORE 60A/250V</v>
          </cell>
          <cell r="C6859" t="str">
            <v>UN</v>
          </cell>
          <cell r="D6859">
            <v>38.21</v>
          </cell>
        </row>
        <row r="6860">
          <cell r="A6860">
            <v>13367</v>
          </cell>
          <cell r="B6860" t="str">
            <v>CHAVE FACA TRIPOLAR C/BASE DE ARDOSIA/MARMORE 60A/500V</v>
          </cell>
          <cell r="C6860" t="str">
            <v>UN</v>
          </cell>
          <cell r="D6860">
            <v>46.06</v>
          </cell>
        </row>
        <row r="6861">
          <cell r="A6861">
            <v>5047</v>
          </cell>
          <cell r="B6861" t="str">
            <v>CHAVE FUSIVEL DE DISTRIBUICAO 15,0KV/100A</v>
          </cell>
          <cell r="C6861" t="str">
            <v>UN</v>
          </cell>
          <cell r="D6861">
            <v>262.77</v>
          </cell>
        </row>
        <row r="6862">
          <cell r="A6862">
            <v>5048</v>
          </cell>
          <cell r="B6862" t="str">
            <v>CHAVE FUSIVEL DE DISTRIBUICAO 34,5KV/100A</v>
          </cell>
          <cell r="C6862" t="str">
            <v>UN</v>
          </cell>
          <cell r="D6862">
            <v>354.01</v>
          </cell>
        </row>
        <row r="6863">
          <cell r="A6863">
            <v>13386</v>
          </cell>
          <cell r="B6863" t="str">
            <v>CHAVE MAGNETICA 2 X 30A P/ COMANDO ILUMINACAO PUBLICA, ACIONADA POR RELE FOTOELETRICO NA 220V/60HZ, TIPO LUX CONTROL MODELO CIP-I/70 OU EQUIV</v>
          </cell>
          <cell r="C6863" t="str">
            <v>UN</v>
          </cell>
          <cell r="D6863">
            <v>374.98</v>
          </cell>
        </row>
        <row r="6864">
          <cell r="A6864">
            <v>20056</v>
          </cell>
          <cell r="B6864" t="str">
            <v>CHAVE P/ TAMPAO PVC EB- 644 3/8"</v>
          </cell>
          <cell r="C6864" t="str">
            <v>UN</v>
          </cell>
          <cell r="D6864">
            <v>31.03</v>
          </cell>
        </row>
        <row r="6865">
          <cell r="A6865">
            <v>13354</v>
          </cell>
          <cell r="B6865" t="str">
            <v>CHAVE PARTIDA DIRETA P/MOTOR TRIFASICO 7,50CV/380V, C/FUSIVEIS DIAZED E BOTAO LIGA-DESLIGA TIPO GPS SIEMENS OU EQUIV</v>
          </cell>
          <cell r="C6865" t="str">
            <v>UN</v>
          </cell>
          <cell r="D6865">
            <v>521.4</v>
          </cell>
        </row>
        <row r="6866">
          <cell r="A6866">
            <v>14058</v>
          </cell>
          <cell r="B6866" t="str">
            <v>CHAVE PARTIDA DIRETA TRIFASICA P/ MOTOR 10CV-220V C/ FUSIVEL DIAZED 63A</v>
          </cell>
          <cell r="C6866" t="str">
            <v>UN</v>
          </cell>
          <cell r="D6866">
            <v>661</v>
          </cell>
        </row>
        <row r="6867">
          <cell r="A6867">
            <v>14056</v>
          </cell>
          <cell r="B6867" t="str">
            <v>CHAVE PARTIDA DIRETA TRIFASICA P/ MOTOR 30CV-220V C/ FUSIVEL NH 160A</v>
          </cell>
          <cell r="C6867" t="str">
            <v>UN</v>
          </cell>
          <cell r="D6867">
            <v>4378.1000000000004</v>
          </cell>
        </row>
        <row r="6868">
          <cell r="A6868">
            <v>14057</v>
          </cell>
          <cell r="B6868" t="str">
            <v>CHAVE PARTIDA DIRETA TRIFASICA P/ MOTOR 5CV-220V C/ FUSIVEL DIAZED 35A</v>
          </cell>
          <cell r="C6868" t="str">
            <v>UN</v>
          </cell>
          <cell r="D6868">
            <v>681.14</v>
          </cell>
        </row>
        <row r="6869">
          <cell r="A6869">
            <v>13708</v>
          </cell>
          <cell r="B6869" t="str">
            <v>CHAVE PARTIDA DIRETA TRIFASICA P/ MOTOR 5CV-380V C/ FUSIVEL DIAZED 20A</v>
          </cell>
          <cell r="C6869" t="str">
            <v>UN</v>
          </cell>
          <cell r="D6869">
            <v>719.71</v>
          </cell>
        </row>
        <row r="6870">
          <cell r="A6870">
            <v>13353</v>
          </cell>
          <cell r="B6870" t="str">
            <v>CHAVE REVERSORA BLINDADA 30A/500V ELETROMAR OU EQUIV</v>
          </cell>
          <cell r="C6870" t="str">
            <v>UN</v>
          </cell>
          <cell r="D6870">
            <v>299.62</v>
          </cell>
        </row>
        <row r="6871">
          <cell r="A6871">
            <v>13847</v>
          </cell>
          <cell r="B6871" t="str">
            <v>CHAVE REVERSORA TRIFASICA BLINDADA 30A, 250V</v>
          </cell>
          <cell r="C6871" t="str">
            <v>UN</v>
          </cell>
          <cell r="D6871">
            <v>128.49</v>
          </cell>
        </row>
        <row r="6872">
          <cell r="A6872">
            <v>13369</v>
          </cell>
          <cell r="B6872" t="str">
            <v>CHAVE SECCIONADORA FUSIVEL TRIPOLAR, MANOBRA C/ CARGA, 160A/500V P/ FUSIVEIS NH TAMANHO 00 CORRENTE NOMINAL ATE 160A, TIPO 3 NP 4080 DA SIEMENS OU EQUIV</v>
          </cell>
          <cell r="C6872" t="str">
            <v>UN</v>
          </cell>
          <cell r="D6872">
            <v>242.45</v>
          </cell>
        </row>
        <row r="6873">
          <cell r="A6873">
            <v>13370</v>
          </cell>
          <cell r="B6873" t="str">
            <v>CHAVE SECCIONADORA FUSIVEL TRIPOLAR, MANOBRA C/ CARGA, 250A/500V P/ FUSIVEIS NH TAMANHO 1 CORRENTE NOMINAL ATE 250A, TIPO 3 NN 2200 DA SIEMENS OU EQUIV</v>
          </cell>
          <cell r="C6873" t="str">
            <v>UN</v>
          </cell>
          <cell r="D6873">
            <v>297.8</v>
          </cell>
        </row>
        <row r="6874">
          <cell r="A6874">
            <v>2395</v>
          </cell>
          <cell r="B6874" t="str">
            <v>CHAVE SECCIONADORA TRIPOLAR C/ PORTA FUSIVEIS NH, MANOBRA C/ CARGA, 125A/500V, TIPO S37 SIEMENS OU EQUIV</v>
          </cell>
          <cell r="C6874" t="str">
            <v>UN</v>
          </cell>
          <cell r="D6874">
            <v>674.96</v>
          </cell>
        </row>
        <row r="6875">
          <cell r="A6875">
            <v>2398</v>
          </cell>
          <cell r="B6875" t="str">
            <v>CHAVE SECCIONADORA TRIPOLAR C/ PORTA FUSIVEIS NH, MANOBRA C/ CARGA, 300A/500V, TIPO S37 SIEMENS OU EQUIV</v>
          </cell>
          <cell r="C6875" t="str">
            <v>UN</v>
          </cell>
          <cell r="D6875">
            <v>1478.89</v>
          </cell>
        </row>
        <row r="6876">
          <cell r="A6876">
            <v>2399</v>
          </cell>
          <cell r="B6876" t="str">
            <v>CHAVE SECCIONADORA TRIPOLAR C/ PORTA FUSIVEIS NH, MANOBRA C/ CARGA, 400A/500V, TIPO S37 SIEMENS OU EQUIV</v>
          </cell>
          <cell r="C6876" t="str">
            <v>UN</v>
          </cell>
          <cell r="D6876">
            <v>1836.33</v>
          </cell>
        </row>
        <row r="6877">
          <cell r="A6877">
            <v>12340</v>
          </cell>
          <cell r="B6877" t="str">
            <v>CHAVE SECCIONADORA TRIPOLAR P/ MEDIA TENSAO 400A/15KV, C/ COMANDO MANUAL SIMULTANEO NAS 3 FASES ATRAVES DE PUNHO</v>
          </cell>
          <cell r="C6877" t="str">
            <v>UN</v>
          </cell>
          <cell r="D6877">
            <v>2171.3200000000002</v>
          </cell>
        </row>
        <row r="6878">
          <cell r="A6878">
            <v>12341</v>
          </cell>
          <cell r="B6878" t="str">
            <v>CHAVE SECCIONADORA TRIPOLAR P/ MEDIA TENSAO 400A/15KV, C/ COMANDO MANUAL SIMULTANEO NAS 3 FASES ATRAVES DE VARA DE MANOBRA, TIPO 3 DC 0015-2W SIEMENS OU EQUIV</v>
          </cell>
          <cell r="C6878" t="str">
            <v>UN</v>
          </cell>
          <cell r="D6878">
            <v>1989.89</v>
          </cell>
        </row>
        <row r="6879">
          <cell r="A6879">
            <v>14281</v>
          </cell>
          <cell r="B6879" t="str">
            <v>CHAVE SECCIONADORA TRIPOLAR 250A, 600V C/ FUSIVEIS NH 200A EM CAIXA BLINDADA EM ACO</v>
          </cell>
          <cell r="C6879" t="str">
            <v>UN</v>
          </cell>
          <cell r="D6879">
            <v>1003.52</v>
          </cell>
        </row>
        <row r="6880">
          <cell r="A6880">
            <v>14282</v>
          </cell>
          <cell r="B6880" t="str">
            <v>CHAVE SECCIONADORA TRIPOLAR 400A, 600V C/ FUSIVEIS NH 400A EM CAIXA BLINDADA EM ACO</v>
          </cell>
          <cell r="C6880" t="str">
            <v>UN</v>
          </cell>
          <cell r="D6880">
            <v>1285.6500000000001</v>
          </cell>
        </row>
        <row r="6881">
          <cell r="A6881">
            <v>14283</v>
          </cell>
          <cell r="B6881" t="str">
            <v>CHAVE SECCIONADORA TRIPOLAR 600A, 600V C/ FUSIVEIS NH 600A EM CAIXA BLINDADO EM ACO</v>
          </cell>
          <cell r="C6881" t="str">
            <v>UN</v>
          </cell>
          <cell r="D6881">
            <v>1728.48</v>
          </cell>
        </row>
        <row r="6882">
          <cell r="A6882">
            <v>14386</v>
          </cell>
          <cell r="B6882" t="str">
            <v>CHAVE SECCIONADORA TRIPOLAR, ABERTURA EM CARGA 15KV, 400A , C/ PUNHO</v>
          </cell>
          <cell r="C6882" t="str">
            <v>UN</v>
          </cell>
          <cell r="D6882">
            <v>1998.11</v>
          </cell>
        </row>
        <row r="6883">
          <cell r="A6883">
            <v>14385</v>
          </cell>
          <cell r="B6883" t="str">
            <v>CHAVE SECCIONADORA UNIPOLAR, ABERTURA EM CARGA C/ VARA, 15KV, 400A USO INTERNO</v>
          </cell>
          <cell r="C6883" t="str">
            <v>UN</v>
          </cell>
          <cell r="D6883">
            <v>571.39</v>
          </cell>
        </row>
        <row r="6884">
          <cell r="A6884">
            <v>13279</v>
          </cell>
          <cell r="B6884" t="str">
            <v>CHUMBADOR DE ACO 5/8" X 200MM C/ ROSCA E PORCA</v>
          </cell>
          <cell r="C6884" t="str">
            <v>KG</v>
          </cell>
          <cell r="D6884">
            <v>5.01</v>
          </cell>
        </row>
        <row r="6885">
          <cell r="A6885">
            <v>11977</v>
          </cell>
          <cell r="B6885" t="str">
            <v>CHUMBADOR DE ACO, DIAMETRO 1/2", COMPRIMENTO 75 MM</v>
          </cell>
          <cell r="C6885" t="str">
            <v>UN</v>
          </cell>
          <cell r="D6885">
            <v>4.3099999999999996</v>
          </cell>
        </row>
        <row r="6886">
          <cell r="A6886">
            <v>11975</v>
          </cell>
          <cell r="B6886" t="str">
            <v>CHUMBADOR DE ACO, DIAMETRO 5/8", COMPRIMENTO 6", COM PORCA</v>
          </cell>
          <cell r="C6886" t="str">
            <v>UN</v>
          </cell>
          <cell r="D6886">
            <v>9.44</v>
          </cell>
        </row>
        <row r="6887">
          <cell r="A6887">
            <v>39746</v>
          </cell>
          <cell r="B6887" t="str">
            <v>CHUMBADOR DE ACO, 1" X 600 MM, PARA POSTES DE ACO COM BASE, INCLUSO PORCA E ARRUELA</v>
          </cell>
          <cell r="C6887" t="str">
            <v>UN</v>
          </cell>
          <cell r="D6887">
            <v>105.13</v>
          </cell>
        </row>
        <row r="6888">
          <cell r="A6888">
            <v>11976</v>
          </cell>
          <cell r="B6888" t="str">
            <v>CHUMBADOR OMEGA C/PARAFUSO OM1404 1/4"</v>
          </cell>
          <cell r="C6888" t="str">
            <v>UN</v>
          </cell>
          <cell r="D6888">
            <v>3.17</v>
          </cell>
        </row>
        <row r="6889">
          <cell r="A6889">
            <v>1368</v>
          </cell>
          <cell r="B6889" t="str">
            <v>CHUVEIRO COMUM EM PLASTICO BRANCO, COM CANO, 3 TEMPERATURAS, 5500 W (110/220 V)</v>
          </cell>
          <cell r="C6889" t="str">
            <v>UN</v>
          </cell>
          <cell r="D6889">
            <v>38</v>
          </cell>
        </row>
        <row r="6890">
          <cell r="A6890">
            <v>1367</v>
          </cell>
          <cell r="B6890" t="str">
            <v>CHUVEIRO COMUM EM PLASTICO CROMADO, COM CANO, 4 TEMPERATURAS (110/220 V)</v>
          </cell>
          <cell r="C6890" t="str">
            <v>UN</v>
          </cell>
          <cell r="D6890">
            <v>122.91</v>
          </cell>
        </row>
        <row r="6891">
          <cell r="A6891">
            <v>7608</v>
          </cell>
          <cell r="B6891" t="str">
            <v>CHUVEIRO PLASTICO BRANCO SIMPLES 5 '' PARA ACOPLAR EM HASTE 1/2 ", AGUA FRIA</v>
          </cell>
          <cell r="C6891" t="str">
            <v>UN</v>
          </cell>
          <cell r="D6891">
            <v>3.75</v>
          </cell>
        </row>
        <row r="6892">
          <cell r="A6892">
            <v>12115</v>
          </cell>
          <cell r="B6892" t="str">
            <v>CIGARRA DE EMBUTIR 110/220V TIPO SILENTOQUE PIAL OU EQUIV</v>
          </cell>
          <cell r="C6892" t="str">
            <v>UN</v>
          </cell>
          <cell r="D6892">
            <v>22.42</v>
          </cell>
        </row>
        <row r="6893">
          <cell r="A6893">
            <v>11109</v>
          </cell>
          <cell r="B6893" t="str">
            <v>CIMENTO ASFALTICO DE PETROLEO A GRANEL (CAP) 30/45 (COM ICMS)</v>
          </cell>
          <cell r="C6893" t="str">
            <v>KG</v>
          </cell>
          <cell r="D6893">
            <v>1.84</v>
          </cell>
        </row>
        <row r="6894">
          <cell r="A6894">
            <v>497</v>
          </cell>
          <cell r="B6894" t="str">
            <v>CIMENTO ASFALTICO DE PETROLEO A GRANEL (CAP) 50/70 (COM ICMS)</v>
          </cell>
          <cell r="C6894" t="str">
            <v>T</v>
          </cell>
          <cell r="D6894">
            <v>1798.03</v>
          </cell>
        </row>
        <row r="6895">
          <cell r="A6895">
            <v>1380</v>
          </cell>
          <cell r="B6895" t="str">
            <v>CIMENTO BRANCO</v>
          </cell>
          <cell r="C6895" t="str">
            <v>KG</v>
          </cell>
          <cell r="D6895">
            <v>2.92</v>
          </cell>
        </row>
        <row r="6896">
          <cell r="A6896">
            <v>1375</v>
          </cell>
          <cell r="B6896" t="str">
            <v>CIMENTO IMPERMEABILIZANTE DE PEGA ULTRARRAPIDA PARA TAMPONAMENTOS</v>
          </cell>
          <cell r="C6896" t="str">
            <v>KG</v>
          </cell>
          <cell r="D6896">
            <v>3.84</v>
          </cell>
        </row>
        <row r="6897">
          <cell r="A6897">
            <v>1379</v>
          </cell>
          <cell r="B6897" t="str">
            <v>CIMENTO PORTLAND COMPOSTO CP II-32</v>
          </cell>
          <cell r="C6897" t="str">
            <v>KG</v>
          </cell>
          <cell r="D6897">
            <v>0.49</v>
          </cell>
        </row>
        <row r="6898">
          <cell r="A6898">
            <v>10511</v>
          </cell>
          <cell r="B6898" t="str">
            <v>CIMENTO PORTLAND COMPOSTO CP II-32 (SACO DE 50 KG)</v>
          </cell>
          <cell r="C6898" t="str">
            <v>50KG</v>
          </cell>
          <cell r="D6898">
            <v>24.9</v>
          </cell>
        </row>
        <row r="6899">
          <cell r="A6899">
            <v>13284</v>
          </cell>
          <cell r="B6899" t="str">
            <v>CIMENTO PORTLAND DE ALTO FORNO (AF) CP III-32</v>
          </cell>
          <cell r="C6899" t="str">
            <v>KG</v>
          </cell>
          <cell r="D6899">
            <v>0.42</v>
          </cell>
        </row>
        <row r="6900">
          <cell r="A6900">
            <v>25974</v>
          </cell>
          <cell r="B6900" t="str">
            <v>CIMENTO PORTLAND ESTRUTURAL BRANCO CPB-32</v>
          </cell>
          <cell r="C6900" t="str">
            <v>KG</v>
          </cell>
          <cell r="D6900">
            <v>1.67</v>
          </cell>
        </row>
        <row r="6901">
          <cell r="A6901">
            <v>1382</v>
          </cell>
          <cell r="B6901" t="str">
            <v>CIMENTO PORTLAND POZOLANICO CP IV- 32</v>
          </cell>
          <cell r="C6901" t="str">
            <v>50KG</v>
          </cell>
          <cell r="D6901">
            <v>23.99</v>
          </cell>
        </row>
        <row r="6902">
          <cell r="A6902">
            <v>34753</v>
          </cell>
          <cell r="B6902" t="str">
            <v>CIMENTO PORTLAND POZOLANICO CP IV-32</v>
          </cell>
          <cell r="C6902" t="str">
            <v>KG</v>
          </cell>
          <cell r="D6902">
            <v>0.47</v>
          </cell>
        </row>
        <row r="6903">
          <cell r="A6903">
            <v>420</v>
          </cell>
          <cell r="B6903" t="str">
            <v>CINTA CIRCULAR EM ACO GALVANIZADO DE 150 MM DE DIAMETRO PARA FIXACAO DE CAIXA MEDICAO</v>
          </cell>
          <cell r="C6903" t="str">
            <v>UN</v>
          </cell>
          <cell r="D6903">
            <v>21.7</v>
          </cell>
        </row>
        <row r="6904">
          <cell r="A6904">
            <v>12327</v>
          </cell>
          <cell r="B6904" t="str">
            <v>CINTA CIRCULAR EM ACO GALVANIZADO DE 210 MM DE DIAMETRO PARA INSTALACAO DE TRANSFORMADOR EM POSTE DE CONCRETO</v>
          </cell>
          <cell r="C6904" t="str">
            <v>UN</v>
          </cell>
          <cell r="D6904">
            <v>25.85</v>
          </cell>
        </row>
        <row r="6905">
          <cell r="A6905">
            <v>36148</v>
          </cell>
          <cell r="B6905" t="str">
            <v>CINTURAO DE SEGURANCA TIPO PARAQUEDISTA, FIVELA EM ACO, AJUSTE NO SUSPENSARIO, CINTURA E PERNAS</v>
          </cell>
          <cell r="C6905" t="str">
            <v>UN</v>
          </cell>
          <cell r="D6905">
            <v>52.56</v>
          </cell>
        </row>
        <row r="6906">
          <cell r="A6906">
            <v>13003</v>
          </cell>
          <cell r="B6906" t="str">
            <v>CLORO</v>
          </cell>
          <cell r="C6906" t="str">
            <v>L</v>
          </cell>
          <cell r="D6906">
            <v>2.09</v>
          </cell>
        </row>
        <row r="6907">
          <cell r="A6907">
            <v>12329</v>
          </cell>
          <cell r="B6907" t="str">
            <v>COBRE ELETROLITICO EM BARRA OU CHAPA</v>
          </cell>
          <cell r="C6907" t="str">
            <v>KG</v>
          </cell>
          <cell r="D6907">
            <v>50.99</v>
          </cell>
        </row>
        <row r="6908">
          <cell r="A6908">
            <v>1339</v>
          </cell>
          <cell r="B6908" t="str">
            <v>COLA A BASE DE RESINA SINTETICA PARA CHAPA DE LAMINADO MELAMINICO</v>
          </cell>
          <cell r="C6908" t="str">
            <v>KG</v>
          </cell>
          <cell r="D6908">
            <v>13.79</v>
          </cell>
        </row>
        <row r="6909">
          <cell r="A6909">
            <v>11849</v>
          </cell>
          <cell r="B6909" t="str">
            <v>COLA BRANCA</v>
          </cell>
          <cell r="C6909" t="str">
            <v>L</v>
          </cell>
          <cell r="D6909">
            <v>8.69</v>
          </cell>
        </row>
        <row r="6910">
          <cell r="A6910">
            <v>4791</v>
          </cell>
          <cell r="B6910" t="str">
            <v>COLA CONTATO P/ CHAPA VINÍLICA/BORRACHA</v>
          </cell>
          <cell r="C6910" t="str">
            <v>KG</v>
          </cell>
          <cell r="D6910">
            <v>30.78</v>
          </cell>
        </row>
        <row r="6911">
          <cell r="A6911">
            <v>37418</v>
          </cell>
          <cell r="B6911" t="str">
            <v>COLAR DE TOMADA EM POLIPROPILENO, PP, COM PARAFUSOS, PARA PEAD, 63 X 1/2" - LIGACAO PREDIAL DE AGUA</v>
          </cell>
          <cell r="C6911" t="str">
            <v>UN</v>
          </cell>
          <cell r="D6911">
            <v>6.16</v>
          </cell>
        </row>
        <row r="6912">
          <cell r="A6912">
            <v>37419</v>
          </cell>
          <cell r="B6912" t="str">
            <v>COLAR DE TOMADA EM POLIPROPILENO, PP, COM PARAFUSOS, PARA PEAD, 63 X 3/4" - LIGACAO PREDIAL DE AGUA</v>
          </cell>
          <cell r="C6912" t="str">
            <v>UN</v>
          </cell>
          <cell r="D6912">
            <v>6.33</v>
          </cell>
        </row>
        <row r="6913">
          <cell r="A6913">
            <v>1436</v>
          </cell>
          <cell r="B6913" t="str">
            <v>COLAR TOMADA PVC C/ TRAVAS SAIDA ROSCA DE 110 MM X 1/2" P/ LIGACAO PREDIAL</v>
          </cell>
          <cell r="C6913" t="str">
            <v>UN</v>
          </cell>
          <cell r="D6913">
            <v>7.87</v>
          </cell>
        </row>
        <row r="6914">
          <cell r="A6914">
            <v>1427</v>
          </cell>
          <cell r="B6914" t="str">
            <v>COLAR TOMADA PVC C/ TRAVAS SAIDA ROSCA DE 110 MM X 3/4" LIGACAO PREDIAL</v>
          </cell>
          <cell r="C6914" t="str">
            <v>UN</v>
          </cell>
          <cell r="D6914">
            <v>7.94</v>
          </cell>
        </row>
        <row r="6915">
          <cell r="A6915">
            <v>1423</v>
          </cell>
          <cell r="B6915" t="str">
            <v>COLAR TOMADA PVC C/ TRAVAS SAIDA ROSCA DE 32 MM X 3/4" P/ LIGACAO PREDIAL</v>
          </cell>
          <cell r="C6915" t="str">
            <v>UN</v>
          </cell>
          <cell r="D6915">
            <v>3.47</v>
          </cell>
        </row>
        <row r="6916">
          <cell r="A6916">
            <v>1421</v>
          </cell>
          <cell r="B6916" t="str">
            <v>COLAR TOMADA PVC C/ TRAVAS SAIDA ROSCA DE 40 MM X 1/2" P/ LIGACAO PREDIAL</v>
          </cell>
          <cell r="C6916" t="str">
            <v>UN</v>
          </cell>
          <cell r="D6916">
            <v>3.64</v>
          </cell>
        </row>
        <row r="6917">
          <cell r="A6917">
            <v>1420</v>
          </cell>
          <cell r="B6917" t="str">
            <v>COLAR TOMADA PVC C/ TRAVAS SAIDA ROSCA DE 40 MM X 3/4" P/ LIGACAO PREDIAL</v>
          </cell>
          <cell r="C6917" t="str">
            <v>UN</v>
          </cell>
          <cell r="D6917">
            <v>3.71</v>
          </cell>
        </row>
        <row r="6918">
          <cell r="A6918">
            <v>1419</v>
          </cell>
          <cell r="B6918" t="str">
            <v>COLAR TOMADA PVC C/ TRAVAS SAIDA ROSCA DE 50 MM X 1/2" P/ LIGACAO PREDIAL</v>
          </cell>
          <cell r="C6918" t="str">
            <v>UN</v>
          </cell>
          <cell r="D6918">
            <v>4.0199999999999996</v>
          </cell>
        </row>
        <row r="6919">
          <cell r="A6919">
            <v>1439</v>
          </cell>
          <cell r="B6919" t="str">
            <v>COLAR TOMADA PVC C/ TRAVAS SAIDA ROSCA DE 50 MM X 3/4" P/ LIGACAO PREDIAL</v>
          </cell>
          <cell r="C6919" t="str">
            <v>UN</v>
          </cell>
          <cell r="D6919">
            <v>4.05</v>
          </cell>
        </row>
        <row r="6920">
          <cell r="A6920">
            <v>1415</v>
          </cell>
          <cell r="B6920" t="str">
            <v>COLAR TOMADA PVC C/ TRAVAS SAIDA ROSCA DE 60 MM X 1/2" P/ LIGACAO PREDIAL</v>
          </cell>
          <cell r="C6920" t="str">
            <v>UN</v>
          </cell>
          <cell r="D6920">
            <v>4.5</v>
          </cell>
        </row>
        <row r="6921">
          <cell r="A6921">
            <v>1414</v>
          </cell>
          <cell r="B6921" t="str">
            <v>COLAR TOMADA PVC C/ TRAVAS SAIDA ROSCA DE 60 MM X 3/4" P/ LIGACAO PREDIAL</v>
          </cell>
          <cell r="C6921" t="str">
            <v>UN</v>
          </cell>
          <cell r="D6921">
            <v>4.57</v>
          </cell>
        </row>
        <row r="6922">
          <cell r="A6922">
            <v>1413</v>
          </cell>
          <cell r="B6922" t="str">
            <v>COLAR TOMADA PVC C/ TRAVAS SAIDA ROSCA DE 75 MM X 1/2" P/ LIGACAO PREDIAL</v>
          </cell>
          <cell r="C6922" t="str">
            <v>UN</v>
          </cell>
          <cell r="D6922">
            <v>6.91</v>
          </cell>
        </row>
        <row r="6923">
          <cell r="A6923">
            <v>1417</v>
          </cell>
          <cell r="B6923" t="str">
            <v>COLAR TOMADA PVC C/ TRAVAS SAIDA ROSCA DE 75 MM X 3/4" P/ LIGACAO PREDIAL</v>
          </cell>
          <cell r="C6923" t="str">
            <v>UN</v>
          </cell>
          <cell r="D6923">
            <v>6.91</v>
          </cell>
        </row>
        <row r="6924">
          <cell r="A6924">
            <v>1412</v>
          </cell>
          <cell r="B6924" t="str">
            <v>COLAR TOMADA PVC C/ TRAVAS SAIDA ROSCA DE 85 MM X 1/2" P/ LIGACAO PREDIAL</v>
          </cell>
          <cell r="C6924" t="str">
            <v>UN</v>
          </cell>
          <cell r="D6924">
            <v>6.26</v>
          </cell>
        </row>
        <row r="6925">
          <cell r="A6925">
            <v>1416</v>
          </cell>
          <cell r="B6925" t="str">
            <v>COLAR TOMADA PVC C/ TRAVAS SAIDA ROSCA DE 85 MM X 3/4" P/ LIGACAO PREDIAL</v>
          </cell>
          <cell r="C6925" t="str">
            <v>UN</v>
          </cell>
          <cell r="D6925">
            <v>6.32</v>
          </cell>
        </row>
        <row r="6926">
          <cell r="A6926">
            <v>1411</v>
          </cell>
          <cell r="B6926" t="str">
            <v>COLAR TOMADA PVC C/ TRAVAS SAIDA ROSCAVEL C/ BUCHA DE LATAO DE 110MM X 1/2'' P/ LIGACAO PREDIAL</v>
          </cell>
          <cell r="C6926" t="str">
            <v>UN</v>
          </cell>
          <cell r="D6926">
            <v>13</v>
          </cell>
        </row>
        <row r="6927">
          <cell r="A6927">
            <v>1435</v>
          </cell>
          <cell r="B6927" t="str">
            <v>COLAR TOMADA PVC C/ TRAVAS SAIDA ROSCAVEL C/ BUCHA DE LATAO DE 60MM X 1/2'' P/ LIGACAO PREDIAL</v>
          </cell>
          <cell r="C6927" t="str">
            <v>UN</v>
          </cell>
          <cell r="D6927">
            <v>8.66</v>
          </cell>
        </row>
        <row r="6928">
          <cell r="A6928">
            <v>1406</v>
          </cell>
          <cell r="B6928" t="str">
            <v>COLAR TOMADA PVC C/ TRAVAS SAIDA ROSCAVEL C/ BUCHA DE LATAO DE 60MM X 3/4'' P/ LIGACAO PREDIAL</v>
          </cell>
          <cell r="C6928" t="str">
            <v>UN</v>
          </cell>
          <cell r="D6928">
            <v>8.66</v>
          </cell>
        </row>
        <row r="6929">
          <cell r="A6929">
            <v>1407</v>
          </cell>
          <cell r="B6929" t="str">
            <v>COLAR TOMADA PVC C/ TRAVAS SAIDA ROSCAVEL C/ BUCHA DE LATAO DE 75MM X 1/2'' P/ LIGACAO PREDIAL</v>
          </cell>
          <cell r="C6929" t="str">
            <v>UN</v>
          </cell>
          <cell r="D6929">
            <v>10.8</v>
          </cell>
        </row>
        <row r="6930">
          <cell r="A6930">
            <v>1418</v>
          </cell>
          <cell r="B6930" t="str">
            <v>COLAR TOMADA PVC C/ TRAVAS SAIDA ROSCAVEL C/ BUCHA DE LATAO DE 75MM X 3/4'' P/ LIGACAO PREDIAL</v>
          </cell>
          <cell r="C6930" t="str">
            <v>UN</v>
          </cell>
          <cell r="D6930">
            <v>10.8</v>
          </cell>
        </row>
        <row r="6931">
          <cell r="A6931">
            <v>1404</v>
          </cell>
          <cell r="B6931" t="str">
            <v>COLAR TOMADA PVC C/ TRAVAS SAIDA ROSCAVEL C/ BUCHA DE LATAO DE 85MM X 1/2" P/ LIGACAO PREDIAL</v>
          </cell>
          <cell r="C6931" t="str">
            <v>UN</v>
          </cell>
          <cell r="D6931">
            <v>11.42</v>
          </cell>
        </row>
        <row r="6932">
          <cell r="A6932">
            <v>1410</v>
          </cell>
          <cell r="B6932" t="str">
            <v>COLAR TOMADA PVC C/ TRAVAS SAIDA ROSCAVEL C/ BUCHA DE LATAO DE 85MM X 3/4'' P/ LIGACAO PREDIAL</v>
          </cell>
          <cell r="C6932" t="str">
            <v>UN</v>
          </cell>
          <cell r="D6932">
            <v>11.42</v>
          </cell>
        </row>
        <row r="6933">
          <cell r="A6933">
            <v>20093</v>
          </cell>
          <cell r="B6933" t="str">
            <v>COLAR TOMADA PVC C/ TRAVAS,SAIDA ROSCAVEL C/ BUCHA DE LATAO DE 110MM X 3/4"</v>
          </cell>
          <cell r="C6933" t="str">
            <v>UN</v>
          </cell>
          <cell r="D6933">
            <v>13</v>
          </cell>
        </row>
        <row r="6934">
          <cell r="A6934">
            <v>1402</v>
          </cell>
          <cell r="B6934" t="str">
            <v>COLAR TOMADA PVC DE 32 MM X 1/2 COM TRAVAS SAÍDA ROSCA PARA LIGAÇÃO PREDIAL</v>
          </cell>
          <cell r="C6934" t="str">
            <v>UN</v>
          </cell>
          <cell r="D6934">
            <v>3.44</v>
          </cell>
        </row>
        <row r="6935">
          <cell r="A6935">
            <v>1443</v>
          </cell>
          <cell r="B6935" t="str">
            <v>COMPACTADOR DE SOLOS COM PLACA VIBRATORIA, DE 135 A 156 KG, COM MOTOR A DIESEL OU GASOLINA DE 4 A 6 HP, NAO REVERSIVEL (LOCACAO)</v>
          </cell>
          <cell r="C6935" t="str">
            <v>H</v>
          </cell>
          <cell r="D6935">
            <v>2.93</v>
          </cell>
        </row>
        <row r="6936">
          <cell r="A6936">
            <v>11281</v>
          </cell>
          <cell r="B6936" t="str">
            <v>COMPACTADOR DE SOLOS DE PERCURSAO (SOQUETE) COM MOTOR A GASOLINA 4 TEMPOS DE 3 HP (3 CV)</v>
          </cell>
          <cell r="C6936" t="str">
            <v>UN</v>
          </cell>
          <cell r="D6936">
            <v>7750.96</v>
          </cell>
        </row>
        <row r="6937">
          <cell r="A6937">
            <v>13458</v>
          </cell>
          <cell r="B6937" t="str">
            <v>COMPACTADOR DE SOLOS DE PERCURSAO (SOQUETE) COM MOTOR A GASOLINA 4 TEMPOS DE 4 HP (4 CV)</v>
          </cell>
          <cell r="C6937" t="str">
            <v>UN</v>
          </cell>
          <cell r="D6937">
            <v>9604.4500000000007</v>
          </cell>
        </row>
        <row r="6938">
          <cell r="A6938">
            <v>1449</v>
          </cell>
          <cell r="B6938" t="str">
            <v>COMPACTADOR SOLOS C/ PLACA VIBRATÓRIA MOTOR DIESEL/GASOLINA * 5HP * NÃO REVERSÍVEL TIPO CLARIDOM CS-15 OU EQUIV</v>
          </cell>
          <cell r="C6938" t="str">
            <v>H</v>
          </cell>
          <cell r="D6938">
            <v>2.63</v>
          </cell>
        </row>
        <row r="6939">
          <cell r="A6939">
            <v>1453</v>
          </cell>
          <cell r="B6939" t="str">
            <v>COMPACTADOR SOLOS C/ PLACA VIBRATÓRIA MOTOR DIESEL/GASOLINA 7 A 10HP 400KG NÃO REVERSÍVEL TIPO DYNAPAC CM-20 OU EQUIV</v>
          </cell>
          <cell r="C6939" t="str">
            <v>H</v>
          </cell>
          <cell r="D6939">
            <v>3.51</v>
          </cell>
        </row>
        <row r="6940">
          <cell r="A6940">
            <v>1444</v>
          </cell>
          <cell r="B6940" t="str">
            <v>COMPACTADOR SOLOS COM PLACA VIBRATORIA MOTOR DIESEL/GASOLINA MENOR OU IGUAL A 10CV NAO REVERSIVEL TIPO CLARIDOM CS- 30 OU EQUIVALENTE</v>
          </cell>
          <cell r="C6940" t="str">
            <v>H</v>
          </cell>
          <cell r="D6940">
            <v>3.13</v>
          </cell>
        </row>
        <row r="6941">
          <cell r="A6941">
            <v>1448</v>
          </cell>
          <cell r="B6941" t="str">
            <v>COMPACTADOR SOLOS PNEUMÁTICO TIPO SAPO ATE 35KG TIPO CLOZIRONE OU EQUIV</v>
          </cell>
          <cell r="C6941" t="str">
            <v>H</v>
          </cell>
          <cell r="D6941">
            <v>3.51</v>
          </cell>
        </row>
        <row r="6942">
          <cell r="A6942">
            <v>1445</v>
          </cell>
          <cell r="B6942" t="str">
            <v>COMPACTADOR SOLOS TIPO SAPO C/ MOTOR DIESEL/GASOLINA *3HP* NÃO REVERSÍVEL PADRAO DYNAPAL LC -7 I R OU EQUIV</v>
          </cell>
          <cell r="C6942" t="str">
            <v>H</v>
          </cell>
          <cell r="D6942">
            <v>3.51</v>
          </cell>
        </row>
        <row r="6943">
          <cell r="A6943">
            <v>1511</v>
          </cell>
          <cell r="B6943" t="str">
            <v>COMPRESSOR DE AR DIESEL REBOCAVEL 125 A 134PCM</v>
          </cell>
          <cell r="C6943" t="str">
            <v>H</v>
          </cell>
          <cell r="D6943">
            <v>15.6</v>
          </cell>
        </row>
        <row r="6944">
          <cell r="A6944">
            <v>1513</v>
          </cell>
          <cell r="B6944" t="str">
            <v>COMPRESSOR DE AR DIESEL REBOCAVEL 160 A 170PCM C/ 1 MARTELETE ROMPEDOR</v>
          </cell>
          <cell r="C6944" t="str">
            <v>H</v>
          </cell>
          <cell r="D6944">
            <v>21.09</v>
          </cell>
        </row>
        <row r="6945">
          <cell r="A6945">
            <v>1508</v>
          </cell>
          <cell r="B6945" t="str">
            <v>COMPRESSOR DE AR DIESEL REBOCAVEL 160PCM</v>
          </cell>
          <cell r="C6945" t="str">
            <v>H</v>
          </cell>
          <cell r="D6945">
            <v>16.87</v>
          </cell>
        </row>
        <row r="6946">
          <cell r="A6946">
            <v>1512</v>
          </cell>
          <cell r="B6946" t="str">
            <v>COMPRESSOR DE AR DIESEL REBOCAVEL 250 A 275PCM</v>
          </cell>
          <cell r="C6946" t="str">
            <v>H</v>
          </cell>
          <cell r="D6946">
            <v>20.25</v>
          </cell>
        </row>
        <row r="6947">
          <cell r="A6947">
            <v>1514</v>
          </cell>
          <cell r="B6947" t="str">
            <v>COMPRESSOR DE AR DIESEL REBOCAVEL 365PCM</v>
          </cell>
          <cell r="C6947" t="str">
            <v>H</v>
          </cell>
          <cell r="D6947">
            <v>27.42</v>
          </cell>
        </row>
        <row r="6948">
          <cell r="A6948">
            <v>1515</v>
          </cell>
          <cell r="B6948" t="str">
            <v>COMPRESSOR DE AR DIESEL REBOCAVEL 600PCM</v>
          </cell>
          <cell r="C6948" t="str">
            <v>H</v>
          </cell>
          <cell r="D6948">
            <v>43.03</v>
          </cell>
        </row>
        <row r="6949">
          <cell r="A6949">
            <v>36524</v>
          </cell>
          <cell r="B6949" t="str">
            <v>COMPRESSOR DE AR ESTACIONARIO, VAZAO 620 PCM, PRESSAO EFETIVA DE TRABALHO 109 PSI, MOTOR ELETRICO, POTENCIA 127 CV</v>
          </cell>
          <cell r="C6949" t="str">
            <v>UN</v>
          </cell>
          <cell r="D6949">
            <v>56707.38</v>
          </cell>
        </row>
        <row r="6950">
          <cell r="A6950">
            <v>1509</v>
          </cell>
          <cell r="B6950" t="str">
            <v>COMPRESSOR DE AR REBOCÁVEL COM MOTOR DIESEL, 250 PCM - (LOCAÇÃO)</v>
          </cell>
          <cell r="C6950" t="str">
            <v>H</v>
          </cell>
          <cell r="D6950">
            <v>20.25</v>
          </cell>
        </row>
        <row r="6951">
          <cell r="A6951">
            <v>36526</v>
          </cell>
          <cell r="B6951" t="str">
            <v>COMPRESSOR DE AR REBOCAVEL VAZAO 400 PCM, PRESSAO EFETIVA DE TRABALHO 102 PSI, MOTOR DIESEL, POTENCIA 110 CV</v>
          </cell>
          <cell r="C6951" t="str">
            <v>UN</v>
          </cell>
          <cell r="D6951">
            <v>45697.11</v>
          </cell>
        </row>
        <row r="6952">
          <cell r="A6952">
            <v>36523</v>
          </cell>
          <cell r="B6952" t="str">
            <v>COMPRESSOR DE AR REBOCAVEL VAZAO 748 PCM, PRESSAO EFETIVA DE TRABALHO 102 PSI, MOTOR DIESEL, POTENCIA 210 CV</v>
          </cell>
          <cell r="C6952" t="str">
            <v>UN</v>
          </cell>
          <cell r="D6952">
            <v>97831.35</v>
          </cell>
        </row>
        <row r="6953">
          <cell r="A6953">
            <v>36527</v>
          </cell>
          <cell r="B6953" t="str">
            <v>COMPRESSOR DE AR REBOCAVEL VAZAO 860 PCM, PRESSAO EFETIVA DE TRABALHO 102 PSI, MOTOR DIESEL, POTENCIA 250 CV</v>
          </cell>
          <cell r="C6953" t="str">
            <v>UN</v>
          </cell>
          <cell r="D6953">
            <v>106265</v>
          </cell>
        </row>
        <row r="6954">
          <cell r="A6954">
            <v>13803</v>
          </cell>
          <cell r="B6954" t="str">
            <v>COMPRESSOR DE AR REBOCAVEL, VAZAO *89* PCM, PRESSAO EFETIVA DE TRABALHO *102* PSI, MOTOR DIESEL, POTENCIA *20* CV</v>
          </cell>
          <cell r="C6954" t="str">
            <v>UN</v>
          </cell>
          <cell r="D6954">
            <v>38424.5</v>
          </cell>
        </row>
        <row r="6955">
          <cell r="A6955">
            <v>38642</v>
          </cell>
          <cell r="B6955" t="str">
            <v>COMPRESSOR DE AR REBOCAVEL, VAZAO 152 PCM, PRESSAO EFETIVA DE TRABALHO 102 PSI, MOTOR DIESEL, POTENCIA 31,5 KW</v>
          </cell>
          <cell r="C6955" t="str">
            <v>UN</v>
          </cell>
          <cell r="D6955">
            <v>24741.22</v>
          </cell>
        </row>
        <row r="6956">
          <cell r="A6956">
            <v>36522</v>
          </cell>
          <cell r="B6956" t="str">
            <v>COMPRESSOR DE AR REBOCAVEL, VAZAO 189 PCM, PRESSAO EFETIVA DE TRABALHO 102 PSI, MOTOR DIESEL, POTENCIA 63 CV</v>
          </cell>
          <cell r="C6956" t="str">
            <v>UN</v>
          </cell>
          <cell r="D6956">
            <v>28773.74</v>
          </cell>
        </row>
        <row r="6957">
          <cell r="A6957">
            <v>36525</v>
          </cell>
          <cell r="B6957" t="str">
            <v>COMPRESSOR DE AR REBOCAVEL, VAZAO 250 PCM, PRESSAO EFETIVA DE TRABALHO 102 PSI, MOTOR DIESEL, POTENCIA 81 CV</v>
          </cell>
          <cell r="C6957" t="str">
            <v>UN</v>
          </cell>
          <cell r="D6957">
            <v>38534.76</v>
          </cell>
        </row>
        <row r="6958">
          <cell r="A6958">
            <v>34348</v>
          </cell>
          <cell r="B6958" t="str">
            <v>CONCERTINA CLIPADA (DUPLA) EM ACO GALVANIZADO DE ALTA RESISTENCIA, COM ESPIRAL DE 300 MM, D = 2,76 MM</v>
          </cell>
          <cell r="C6958" t="str">
            <v>M</v>
          </cell>
          <cell r="D6958">
            <v>25.83</v>
          </cell>
        </row>
        <row r="6959">
          <cell r="A6959">
            <v>34347</v>
          </cell>
          <cell r="B6959" t="str">
            <v>CONCERTINA SIMPLES EM ACO GALVANIZADO DE ALTA RESISTENCIA, COM ESPIRAL DE 300 MM, D = 2,76 MM</v>
          </cell>
          <cell r="C6959" t="str">
            <v>M</v>
          </cell>
          <cell r="D6959">
            <v>13.34</v>
          </cell>
        </row>
        <row r="6960">
          <cell r="A6960">
            <v>11146</v>
          </cell>
          <cell r="B6960" t="str">
            <v>CONCRETO AUTOADENSAVEL (CAA) CLASSE DE RESISTENCIA C15, ESPALHAMENTO SF2, INCLUI SERVICO DE BOMBEAMENTO (NBR 15823)</v>
          </cell>
          <cell r="C6960" t="str">
            <v>M3</v>
          </cell>
          <cell r="D6960">
            <v>284.20999999999998</v>
          </cell>
        </row>
        <row r="6961">
          <cell r="A6961">
            <v>39850</v>
          </cell>
          <cell r="B6961" t="str">
            <v>CONCRETO AUTOADENSAVEL (CAA) CLASSE DE RESISTENCIA C20, ESPALHAMENTO SF2, EXCLUI SERVICO DE BOMBEAMENTO (NBR 15823)</v>
          </cell>
          <cell r="C6961" t="str">
            <v>M3</v>
          </cell>
          <cell r="D6961">
            <v>344.26</v>
          </cell>
        </row>
        <row r="6962">
          <cell r="A6962">
            <v>11147</v>
          </cell>
          <cell r="B6962" t="str">
            <v>CONCRETO AUTOADENSAVEL (CAA) CLASSE DE RESISTENCIA C20, ESPALHAMENTO SF2, INCLUI SERVICO DE BOMBEAMENTO (NBR 15823)</v>
          </cell>
          <cell r="C6962" t="str">
            <v>M3</v>
          </cell>
          <cell r="D6962">
            <v>294.73</v>
          </cell>
        </row>
        <row r="6963">
          <cell r="A6963">
            <v>34872</v>
          </cell>
          <cell r="B6963" t="str">
            <v>CONCRETO AUTOADENSAVEL (CAA) CLASSE DE RESISTENCIA C25, ESPALHAMENTO SF2, INCLUI SERVICO DE BOMBEAMENTO (NBR 15823)</v>
          </cell>
          <cell r="C6963" t="str">
            <v>M3</v>
          </cell>
          <cell r="D6963">
            <v>305.26</v>
          </cell>
        </row>
        <row r="6964">
          <cell r="A6964">
            <v>34491</v>
          </cell>
          <cell r="B6964" t="str">
            <v>CONCRETO AUTOADENSAVEL (CAA) CLASSE DE RESISTENCIA C30, ESPALHAMENTO SF2, INCLUI SERVICO DE BOMBEAMENTO (NBR 15823)</v>
          </cell>
          <cell r="C6964" t="str">
            <v>M3</v>
          </cell>
          <cell r="D6964">
            <v>311.44</v>
          </cell>
        </row>
        <row r="6965">
          <cell r="A6965">
            <v>34770</v>
          </cell>
          <cell r="B6965" t="str">
            <v>CONCRETO BETUMINOSO USINADO A QUENTE (CBUQ) PARA PAVIMENTACAO ASFALTICA, PADRAO DNIT, FAIXA C, COM CAP 30/45 - AQUISICAO POSTO USINA</v>
          </cell>
          <cell r="C6965" t="str">
            <v>T</v>
          </cell>
          <cell r="D6965">
            <v>271.07</v>
          </cell>
        </row>
        <row r="6966">
          <cell r="A6966">
            <v>34759</v>
          </cell>
          <cell r="B6966" t="str">
            <v>CONCRETO BETUMINOSO USINADO A QUENTE (CBUQ) PARA PAVIMENTACAO ASFALTICA, PADRAO DNIT, FAIXA C, COM CAP 30/45 - DMT = 10 KM</v>
          </cell>
          <cell r="C6966" t="str">
            <v>M3</v>
          </cell>
          <cell r="D6966">
            <v>676.97</v>
          </cell>
        </row>
        <row r="6967">
          <cell r="A6967">
            <v>1518</v>
          </cell>
          <cell r="B6967" t="str">
            <v>CONCRETO BETUMINOSO USINADO A QUENTE (CBUQ) PARA PAVIMENTACAO ASFALTICA, PADRAO DNIT, FAIXA C, COM CAP 50/70 - AQUISICAO POSTO USINA</v>
          </cell>
          <cell r="C6967" t="str">
            <v>T</v>
          </cell>
          <cell r="D6967">
            <v>304.5</v>
          </cell>
        </row>
        <row r="6968">
          <cell r="A6968">
            <v>1520</v>
          </cell>
          <cell r="B6968" t="str">
            <v>CONCRETO BETUMINOSO USINADO A QUENTE (CBUQ) PARA PAVIMENTACAO ASFALTICA, PADRAO DNIT, FAIXA C, COM CAP 50/70 - DMT = 10 KM</v>
          </cell>
          <cell r="C6968" t="str">
            <v>M3</v>
          </cell>
          <cell r="D6968">
            <v>758.81</v>
          </cell>
        </row>
        <row r="6969">
          <cell r="A6969">
            <v>34492</v>
          </cell>
          <cell r="B6969" t="str">
            <v>CONCRETO USINADO BOMBEAVEL, CLASSE DE RESISTENCIA C20, COM BRITA 0 E 1, SLUMP = 100 +/- 20 MM, EXCLUI SERVICO DE BOMBEAMENTO (NBR 8953)</v>
          </cell>
          <cell r="C6969" t="str">
            <v>M3</v>
          </cell>
          <cell r="D6969">
            <v>257.89</v>
          </cell>
        </row>
        <row r="6970">
          <cell r="A6970">
            <v>1524</v>
          </cell>
          <cell r="B6970" t="str">
            <v>CONCRETO USINADO BOMBEAVEL, CLASSE DE RESISTENCIA C20, COM BRITA 0 E 1, SLUMP = 100 +/- 20 MM, INCLUI SERVICO DE BOMBEAMENTO (NBR 8953)</v>
          </cell>
          <cell r="C6970" t="str">
            <v>M3</v>
          </cell>
          <cell r="D6970">
            <v>300</v>
          </cell>
        </row>
        <row r="6971">
          <cell r="A6971">
            <v>38404</v>
          </cell>
          <cell r="B6971" t="str">
            <v>CONCRETO USINADO BOMBEAVEL, CLASSE DE RESISTENCIA C20, COM BRITA 0 E 1, SLUMP = 130 +/- 20 MM, EXCLUI SERVICO DE BOMBEAMENTO (NBR 8953)</v>
          </cell>
          <cell r="C6971" t="str">
            <v>M3</v>
          </cell>
          <cell r="D6971">
            <v>316.64</v>
          </cell>
        </row>
        <row r="6972">
          <cell r="A6972">
            <v>38407</v>
          </cell>
          <cell r="B6972" t="str">
            <v>CONCRETO USINADO BOMBEAVEL, CLASSE DE RESISTENCIA C20, COM BRITA 0 E 1, SLUMP = 190 +/- 20 MM, EXCLUI SERVICO DE BOMBEAMENTO (NBR 8953)</v>
          </cell>
          <cell r="C6972" t="str">
            <v>M3</v>
          </cell>
          <cell r="D6972">
            <v>348.3</v>
          </cell>
        </row>
        <row r="6973">
          <cell r="A6973">
            <v>39849</v>
          </cell>
          <cell r="B6973" t="str">
            <v>CONCRETO USINADO BOMBEAVEL, CLASSE DE RESISTENCIA C20, COM BRITA 0 E 1, SLUMP = 190 +/- 20 MM, INCLUI SERVICO DE BOMBEAMENTO (NBR 8953)</v>
          </cell>
          <cell r="C6973" t="str">
            <v>M3</v>
          </cell>
          <cell r="D6973">
            <v>315.95999999999998</v>
          </cell>
        </row>
        <row r="6974">
          <cell r="A6974">
            <v>38464</v>
          </cell>
          <cell r="B6974" t="str">
            <v>CONCRETO USINADO BOMBEAVEL, CLASSE DE RESISTENCIA C20, COM BRITA 0, SLUMP = 220 +/- 20 MM, INCLUI SERVICO DE BOMBEAMENTO (NBR 8953)</v>
          </cell>
          <cell r="C6974" t="str">
            <v>M3</v>
          </cell>
          <cell r="D6974">
            <v>382.5</v>
          </cell>
        </row>
        <row r="6975">
          <cell r="A6975">
            <v>34493</v>
          </cell>
          <cell r="B6975" t="str">
            <v>CONCRETO USINADO BOMBEAVEL, CLASSE DE RESISTENCIA C25, COM BRITA 0 E 1, SLUMP = 100 +/- 20 MM, EXCLUI SERVICO DE BOMBEAMENTO (NBR 8953)</v>
          </cell>
          <cell r="C6975" t="str">
            <v>M3</v>
          </cell>
          <cell r="D6975">
            <v>267.89</v>
          </cell>
        </row>
        <row r="6976">
          <cell r="A6976">
            <v>1527</v>
          </cell>
          <cell r="B6976" t="str">
            <v>CONCRETO USINADO BOMBEAVEL, CLASSE DE RESISTENCIA C25, COM BRITA 0 E 1, SLUMP = 100 +/- 20 MM, INCLUI SERVICO DE BOMBEAMENTO (NBR 8953)</v>
          </cell>
          <cell r="C6976" t="str">
            <v>M3</v>
          </cell>
          <cell r="D6976">
            <v>312.63</v>
          </cell>
        </row>
        <row r="6977">
          <cell r="A6977">
            <v>38405</v>
          </cell>
          <cell r="B6977" t="str">
            <v>CONCRETO USINADO BOMBEAVEL, CLASSE DE RESISTENCIA C25, COM BRITA 0 E 1, SLUMP = 130 +/- 20 MM, EXCLUI SERVICO DE BOMBEAMENTO (NBR 8953)</v>
          </cell>
          <cell r="C6977" t="str">
            <v>M3</v>
          </cell>
          <cell r="D6977">
            <v>335.64</v>
          </cell>
        </row>
        <row r="6978">
          <cell r="A6978">
            <v>38408</v>
          </cell>
          <cell r="B6978" t="str">
            <v>CONCRETO USINADO BOMBEAVEL, CLASSE DE RESISTENCIA C25, COM BRITA 0 E 1, SLUMP = 190 +/- 20 MM, EXCLUI SERVICO DE BOMBEAMENTO (NBR 8953)</v>
          </cell>
          <cell r="C6978" t="str">
            <v>M3</v>
          </cell>
          <cell r="D6978">
            <v>349.01</v>
          </cell>
        </row>
        <row r="6979">
          <cell r="A6979">
            <v>34494</v>
          </cell>
          <cell r="B6979" t="str">
            <v>CONCRETO USINADO BOMBEAVEL, CLASSE DE RESISTENCIA C30, COM BRITA 0 E 1, SLUMP = 100 +/- 20 MM, EXCLUI SERVICO DE BOMBEAMENTO (NBR 8953)</v>
          </cell>
          <cell r="C6979" t="str">
            <v>M3</v>
          </cell>
          <cell r="D6979">
            <v>279.77999999999997</v>
          </cell>
        </row>
        <row r="6980">
          <cell r="A6980">
            <v>1525</v>
          </cell>
          <cell r="B6980" t="str">
            <v>CONCRETO USINADO BOMBEAVEL, CLASSE DE RESISTENCIA C30, COM BRITA 0 E 1, SLUMP = 100 +/- 20 MM, INCLUI SERVICO DE BOMBEAMENTO (NBR 8953)</v>
          </cell>
          <cell r="C6980" t="str">
            <v>M3</v>
          </cell>
          <cell r="D6980">
            <v>323.14999999999998</v>
          </cell>
        </row>
        <row r="6981">
          <cell r="A6981">
            <v>38406</v>
          </cell>
          <cell r="B6981" t="str">
            <v>CONCRETO USINADO BOMBEAVEL, CLASSE DE RESISTENCIA C30, COM BRITA 0 E 1, SLUMP = 130 +/- 20 MM, EXCLUI SERVICO DE BOMBEAMENTO (NBR 8953)</v>
          </cell>
          <cell r="C6981" t="str">
            <v>M3</v>
          </cell>
          <cell r="D6981">
            <v>352.65</v>
          </cell>
        </row>
        <row r="6982">
          <cell r="A6982">
            <v>38409</v>
          </cell>
          <cell r="B6982" t="str">
            <v>CONCRETO USINADO BOMBEAVEL, CLASSE DE RESISTENCIA C30, COM BRITA 0 E 1, SLUMP = 190 +/- 20 MM, EXCLUI SERVICO DE BOMBEAMENTO (NBR 8953)</v>
          </cell>
          <cell r="C6982" t="str">
            <v>M3</v>
          </cell>
          <cell r="D6982">
            <v>376.2</v>
          </cell>
        </row>
        <row r="6983">
          <cell r="A6983">
            <v>34495</v>
          </cell>
          <cell r="B6983" t="str">
            <v>CONCRETO USINADO BOMBEAVEL, CLASSE DE RESISTENCIA C35, COM BRITA 0 E 1, SLUMP = 100 +/- 20 MM, EXCLUI SERVICO DE BOMBEAMENTO (NBR 8953)</v>
          </cell>
          <cell r="C6983" t="str">
            <v>M3</v>
          </cell>
          <cell r="D6983">
            <v>291.73</v>
          </cell>
        </row>
        <row r="6984">
          <cell r="A6984">
            <v>11145</v>
          </cell>
          <cell r="B6984" t="str">
            <v>CONCRETO USINADO BOMBEAVEL, CLASSE DE RESISTENCIA C35, COM BRITA 0 E 1, SLUMP = 100 +/- 20 MM, INCLUI SERVICO DE BOMBEAMENTO (NBR 8953)</v>
          </cell>
          <cell r="C6984" t="str">
            <v>M3</v>
          </cell>
          <cell r="D6984">
            <v>334.73</v>
          </cell>
        </row>
        <row r="6985">
          <cell r="A6985">
            <v>34496</v>
          </cell>
          <cell r="B6985" t="str">
            <v>CONCRETO USINADO BOMBEAVEL, CLASSE DE RESISTENCIA C40, COM BRITA 0 E 1, SLUMP = 100 +/- 20 MM, EXCLUI SERVICO DE BOMBEAMENTO (NBR 8953)</v>
          </cell>
          <cell r="C6985" t="str">
            <v>M3</v>
          </cell>
          <cell r="D6985">
            <v>304.73</v>
          </cell>
        </row>
        <row r="6986">
          <cell r="A6986">
            <v>34479</v>
          </cell>
          <cell r="B6986" t="str">
            <v>CONCRETO USINADO BOMBEAVEL, CLASSE DE RESISTENCIA C40, COM BRITA 0 E 1, SLUMP = 100 +/- 20 MM, INCLUI SERVICO DE BOMBEAMENTO (NBR 8953)</v>
          </cell>
          <cell r="C6986" t="str">
            <v>M3</v>
          </cell>
          <cell r="D6986">
            <v>347.36</v>
          </cell>
        </row>
        <row r="6987">
          <cell r="A6987">
            <v>34481</v>
          </cell>
          <cell r="B6987" t="str">
            <v>CONCRETO USINADO BOMBEAVEL, CLASSE DE RESISTENCIA C45, COM BRITA 0 E 1, SLUMP = 100 +/- 20 MM, INCLUI SERVICO DE BOMBEAMENTO (NBR 8953)</v>
          </cell>
          <cell r="C6987" t="str">
            <v>M3</v>
          </cell>
          <cell r="D6987">
            <v>390.52</v>
          </cell>
        </row>
        <row r="6988">
          <cell r="A6988">
            <v>34483</v>
          </cell>
          <cell r="B6988" t="str">
            <v>CONCRETO USINADO BOMBEAVEL, CLASSE DE RESISTENCIA C50, COM BRITA 0 E 1, SLUMP = 100 +/- 20 MM, INCLUI SERVICO DE BOMBEAMENTO (NBR 8953)</v>
          </cell>
          <cell r="C6988" t="str">
            <v>M3</v>
          </cell>
          <cell r="D6988">
            <v>463.15</v>
          </cell>
        </row>
        <row r="6989">
          <cell r="A6989">
            <v>34871</v>
          </cell>
          <cell r="B6989" t="str">
            <v>CONCRETO USINADO BOMBEAVEL, CLASSE DE RESISTENCIA C60, COM BRITA 0 E 1, SLUMP = 100 +/- 20 MM, EXCLUI SERVICO DE BOMBEAMENTO (NBR 8953)</v>
          </cell>
          <cell r="C6989" t="str">
            <v>M3</v>
          </cell>
          <cell r="D6989">
            <v>600</v>
          </cell>
        </row>
        <row r="6990">
          <cell r="A6990">
            <v>34485</v>
          </cell>
          <cell r="B6990" t="str">
            <v>CONCRETO USINADO BOMBEAVEL, CLASSE DE RESISTENCIA C60, COM BRITA 0 E 1, SLUMP = 100 +/- 20 MM, INCLUI SERVICO DE BOMBEAMENTO (NBR 8953)</v>
          </cell>
          <cell r="C6990" t="str">
            <v>M3</v>
          </cell>
          <cell r="D6990">
            <v>594.73</v>
          </cell>
        </row>
        <row r="6991">
          <cell r="A6991">
            <v>34497</v>
          </cell>
          <cell r="B6991" t="str">
            <v>CONCRETO USINADO BOMBEAVEL, CLASSE DE RESISTENCIA C80, COM BRITA 0 E 1, SLUMP = 100 +/- 20 MM, EXCLUI SERVICO DE BOMBEAMENTO (NBR 8953)</v>
          </cell>
          <cell r="C6991" t="str">
            <v>M3</v>
          </cell>
          <cell r="D6991">
            <v>821.05</v>
          </cell>
        </row>
        <row r="6992">
          <cell r="A6992">
            <v>34487</v>
          </cell>
          <cell r="B6992" t="str">
            <v>CONCRETO USINADO BOMBEAVEL, CLASSE DE RESISTENCIA C80, COM BRITA 0 E 1, SLUMP = 100 +/- 20 MM, INCLUI SERVICO DE BOMBEAMENTO (NBR 8953)</v>
          </cell>
          <cell r="C6992" t="str">
            <v>M3</v>
          </cell>
          <cell r="D6992">
            <v>789.47</v>
          </cell>
        </row>
        <row r="6993">
          <cell r="A6993">
            <v>14041</v>
          </cell>
          <cell r="B6993" t="str">
            <v>CONCRETO USINADO CONVENCIONAL (NAO BOMBEAVEL) CLASSE DE RESISTENCIA C10, COM BRITA 1 E 2, SLUMP = 80 MM +/- 10 MM (NBR 8953)</v>
          </cell>
          <cell r="C6993" t="str">
            <v>M3</v>
          </cell>
          <cell r="D6993">
            <v>257.32</v>
          </cell>
        </row>
        <row r="6994">
          <cell r="A6994">
            <v>1523</v>
          </cell>
          <cell r="B6994" t="str">
            <v>CONCRETO USINADO CONVENCIONAL (NAO BOMBEAVEL) CLASSE DE RESISTENCIA C15, COM BRITA 1 E 2, SLUMP = 80 MM +/- 10 MM (NBR 8953)</v>
          </cell>
          <cell r="C6994" t="str">
            <v>M3</v>
          </cell>
          <cell r="D6994">
            <v>259.77999999999997</v>
          </cell>
        </row>
        <row r="6995">
          <cell r="A6995">
            <v>14052</v>
          </cell>
          <cell r="B6995" t="str">
            <v>CONDULETE DE ALUMINIO TIPO B, PARA ELETRODUTO ROSCAVEL DE 1/2", COM TAMPA CEGA</v>
          </cell>
          <cell r="C6995" t="str">
            <v>UN</v>
          </cell>
          <cell r="D6995">
            <v>4.74</v>
          </cell>
        </row>
        <row r="6996">
          <cell r="A6996">
            <v>14054</v>
          </cell>
          <cell r="B6996" t="str">
            <v>CONDULETE DE ALUMINIO TIPO B, PARA ELETRODUTO ROSCAVEL DE 1", COM TAMPA CEGA</v>
          </cell>
          <cell r="C6996" t="str">
            <v>UN</v>
          </cell>
          <cell r="D6996">
            <v>6.16</v>
          </cell>
        </row>
        <row r="6997">
          <cell r="A6997">
            <v>14053</v>
          </cell>
          <cell r="B6997" t="str">
            <v>CONDULETE DE ALUMINIO TIPO B, PARA ELETRODUTO ROSCAVEL DE 3/4", COM TAMPA CEGA</v>
          </cell>
          <cell r="C6997" t="str">
            <v>UN</v>
          </cell>
          <cell r="D6997">
            <v>4.8099999999999996</v>
          </cell>
        </row>
        <row r="6998">
          <cell r="A6998">
            <v>2558</v>
          </cell>
          <cell r="B6998" t="str">
            <v>CONDULETE DE ALUMINIO TIPO C, PARA ELETRODUTO ROSCAVEL DE 1/2", COM TAMPA CEGA</v>
          </cell>
          <cell r="C6998" t="str">
            <v>UN</v>
          </cell>
          <cell r="D6998">
            <v>3.62</v>
          </cell>
        </row>
        <row r="6999">
          <cell r="A6999">
            <v>2560</v>
          </cell>
          <cell r="B6999" t="str">
            <v>CONDULETE DE ALUMINIO TIPO C, PARA ELETRODUTO ROSCAVEL DE 1", COM TAMPA CEGA</v>
          </cell>
          <cell r="C6999" t="str">
            <v>UN</v>
          </cell>
          <cell r="D6999">
            <v>6.37</v>
          </cell>
        </row>
        <row r="7000">
          <cell r="A7000">
            <v>2559</v>
          </cell>
          <cell r="B7000" t="str">
            <v>CONDULETE DE ALUMINIO TIPO C, PARA ELETRODUTO ROSCAVEL DE 3/4", COM TAMPA CEGA</v>
          </cell>
          <cell r="C7000" t="str">
            <v>UN</v>
          </cell>
          <cell r="D7000">
            <v>5.0999999999999996</v>
          </cell>
        </row>
        <row r="7001">
          <cell r="A7001">
            <v>2592</v>
          </cell>
          <cell r="B7001" t="str">
            <v>CONDULETE DE ALUMINIO TIPO C, PARA ELETRODUTO ROSCAVEL DE 4", COM TAMPA CEGA</v>
          </cell>
          <cell r="C7001" t="str">
            <v>UN</v>
          </cell>
          <cell r="D7001">
            <v>84.54</v>
          </cell>
        </row>
        <row r="7002">
          <cell r="A7002">
            <v>2566</v>
          </cell>
          <cell r="B7002" t="str">
            <v>CONDULETE DE ALUMINIO TIPO E, PARA ELETRODUTO ROSCAVEL DE 1  1/4", COM TAMPA CEGA</v>
          </cell>
          <cell r="C7002" t="str">
            <v>UN</v>
          </cell>
          <cell r="D7002">
            <v>8.5</v>
          </cell>
        </row>
        <row r="7003">
          <cell r="A7003">
            <v>2589</v>
          </cell>
          <cell r="B7003" t="str">
            <v>CONDULETE DE ALUMINIO TIPO E, PARA ELETRODUTO ROSCAVEL DE 1 1/2", COM TAMPA CEGA</v>
          </cell>
          <cell r="C7003" t="str">
            <v>UN</v>
          </cell>
          <cell r="D7003">
            <v>11.31</v>
          </cell>
        </row>
        <row r="7004">
          <cell r="A7004">
            <v>2591</v>
          </cell>
          <cell r="B7004" t="str">
            <v>CONDULETE DE ALUMINIO TIPO E, PARA ELETRODUTO ROSCAVEL DE 1/2", COM TAMPA CEGA</v>
          </cell>
          <cell r="C7004" t="str">
            <v>UN</v>
          </cell>
          <cell r="D7004">
            <v>4.12</v>
          </cell>
        </row>
        <row r="7005">
          <cell r="A7005">
            <v>2590</v>
          </cell>
          <cell r="B7005" t="str">
            <v>CONDULETE DE ALUMINIO TIPO E, PARA ELETRODUTO ROSCAVEL DE 1", COM TAMPA CEGA</v>
          </cell>
          <cell r="C7005" t="str">
            <v>UN</v>
          </cell>
          <cell r="D7005">
            <v>6.94</v>
          </cell>
        </row>
        <row r="7006">
          <cell r="A7006">
            <v>2567</v>
          </cell>
          <cell r="B7006" t="str">
            <v>CONDULETE DE ALUMINIO TIPO E, PARA ELETRODUTO ROSCAVEL DE 2", COM TAMPA CEGA</v>
          </cell>
          <cell r="C7006" t="str">
            <v>UN</v>
          </cell>
          <cell r="D7006">
            <v>16.579999999999998</v>
          </cell>
        </row>
        <row r="7007">
          <cell r="A7007">
            <v>2565</v>
          </cell>
          <cell r="B7007" t="str">
            <v>CONDULETE DE ALUMINIO TIPO E, PARA ELETRODUTO ROSCAVEL DE 3/4", COM TAMPA CEGA</v>
          </cell>
          <cell r="C7007" t="str">
            <v>UN</v>
          </cell>
          <cell r="D7007">
            <v>4.13</v>
          </cell>
        </row>
        <row r="7008">
          <cell r="A7008">
            <v>2568</v>
          </cell>
          <cell r="B7008" t="str">
            <v>CONDULETE DE ALUMINIO TIPO E, PARA ELETRODUTO ROSCAVEL DE 3", COM TAMPA CEGA</v>
          </cell>
          <cell r="C7008" t="str">
            <v>UN</v>
          </cell>
          <cell r="D7008">
            <v>46.06</v>
          </cell>
        </row>
        <row r="7009">
          <cell r="A7009">
            <v>2594</v>
          </cell>
          <cell r="B7009" t="str">
            <v>CONDULETE DE ALUMINIO TIPO E, PARA ELETRODUTO ROSCAVEL DE 4", COM TAMPA CEGA</v>
          </cell>
          <cell r="C7009" t="str">
            <v>UN</v>
          </cell>
          <cell r="D7009">
            <v>76.73</v>
          </cell>
        </row>
        <row r="7010">
          <cell r="A7010">
            <v>2587</v>
          </cell>
          <cell r="B7010" t="str">
            <v>CONDULETE DE ALUMINIO TIPO LR, PARA ELETRODUTO ROSCAVEL DE 1 1/2", COM TAMPA CEGA</v>
          </cell>
          <cell r="C7010" t="str">
            <v>UN</v>
          </cell>
          <cell r="D7010">
            <v>13.07</v>
          </cell>
        </row>
        <row r="7011">
          <cell r="A7011">
            <v>2588</v>
          </cell>
          <cell r="B7011" t="str">
            <v>CONDULETE DE ALUMINIO TIPO LR, PARA ELETRODUTO ROSCAVEL DE 1 1/4", COM TAMPA CEGA</v>
          </cell>
          <cell r="C7011" t="str">
            <v>UN</v>
          </cell>
          <cell r="D7011">
            <v>10.38</v>
          </cell>
        </row>
        <row r="7012">
          <cell r="A7012">
            <v>2569</v>
          </cell>
          <cell r="B7012" t="str">
            <v>CONDULETE DE ALUMINIO TIPO LR, PARA ELETRODUTO ROSCAVEL DE 1/2", COM TAMPA CEGA</v>
          </cell>
          <cell r="C7012" t="str">
            <v>UN</v>
          </cell>
          <cell r="D7012">
            <v>4</v>
          </cell>
        </row>
        <row r="7013">
          <cell r="A7013">
            <v>2570</v>
          </cell>
          <cell r="B7013" t="str">
            <v>CONDULETE DE ALUMINIO TIPO LR, PARA ELETRODUTO ROSCAVEL DE 1", COM TAMPA CEGA</v>
          </cell>
          <cell r="C7013" t="str">
            <v>UN</v>
          </cell>
          <cell r="D7013">
            <v>6.71</v>
          </cell>
        </row>
        <row r="7014">
          <cell r="A7014">
            <v>2571</v>
          </cell>
          <cell r="B7014" t="str">
            <v>CONDULETE DE ALUMINIO TIPO LR, PARA ELETRODUTO ROSCAVEL DE 2", COM TAMPA CEGA</v>
          </cell>
          <cell r="C7014" t="str">
            <v>UN</v>
          </cell>
          <cell r="D7014">
            <v>19.920000000000002</v>
          </cell>
        </row>
        <row r="7015">
          <cell r="A7015">
            <v>2593</v>
          </cell>
          <cell r="B7015" t="str">
            <v>CONDULETE DE ALUMINIO TIPO LR, PARA ELETRODUTO ROSCAVEL DE 3/4", COM TAMPA CEGA</v>
          </cell>
          <cell r="C7015" t="str">
            <v>UN</v>
          </cell>
          <cell r="D7015">
            <v>4.26</v>
          </cell>
        </row>
        <row r="7016">
          <cell r="A7016">
            <v>2572</v>
          </cell>
          <cell r="B7016" t="str">
            <v>CONDULETE DE ALUMINIO TIPO LR, PARA ELETRODUTO ROSCAVEL DE 3", COM TAMPA CEGA</v>
          </cell>
          <cell r="C7016" t="str">
            <v>UN</v>
          </cell>
          <cell r="D7016">
            <v>58.9</v>
          </cell>
        </row>
        <row r="7017">
          <cell r="A7017">
            <v>2595</v>
          </cell>
          <cell r="B7017" t="str">
            <v>CONDULETE DE ALUMINIO TIPO LR, PARA ELETRODUTO ROSCAVEL DE 4", COM TAMPA CEGA</v>
          </cell>
          <cell r="C7017" t="str">
            <v>UN</v>
          </cell>
          <cell r="D7017">
            <v>91.9</v>
          </cell>
        </row>
        <row r="7018">
          <cell r="A7018">
            <v>2576</v>
          </cell>
          <cell r="B7018" t="str">
            <v>CONDULETE DE ALUMINIO TIPO T, PARA ELETRODUTO ROSCAVEL DE 1 1/2", COM TAMPA CEGA</v>
          </cell>
          <cell r="C7018" t="str">
            <v>UN</v>
          </cell>
          <cell r="D7018">
            <v>15.66</v>
          </cell>
        </row>
        <row r="7019">
          <cell r="A7019">
            <v>2575</v>
          </cell>
          <cell r="B7019" t="str">
            <v>CONDULETE DE ALUMINIO TIPO T, PARA ELETRODUTO ROSCAVEL DE 1 1/4", COM TAMPA CEGA</v>
          </cell>
          <cell r="C7019" t="str">
            <v>UN</v>
          </cell>
          <cell r="D7019">
            <v>11.77</v>
          </cell>
        </row>
        <row r="7020">
          <cell r="A7020">
            <v>2573</v>
          </cell>
          <cell r="B7020" t="str">
            <v>CONDULETE DE ALUMINIO TIPO T, PARA ELETRODUTO ROSCAVEL DE 1/2", COM TAMPA CEGA</v>
          </cell>
          <cell r="C7020" t="str">
            <v>UN</v>
          </cell>
          <cell r="D7020">
            <v>4.8899999999999997</v>
          </cell>
        </row>
        <row r="7021">
          <cell r="A7021">
            <v>2586</v>
          </cell>
          <cell r="B7021" t="str">
            <v>CONDULETE DE ALUMINIO TIPO T, PARA ELETRODUTO ROSCAVEL DE 1", COM TAMPA CEGA</v>
          </cell>
          <cell r="C7021" t="str">
            <v>UN</v>
          </cell>
          <cell r="D7021">
            <v>7.92</v>
          </cell>
        </row>
        <row r="7022">
          <cell r="A7022">
            <v>2577</v>
          </cell>
          <cell r="B7022" t="str">
            <v>CONDULETE DE ALUMINIO TIPO T, PARA ELETRODUTO ROSCAVEL DE 2", COM TAMPA CEGA</v>
          </cell>
          <cell r="C7022" t="str">
            <v>UN</v>
          </cell>
          <cell r="D7022">
            <v>21.23</v>
          </cell>
        </row>
        <row r="7023">
          <cell r="A7023">
            <v>2574</v>
          </cell>
          <cell r="B7023" t="str">
            <v>CONDULETE DE ALUMINIO TIPO T, PARA ELETRODUTO ROSCAVEL DE 3/4", COM TAMPA CEGA</v>
          </cell>
          <cell r="C7023" t="str">
            <v>UN</v>
          </cell>
          <cell r="D7023">
            <v>4.92</v>
          </cell>
        </row>
        <row r="7024">
          <cell r="A7024">
            <v>2578</v>
          </cell>
          <cell r="B7024" t="str">
            <v>CONDULETE DE ALUMINIO TIPO T, PARA ELETRODUTO ROSCAVEL DE 3", COM TAMPA CEGA</v>
          </cell>
          <cell r="C7024" t="str">
            <v>UN</v>
          </cell>
          <cell r="D7024">
            <v>66.28</v>
          </cell>
        </row>
        <row r="7025">
          <cell r="A7025">
            <v>2585</v>
          </cell>
          <cell r="B7025" t="str">
            <v>CONDULETE DE ALUMINIO TIPO T, PARA ELETRODUTO ROSCAVEL DE 4", COM TAMPA CEGA</v>
          </cell>
          <cell r="C7025" t="str">
            <v>UN</v>
          </cell>
          <cell r="D7025">
            <v>90.95</v>
          </cell>
        </row>
        <row r="7026">
          <cell r="A7026">
            <v>12008</v>
          </cell>
          <cell r="B7026" t="str">
            <v>CONDULETE DE ALUMINIO TIPO TB, PARA ELETRODUTO ROSCAVEL DE 3", COM TAMPA CEGA</v>
          </cell>
          <cell r="C7026" t="str">
            <v>UN</v>
          </cell>
          <cell r="D7026">
            <v>48.8</v>
          </cell>
        </row>
        <row r="7027">
          <cell r="A7027">
            <v>2582</v>
          </cell>
          <cell r="B7027" t="str">
            <v>CONDULETE DE ALUMINIO TIPO X, PARA ELETRODUTO ROSCAVEL DE 1 1/2", COM TAMPA CEGA</v>
          </cell>
          <cell r="C7027" t="str">
            <v>UN</v>
          </cell>
          <cell r="D7027">
            <v>14.53</v>
          </cell>
        </row>
        <row r="7028">
          <cell r="A7028">
            <v>2597</v>
          </cell>
          <cell r="B7028" t="str">
            <v>CONDULETE DE ALUMINIO TIPO X, PARA ELETRODUTO ROSCAVEL DE 1 1/4", COM TAMPA CEGA</v>
          </cell>
          <cell r="C7028" t="str">
            <v>UN</v>
          </cell>
          <cell r="D7028">
            <v>12.45</v>
          </cell>
        </row>
        <row r="7029">
          <cell r="A7029">
            <v>2579</v>
          </cell>
          <cell r="B7029" t="str">
            <v>CONDULETE DE ALUMINIO TIPO X, PARA ELETRODUTO ROSCAVEL DE 1/2", COM TAMPA CEGA</v>
          </cell>
          <cell r="C7029" t="str">
            <v>UN</v>
          </cell>
          <cell r="D7029">
            <v>5.93</v>
          </cell>
        </row>
        <row r="7030">
          <cell r="A7030">
            <v>2581</v>
          </cell>
          <cell r="B7030" t="str">
            <v>CONDULETE DE ALUMINIO TIPO X, PARA ELETRODUTO ROSCAVEL DE 1", COM TAMPA CEGA</v>
          </cell>
          <cell r="C7030" t="str">
            <v>UN</v>
          </cell>
          <cell r="D7030">
            <v>7.58</v>
          </cell>
        </row>
        <row r="7031">
          <cell r="A7031">
            <v>2596</v>
          </cell>
          <cell r="B7031" t="str">
            <v>CONDULETE DE ALUMINIO TIPO X, PARA ELETRODUTO ROSCAVEL DE 2", COM TAMPA CEGA</v>
          </cell>
          <cell r="C7031" t="str">
            <v>UN</v>
          </cell>
          <cell r="D7031">
            <v>22.44</v>
          </cell>
        </row>
        <row r="7032">
          <cell r="A7032">
            <v>2580</v>
          </cell>
          <cell r="B7032" t="str">
            <v>CONDULETE DE ALUMINIO TIPO X, PARA ELETRODUTO ROSCAVEL DE 3/4", COM TAMPA CEGA</v>
          </cell>
          <cell r="C7032" t="str">
            <v>UN</v>
          </cell>
          <cell r="D7032">
            <v>6.5</v>
          </cell>
        </row>
        <row r="7033">
          <cell r="A7033">
            <v>2583</v>
          </cell>
          <cell r="B7033" t="str">
            <v>CONDULETE DE ALUMINIO TIPO X, PARA ELETRODUTO ROSCAVEL DE 3", COM TAMPA CEGA</v>
          </cell>
          <cell r="C7033" t="str">
            <v>UN</v>
          </cell>
          <cell r="D7033">
            <v>54.58</v>
          </cell>
        </row>
        <row r="7034">
          <cell r="A7034">
            <v>2584</v>
          </cell>
          <cell r="B7034" t="str">
            <v>CONDULETE DE ALUMINIO TIPO X, PARA ELETRODUTO ROSCAVEL DE 4", COM TAMPA CEGA</v>
          </cell>
          <cell r="C7034" t="str">
            <v>UN</v>
          </cell>
          <cell r="D7034">
            <v>90.86</v>
          </cell>
        </row>
        <row r="7035">
          <cell r="A7035">
            <v>12010</v>
          </cell>
          <cell r="B7035" t="str">
            <v>CONDULETE PVC TIPO "B" D = 1/2" S/TAMPA"</v>
          </cell>
          <cell r="C7035" t="str">
            <v>UN</v>
          </cell>
          <cell r="D7035">
            <v>9.2200000000000006</v>
          </cell>
        </row>
        <row r="7036">
          <cell r="A7036">
            <v>12011</v>
          </cell>
          <cell r="B7036" t="str">
            <v>CONDULETE PVC TIPO "B" D = 3/4" S/TAMPA"</v>
          </cell>
          <cell r="C7036" t="str">
            <v>UN</v>
          </cell>
          <cell r="D7036">
            <v>9.14</v>
          </cell>
        </row>
        <row r="7037">
          <cell r="A7037">
            <v>12016</v>
          </cell>
          <cell r="B7037" t="str">
            <v>CONDULETE PVC TIPO "LB" D = 1/2" S/TAMPA"</v>
          </cell>
          <cell r="C7037" t="str">
            <v>UN</v>
          </cell>
          <cell r="D7037">
            <v>6.11</v>
          </cell>
        </row>
        <row r="7038">
          <cell r="A7038">
            <v>12015</v>
          </cell>
          <cell r="B7038" t="str">
            <v>CONDULETE PVC TIPO "LB" D = 1" S/TAMPA"</v>
          </cell>
          <cell r="C7038" t="str">
            <v>UN</v>
          </cell>
          <cell r="D7038">
            <v>20.22</v>
          </cell>
        </row>
        <row r="7039">
          <cell r="A7039">
            <v>12017</v>
          </cell>
          <cell r="B7039" t="str">
            <v>CONDULETE PVC TIPO "LB" D = 3/4" S/TAMPA"</v>
          </cell>
          <cell r="C7039" t="str">
            <v>UN</v>
          </cell>
          <cell r="D7039">
            <v>6.18</v>
          </cell>
        </row>
        <row r="7040">
          <cell r="A7040">
            <v>12020</v>
          </cell>
          <cell r="B7040" t="str">
            <v>CONDULETE PVC TIPO "LL" D = 1/2" S/TAMPA"</v>
          </cell>
          <cell r="C7040" t="str">
            <v>UN</v>
          </cell>
          <cell r="D7040">
            <v>6.42</v>
          </cell>
        </row>
        <row r="7041">
          <cell r="A7041">
            <v>12019</v>
          </cell>
          <cell r="B7041" t="str">
            <v>CONDULETE PVC TIPO "LL" D = 1" S/TAMPA"</v>
          </cell>
          <cell r="C7041" t="str">
            <v>UN</v>
          </cell>
          <cell r="D7041">
            <v>22.46</v>
          </cell>
        </row>
        <row r="7042">
          <cell r="A7042">
            <v>12021</v>
          </cell>
          <cell r="B7042" t="str">
            <v>CONDULETE PVC TIPO "LL" D = 3/4" S/TAMPA"</v>
          </cell>
          <cell r="C7042" t="str">
            <v>UN</v>
          </cell>
          <cell r="D7042">
            <v>6.22</v>
          </cell>
        </row>
        <row r="7043">
          <cell r="A7043">
            <v>12024</v>
          </cell>
          <cell r="B7043" t="str">
            <v>CONDULETE PVC TIPO "TA" D = 3/4" S/TAMPA"</v>
          </cell>
          <cell r="C7043" t="str">
            <v>UN</v>
          </cell>
          <cell r="D7043">
            <v>17.809999999999999</v>
          </cell>
        </row>
        <row r="7044">
          <cell r="A7044">
            <v>12025</v>
          </cell>
          <cell r="B7044" t="str">
            <v>CONDULETE PVC TIPO "TB" D = 1/2" S/TAMPA"</v>
          </cell>
          <cell r="C7044" t="str">
            <v>UN</v>
          </cell>
          <cell r="D7044">
            <v>14.9</v>
          </cell>
        </row>
        <row r="7045">
          <cell r="A7045">
            <v>12026</v>
          </cell>
          <cell r="B7045" t="str">
            <v>CONDULETE PVC TIPO "TB" D = 3/4" S/TAMPA"</v>
          </cell>
          <cell r="C7045" t="str">
            <v>UN</v>
          </cell>
          <cell r="D7045">
            <v>15.09</v>
          </cell>
        </row>
        <row r="7046">
          <cell r="A7046">
            <v>12029</v>
          </cell>
          <cell r="B7046" t="str">
            <v>CONDULETE PVC TIPO "XA" D = 3/4" S/TAMPA"</v>
          </cell>
          <cell r="C7046" t="str">
            <v>UN</v>
          </cell>
          <cell r="D7046">
            <v>15.45</v>
          </cell>
        </row>
        <row r="7047">
          <cell r="A7047">
            <v>12623</v>
          </cell>
          <cell r="B7047" t="str">
            <v>CONDUTOR PLUVIAL, PVC, CIRCULAR, DIAMETRO ENTRE 80 E 100 MM, PARA DRENAGEM PREDIAL</v>
          </cell>
          <cell r="C7047" t="str">
            <v>M</v>
          </cell>
          <cell r="D7047">
            <v>11.23</v>
          </cell>
        </row>
        <row r="7048">
          <cell r="A7048">
            <v>34498</v>
          </cell>
          <cell r="B7048" t="str">
            <v>CONE DE SINALIZACAO  EM PVC FLEXIVEL (NBR 15071) H = 70 / 76 CM</v>
          </cell>
          <cell r="C7048" t="str">
            <v>UN</v>
          </cell>
          <cell r="D7048">
            <v>73.78</v>
          </cell>
        </row>
        <row r="7049">
          <cell r="A7049">
            <v>13244</v>
          </cell>
          <cell r="B7049" t="str">
            <v>CONE DE SINALIZACAO EM PVC RIGIDO COM FAIXA REFLETIVA, H = 70 / 76 CM</v>
          </cell>
          <cell r="C7049" t="str">
            <v>UN</v>
          </cell>
          <cell r="D7049">
            <v>31.06</v>
          </cell>
        </row>
        <row r="7050">
          <cell r="A7050">
            <v>39862</v>
          </cell>
          <cell r="B7050" t="str">
            <v>CONECTOR BRONZE/LATAO (REF 603) SEM ANEL DE SOLDA, BOLSA X ROSCA F, 15 MM X 1/2"</v>
          </cell>
          <cell r="C7050" t="str">
            <v>UN</v>
          </cell>
          <cell r="D7050">
            <v>6.8</v>
          </cell>
        </row>
        <row r="7051">
          <cell r="A7051">
            <v>39863</v>
          </cell>
          <cell r="B7051" t="str">
            <v>CONECTOR BRONZE/LATAO (REF 603) SEM ANEL DE SOLDA, BOLSA X ROSCA F, 22 MM X 1/2"</v>
          </cell>
          <cell r="C7051" t="str">
            <v>UN</v>
          </cell>
          <cell r="D7051">
            <v>6.89</v>
          </cell>
        </row>
        <row r="7052">
          <cell r="A7052">
            <v>39864</v>
          </cell>
          <cell r="B7052" t="str">
            <v>CONECTOR BRONZE/LATAO (REF 603) SEM ANEL DE SOLDA, BOLSA X ROSCA F, 22 MM X 3/4"</v>
          </cell>
          <cell r="C7052" t="str">
            <v>UN</v>
          </cell>
          <cell r="D7052">
            <v>8.5500000000000007</v>
          </cell>
        </row>
        <row r="7053">
          <cell r="A7053">
            <v>39865</v>
          </cell>
          <cell r="B7053" t="str">
            <v>CONECTOR BRONZE/LATAO (REF 603) SEM ANEL DE SOLDA, BOLSA X ROSCA F, 28 MM X 1/2"</v>
          </cell>
          <cell r="C7053" t="str">
            <v>UN</v>
          </cell>
          <cell r="D7053">
            <v>12.06</v>
          </cell>
        </row>
        <row r="7054">
          <cell r="A7054">
            <v>2517</v>
          </cell>
          <cell r="B7054" t="str">
            <v>CONECTOR CURVO 90 GRAUS DE ALUMINIO, BITOLA 1 1/2", PARA ADAPTAR ENTRADA DE ELETRODUTO METALICO FLEXIVEL EM QUADROS</v>
          </cell>
          <cell r="C7054" t="str">
            <v>UN</v>
          </cell>
          <cell r="D7054">
            <v>9.0500000000000007</v>
          </cell>
        </row>
        <row r="7055">
          <cell r="A7055">
            <v>2522</v>
          </cell>
          <cell r="B7055" t="str">
            <v>CONECTOR CURVO 90 GRAUS DE ALUMINIO, BITOLA 1 1/4", PARA ADAPTAR ENTRADA DE ELETRODUTO METALICO FLEXIVEL EM QUADROS</v>
          </cell>
          <cell r="C7055" t="str">
            <v>UN</v>
          </cell>
          <cell r="D7055">
            <v>5.85</v>
          </cell>
        </row>
        <row r="7056">
          <cell r="A7056">
            <v>2548</v>
          </cell>
          <cell r="B7056" t="str">
            <v>CONECTOR CURVO 90 GRAUS DE ALUMINIO, BITOLA 1/2", PARA ADAPTAR ENTRADA DE ELETRODUTO METALICO FLEXIVEL EM QUADROS</v>
          </cell>
          <cell r="C7056" t="str">
            <v>UN</v>
          </cell>
          <cell r="D7056">
            <v>3.59</v>
          </cell>
        </row>
        <row r="7057">
          <cell r="A7057">
            <v>2516</v>
          </cell>
          <cell r="B7057" t="str">
            <v>CONECTOR CURVO 90 GRAUS DE ALUMINIO, BITOLA 1", PARA ADAPTAR ENTRADA DE ELETRODUTO METALICO FLEXIVEL EM QUADROS</v>
          </cell>
          <cell r="C7057" t="str">
            <v>UN</v>
          </cell>
          <cell r="D7057">
            <v>4.6900000000000004</v>
          </cell>
        </row>
        <row r="7058">
          <cell r="A7058">
            <v>2518</v>
          </cell>
          <cell r="B7058" t="str">
            <v>CONECTOR CURVO 90 GRAUS DE ALUMINIO, BITOLA 2 1/2", PARA ADAPTAR ENTRADA DE ELETRODUTO METALICO FLEXIVEL EM QUADROS</v>
          </cell>
          <cell r="C7058" t="str">
            <v>UN</v>
          </cell>
          <cell r="D7058">
            <v>43.09</v>
          </cell>
        </row>
        <row r="7059">
          <cell r="A7059">
            <v>2521</v>
          </cell>
          <cell r="B7059" t="str">
            <v>CONECTOR CURVO 90 GRAUS DE ALUMINIO, BITOLA 2", PARA ADAPTAR ENTRADA DE ELETRODUTO METALICO FLEXIVEL EM QUADROS</v>
          </cell>
          <cell r="C7059" t="str">
            <v>UN</v>
          </cell>
          <cell r="D7059">
            <v>18.34</v>
          </cell>
        </row>
        <row r="7060">
          <cell r="A7060">
            <v>2515</v>
          </cell>
          <cell r="B7060" t="str">
            <v>CONECTOR CURVO 90 GRAUS DE ALUMINIO, BITOLA 3/4", PARA ADAPTAR ENTRADA DE ELETRODUTO METALICO FLEXIVEL EM QUADROS</v>
          </cell>
          <cell r="C7060" t="str">
            <v>UN</v>
          </cell>
          <cell r="D7060">
            <v>3.91</v>
          </cell>
        </row>
        <row r="7061">
          <cell r="A7061">
            <v>2519</v>
          </cell>
          <cell r="B7061" t="str">
            <v>CONECTOR CURVO 90 GRAUS DE ALUMINIO, BITOLA 3", PARA ADAPTAR ENTRADA DE ELETRODUTO METALICO FLEXIVEL EM QUADROS</v>
          </cell>
          <cell r="C7061" t="str">
            <v>UN</v>
          </cell>
          <cell r="D7061">
            <v>51.95</v>
          </cell>
        </row>
        <row r="7062">
          <cell r="A7062">
            <v>2520</v>
          </cell>
          <cell r="B7062" t="str">
            <v>CONECTOR CURVO 90 GRAUS DE ALUMINIO, BITOLA 4", PARA ADAPTAR ENTRADA DE ELETRODUTO METALICO FLEXIVEL EM QUADROS</v>
          </cell>
          <cell r="C7062" t="str">
            <v>UN</v>
          </cell>
          <cell r="D7062">
            <v>95.63</v>
          </cell>
        </row>
        <row r="7063">
          <cell r="A7063">
            <v>1602</v>
          </cell>
          <cell r="B7063" t="str">
            <v>CONECTOR DE ALUMINIO TIPO PRENSA CABO, BITOLA 1 1/2", PARA CABOS DE DIAMETRO DE 37 A 40 MM</v>
          </cell>
          <cell r="C7063" t="str">
            <v>UN</v>
          </cell>
          <cell r="D7063">
            <v>23.75</v>
          </cell>
        </row>
        <row r="7064">
          <cell r="A7064">
            <v>1601</v>
          </cell>
          <cell r="B7064" t="str">
            <v>CONECTOR DE ALUMINIO TIPO PRENSA CABO, BITOLA 1 1/4", PARA CABOS DE DIAMETRO DE 31 A 34 MM</v>
          </cell>
          <cell r="C7064" t="str">
            <v>UN</v>
          </cell>
          <cell r="D7064">
            <v>21.17</v>
          </cell>
        </row>
        <row r="7065">
          <cell r="A7065">
            <v>1598</v>
          </cell>
          <cell r="B7065" t="str">
            <v>CONECTOR DE ALUMINIO TIPO PRENSA CABO, BITOLA 1/2", PARA CABOS DE DIAMETRO DE 12,5 A 15 MM</v>
          </cell>
          <cell r="C7065" t="str">
            <v>UN</v>
          </cell>
          <cell r="D7065">
            <v>6.26</v>
          </cell>
        </row>
        <row r="7066">
          <cell r="A7066">
            <v>1600</v>
          </cell>
          <cell r="B7066" t="str">
            <v>CONECTOR DE ALUMINIO TIPO PRENSA CABO, BITOLA 1", PARA CABOS DE DIAMETRO DE 22,5 A 25 MM</v>
          </cell>
          <cell r="C7066" t="str">
            <v>UN</v>
          </cell>
          <cell r="D7066">
            <v>9.24</v>
          </cell>
        </row>
        <row r="7067">
          <cell r="A7067">
            <v>1603</v>
          </cell>
          <cell r="B7067" t="str">
            <v>CONECTOR DE ALUMINIO TIPO PRENSA CABO, BITOLA 2", PARA CABOS DE DIAMETRO DE 47,5 A 50 MM</v>
          </cell>
          <cell r="C7067" t="str">
            <v>UN</v>
          </cell>
          <cell r="D7067">
            <v>35.86</v>
          </cell>
        </row>
        <row r="7068">
          <cell r="A7068">
            <v>1599</v>
          </cell>
          <cell r="B7068" t="str">
            <v>CONECTOR DE ALUMINIO TIPO PRENSA CABO, BITOLA 3/4", PARA CABOS DE DIAMETRO DE 17,5 A 20 MM</v>
          </cell>
          <cell r="C7068" t="str">
            <v>UN</v>
          </cell>
          <cell r="D7068">
            <v>7.27</v>
          </cell>
        </row>
        <row r="7069">
          <cell r="A7069">
            <v>1597</v>
          </cell>
          <cell r="B7069" t="str">
            <v>CONECTOR DE ALUMINIO TIPO PRENSA CABO, BITOLA 3/8", PARA CABOS DE DIAMETRO DE 9 A 10 MM</v>
          </cell>
          <cell r="C7069" t="str">
            <v>UN</v>
          </cell>
          <cell r="D7069">
            <v>5.89</v>
          </cell>
        </row>
        <row r="7070">
          <cell r="A7070">
            <v>11821</v>
          </cell>
          <cell r="B7070" t="str">
            <v>CONECTOR METALICO TIPO PARAFUSO FENDIDO (SPLIT BOLT), COM SEPARADOR DE CABOS BIMETALICOS, PARA CABOS ATE 25 MM2</v>
          </cell>
          <cell r="C7070" t="str">
            <v>UN</v>
          </cell>
          <cell r="D7070">
            <v>4.83</v>
          </cell>
        </row>
        <row r="7071">
          <cell r="A7071">
            <v>1562</v>
          </cell>
          <cell r="B7071" t="str">
            <v>CONECTOR METALICO TIPO PARAFUSO FENDIDO (SPLIT BOLT), COM SEPARADOR DE CABOS BIMETALICOS, PARA CABOS ATE 50 MM2</v>
          </cell>
          <cell r="C7071" t="str">
            <v>UN</v>
          </cell>
          <cell r="D7071">
            <v>7.92</v>
          </cell>
        </row>
        <row r="7072">
          <cell r="A7072">
            <v>1563</v>
          </cell>
          <cell r="B7072" t="str">
            <v>CONECTOR METALICO TIPO PARAFUSO FENDIDO (SPLIT BOLT), COM SEPARADOR DE CABOS BIMETALICOS, PARA CABOS ATE 70 MM2</v>
          </cell>
          <cell r="C7072" t="str">
            <v>UN</v>
          </cell>
          <cell r="D7072">
            <v>10.63</v>
          </cell>
        </row>
        <row r="7073">
          <cell r="A7073">
            <v>11856</v>
          </cell>
          <cell r="B7073" t="str">
            <v>CONECTOR METALICO TIPO PARAFUSO FENDIDO (SPLIT BOLT), PARA CABOS ATE 10 MM2</v>
          </cell>
          <cell r="C7073" t="str">
            <v>UN</v>
          </cell>
          <cell r="D7073">
            <v>3.17</v>
          </cell>
        </row>
        <row r="7074">
          <cell r="A7074">
            <v>11857</v>
          </cell>
          <cell r="B7074" t="str">
            <v>CONECTOR METALICO TIPO PARAFUSO FENDIDO (SPLIT BOLT), PARA CABOS ATE 120 MM2</v>
          </cell>
          <cell r="C7074" t="str">
            <v>UN</v>
          </cell>
          <cell r="D7074">
            <v>16.68</v>
          </cell>
        </row>
        <row r="7075">
          <cell r="A7075">
            <v>11858</v>
          </cell>
          <cell r="B7075" t="str">
            <v>CONECTOR METALICO TIPO PARAFUSO FENDIDO (SPLIT BOLT), PARA CABOS ATE 150 MM2</v>
          </cell>
          <cell r="C7075" t="str">
            <v>UN</v>
          </cell>
          <cell r="D7075">
            <v>20.7</v>
          </cell>
        </row>
        <row r="7076">
          <cell r="A7076">
            <v>1539</v>
          </cell>
          <cell r="B7076" t="str">
            <v>CONECTOR METALICO TIPO PARAFUSO FENDIDO (SPLIT BOLT), PARA CABOS ATE 16 MM2</v>
          </cell>
          <cell r="C7076" t="str">
            <v>UN</v>
          </cell>
          <cell r="D7076">
            <v>3.72</v>
          </cell>
        </row>
        <row r="7077">
          <cell r="A7077">
            <v>11859</v>
          </cell>
          <cell r="B7077" t="str">
            <v>CONECTOR METALICO TIPO PARAFUSO FENDIDO (SPLIT BOLT), PARA CABOS ATE 185 MM2</v>
          </cell>
          <cell r="C7077" t="str">
            <v>UN</v>
          </cell>
          <cell r="D7077">
            <v>28.17</v>
          </cell>
        </row>
        <row r="7078">
          <cell r="A7078">
            <v>1550</v>
          </cell>
          <cell r="B7078" t="str">
            <v>CONECTOR METALICO TIPO PARAFUSO FENDIDO (SPLIT BOLT), PARA CABOS ATE 25 MM2</v>
          </cell>
          <cell r="C7078" t="str">
            <v>UN</v>
          </cell>
          <cell r="D7078">
            <v>3.93</v>
          </cell>
        </row>
        <row r="7079">
          <cell r="A7079">
            <v>11854</v>
          </cell>
          <cell r="B7079" t="str">
            <v>CONECTOR METALICO TIPO PARAFUSO FENDIDO (SPLIT BOLT), PARA CABOS ATE 35 MM2</v>
          </cell>
          <cell r="C7079" t="str">
            <v>UN</v>
          </cell>
          <cell r="D7079">
            <v>4.91</v>
          </cell>
        </row>
        <row r="7080">
          <cell r="A7080">
            <v>11862</v>
          </cell>
          <cell r="B7080" t="str">
            <v>CONECTOR METALICO TIPO PARAFUSO FENDIDO (SPLIT BOLT), PARA CABOS ATE 50 MM2</v>
          </cell>
          <cell r="C7080" t="str">
            <v>UN</v>
          </cell>
          <cell r="D7080">
            <v>6.89</v>
          </cell>
        </row>
        <row r="7081">
          <cell r="A7081">
            <v>11863</v>
          </cell>
          <cell r="B7081" t="str">
            <v>CONECTOR METALICO TIPO PARAFUSO FENDIDO (SPLIT BOLT), PARA CABOS ATE 6 MM2</v>
          </cell>
          <cell r="C7081" t="str">
            <v>UN</v>
          </cell>
          <cell r="D7081">
            <v>2.78</v>
          </cell>
        </row>
        <row r="7082">
          <cell r="A7082">
            <v>11855</v>
          </cell>
          <cell r="B7082" t="str">
            <v>CONECTOR METALICO TIPO PARAFUSO FENDIDO (SPLIT BOLT), PARA CABOS ATE 70 MM2</v>
          </cell>
          <cell r="C7082" t="str">
            <v>UN</v>
          </cell>
          <cell r="D7082">
            <v>10.28</v>
          </cell>
        </row>
        <row r="7083">
          <cell r="A7083">
            <v>11864</v>
          </cell>
          <cell r="B7083" t="str">
            <v>CONECTOR METALICO TIPO PARAFUSO FENDIDO (SPLIT BOLT), PARA CABOS ATE 95 MM2</v>
          </cell>
          <cell r="C7083" t="str">
            <v>UN</v>
          </cell>
          <cell r="D7083">
            <v>15.54</v>
          </cell>
        </row>
        <row r="7084">
          <cell r="A7084">
            <v>2527</v>
          </cell>
          <cell r="B7084" t="str">
            <v>CONECTOR RETO DE ALUMINIO PARA ELETRODUTO DE 1 1/2", PARA ADAPTAR ENTRADA DE ELETRODUTO METALICO FLEXIVEL EM QUADROS</v>
          </cell>
          <cell r="C7084" t="str">
            <v>UN</v>
          </cell>
          <cell r="D7084">
            <v>3.24</v>
          </cell>
        </row>
        <row r="7085">
          <cell r="A7085">
            <v>2526</v>
          </cell>
          <cell r="B7085" t="str">
            <v>CONECTOR RETO DE ALUMINIO PARA ELETRODUTO DE 1 1/4", PARA ADAPTAR ENTRADA DE ELETRODUTO METALICO FLEXIVEL EM QUADROS</v>
          </cell>
          <cell r="C7085" t="str">
            <v>UN</v>
          </cell>
          <cell r="D7085">
            <v>2.0699999999999998</v>
          </cell>
        </row>
        <row r="7086">
          <cell r="A7086">
            <v>2487</v>
          </cell>
          <cell r="B7086" t="str">
            <v>CONECTOR RETO DE ALUMINIO PARA ELETRODUTO DE 1/2", PARA ADAPTAR ENTRADA DE ELETRODUTO METALICO FLEXIVEL EM QUADROS</v>
          </cell>
          <cell r="C7086" t="str">
            <v>UN</v>
          </cell>
          <cell r="D7086">
            <v>0.7</v>
          </cell>
        </row>
        <row r="7087">
          <cell r="A7087">
            <v>2483</v>
          </cell>
          <cell r="B7087" t="str">
            <v>CONECTOR RETO DE ALUMINIO PARA ELETRODUTO DE 1", PARA ADAPTAR ENTRADA DE ELETRODUTO METALICO FLEXIVEL EM QUADROS</v>
          </cell>
          <cell r="C7087" t="str">
            <v>UN</v>
          </cell>
          <cell r="D7087">
            <v>1.47</v>
          </cell>
        </row>
        <row r="7088">
          <cell r="A7088">
            <v>2528</v>
          </cell>
          <cell r="B7088" t="str">
            <v>CONECTOR RETO DE ALUMINIO PARA ELETRODUTO DE 2 1/2", PARA ADAPTAR ENTRADA DE ELETRODUTO METALICO FLEXIVEL EM QUADROS</v>
          </cell>
          <cell r="C7088" t="str">
            <v>UN</v>
          </cell>
          <cell r="D7088">
            <v>8.15</v>
          </cell>
        </row>
        <row r="7089">
          <cell r="A7089">
            <v>2489</v>
          </cell>
          <cell r="B7089" t="str">
            <v>CONECTOR RETO DE ALUMINIO PARA ELETRODUTO DE 2", PARA ADAPTAR ENTRADA DE ELETRODUTO METALICO FLEXIVEL EM QUADROS</v>
          </cell>
          <cell r="C7089" t="str">
            <v>UN</v>
          </cell>
          <cell r="D7089">
            <v>3.59</v>
          </cell>
        </row>
        <row r="7090">
          <cell r="A7090">
            <v>2488</v>
          </cell>
          <cell r="B7090" t="str">
            <v>CONECTOR RETO DE ALUMINIO PARA ELETRODUTO DE 3/4", PARA ADAPTAR ENTRADA DE ELETRODUTO METALICO FLEXIVEL EM QUADROS</v>
          </cell>
          <cell r="C7090" t="str">
            <v>UN</v>
          </cell>
          <cell r="D7090">
            <v>0.83</v>
          </cell>
        </row>
        <row r="7091">
          <cell r="A7091">
            <v>2484</v>
          </cell>
          <cell r="B7091" t="str">
            <v>CONECTOR RETO DE ALUMINIO PARA ELETRODUTO DE 3", PARA ADAPTAR ENTRADA DE ELETRODUTO METALICO FLEXIVEL EM QUADROS</v>
          </cell>
          <cell r="C7091" t="str">
            <v>UN</v>
          </cell>
          <cell r="D7091">
            <v>11.84</v>
          </cell>
        </row>
        <row r="7092">
          <cell r="A7092">
            <v>2485</v>
          </cell>
          <cell r="B7092" t="str">
            <v>CONECTOR RETO DE ALUMINIO PARA ELETRODUTO DE 4", PARA ADAPTAR ENTRADA DE ELETRODUTO METALICO FLEXIVEL EM QUADROS</v>
          </cell>
          <cell r="C7092" t="str">
            <v>UN</v>
          </cell>
          <cell r="D7092">
            <v>18.559999999999999</v>
          </cell>
        </row>
        <row r="7093">
          <cell r="A7093">
            <v>38683</v>
          </cell>
          <cell r="B7093" t="str">
            <v>CONECTOR, CPVC, SOLDAVEL, 22 MM X 3/4", PARA AGUA QUENTE *COLETADO CAIXA*</v>
          </cell>
          <cell r="C7093" t="str">
            <v>UN</v>
          </cell>
          <cell r="D7093">
            <v>11.31</v>
          </cell>
        </row>
        <row r="7094">
          <cell r="A7094">
            <v>1607</v>
          </cell>
          <cell r="B7094" t="str">
            <v>CONJUNTO ARRUELAS DE VEDACAO 5/16" PARA TELHA FIBROCIMENTO (UMA ARRUELA METALICA E UMA ARRUELA PVC - CONICAS)</v>
          </cell>
          <cell r="C7094" t="str">
            <v>CJ</v>
          </cell>
          <cell r="D7094">
            <v>0.13</v>
          </cell>
        </row>
        <row r="7095">
          <cell r="A7095">
            <v>12118</v>
          </cell>
          <cell r="B7095" t="str">
            <v>CONJUNTO ARSTOP P/ AR CONDICIONADO C/ DISJUNTOR 20A</v>
          </cell>
          <cell r="C7095" t="str">
            <v>UN</v>
          </cell>
          <cell r="D7095">
            <v>63.98</v>
          </cell>
        </row>
        <row r="7096">
          <cell r="A7096">
            <v>13347</v>
          </cell>
          <cell r="B7096" t="str">
            <v>CONJUNTO ARSTOP P/ AR CONDICIONADO C/ DISJUNTOR 25A</v>
          </cell>
          <cell r="C7096" t="str">
            <v>UN</v>
          </cell>
          <cell r="D7096">
            <v>61.11</v>
          </cell>
        </row>
        <row r="7097">
          <cell r="A7097">
            <v>12006</v>
          </cell>
          <cell r="B7097" t="str">
            <v>CONJUNTO CONDULETE PVC TIPO "C" C/ 1 INTERRUPTOR BIPOLAR + TAMPA"</v>
          </cell>
          <cell r="C7097" t="str">
            <v>UN</v>
          </cell>
          <cell r="D7097">
            <v>36.06</v>
          </cell>
        </row>
        <row r="7098">
          <cell r="A7098">
            <v>12002</v>
          </cell>
          <cell r="B7098" t="str">
            <v>CONJUNTO CONDULETE PVC TIPO "C" C/ 1 INTERRUPTOR SIMPLES CONJUGADO  C/ 1 TOMADA + TAMPA"</v>
          </cell>
          <cell r="C7098" t="str">
            <v>UN</v>
          </cell>
          <cell r="D7098">
            <v>25.54</v>
          </cell>
        </row>
        <row r="7099">
          <cell r="A7099">
            <v>12004</v>
          </cell>
          <cell r="B7099" t="str">
            <v>CONJUNTO CONDULETE PVC TIPO "C" C/ 1 TOMADA 2P + T  INCLUSIVE TAMPA"</v>
          </cell>
          <cell r="C7099" t="str">
            <v>UN</v>
          </cell>
          <cell r="D7099">
            <v>25.03</v>
          </cell>
        </row>
        <row r="7100">
          <cell r="A7100">
            <v>12005</v>
          </cell>
          <cell r="B7100" t="str">
            <v>CONJUNTO CONDULETE PVC TIPO "C" C/ 2 INTERRUPTORES SIMPLES + TAMPA"</v>
          </cell>
          <cell r="C7100" t="str">
            <v>UN</v>
          </cell>
          <cell r="D7100">
            <v>23.8</v>
          </cell>
        </row>
        <row r="7101">
          <cell r="A7101">
            <v>12007</v>
          </cell>
          <cell r="B7101" t="str">
            <v>CONJUNTO CONDULETE PVC TIPO "C" C/ 2 TOMADAS UNIVERSAL 2P + TAMPA"</v>
          </cell>
          <cell r="C7101" t="str">
            <v>UN</v>
          </cell>
          <cell r="D7101">
            <v>18.68</v>
          </cell>
        </row>
        <row r="7102">
          <cell r="A7102">
            <v>12612</v>
          </cell>
          <cell r="B7102" t="str">
            <v>CONJUNTO DE LIGACAO (TUBO + CANOPLA) PVC RIGIDO C/ TUBO 1.1/2" X 20CM P/ BACIA SANITARIA"</v>
          </cell>
          <cell r="C7102" t="str">
            <v>UN</v>
          </cell>
          <cell r="D7102">
            <v>4.3600000000000003</v>
          </cell>
        </row>
        <row r="7103">
          <cell r="A7103">
            <v>6142</v>
          </cell>
          <cell r="B7103" t="str">
            <v>CONJUNTO DE LIGACAO PARA BACIA SANITARIA AJUSTAVEL, EM PLASTICO BRANCO, COM TUBO, CANOPLA E ESPUDE</v>
          </cell>
          <cell r="C7103" t="str">
            <v>UN</v>
          </cell>
          <cell r="D7103">
            <v>4.91</v>
          </cell>
        </row>
        <row r="7104">
          <cell r="A7104">
            <v>11686</v>
          </cell>
          <cell r="B7104" t="str">
            <v>CONJUNTO DE LIGACAO PARA BACIA SANITARIA EM PLASTICO BRANCO COM TUBO, CANOPLA E ANEL DE EXPANSAO (TUBO 1.1/2 '' X 20 CM)</v>
          </cell>
          <cell r="C7104" t="str">
            <v>UN</v>
          </cell>
          <cell r="D7104">
            <v>6.82</v>
          </cell>
        </row>
        <row r="7105">
          <cell r="A7105">
            <v>12116</v>
          </cell>
          <cell r="B7105" t="str">
            <v>CONJUNTO EMBUTIR 1 INTERRUPTOR PARALELO 1 TOMADA 2P UNIVERSAL 10A/250V S/ PLACA, TP SILENTOQUE PIAL OU EQUIV</v>
          </cell>
          <cell r="C7105" t="str">
            <v>UN</v>
          </cell>
          <cell r="D7105">
            <v>15.92</v>
          </cell>
        </row>
        <row r="7106">
          <cell r="A7106">
            <v>12130</v>
          </cell>
          <cell r="B7106" t="str">
            <v>CONJUNTO EMBUTIR 2 INTERRUPTORES PARALELOS 1 TOMADA 2P UNIVERSAL 10A/250V, S/ PLACA, TP SILENTOQUE PIAL OU EQUIV</v>
          </cell>
          <cell r="C7106" t="str">
            <v>UN</v>
          </cell>
          <cell r="D7106">
            <v>19.170000000000002</v>
          </cell>
        </row>
        <row r="7107">
          <cell r="A7107">
            <v>12125</v>
          </cell>
          <cell r="B7107" t="str">
            <v>CONJUNTO EMBUTIR 2 INTERRUPTORES SIMPLES 1 INTERRUPTOR PARALELO 10A/250V C/ PLACA TP SILENTOQUE PIAL OU EQUIV</v>
          </cell>
          <cell r="C7107" t="str">
            <v>UN</v>
          </cell>
          <cell r="D7107">
            <v>27.23</v>
          </cell>
        </row>
        <row r="7108">
          <cell r="A7108">
            <v>12126</v>
          </cell>
          <cell r="B7108" t="str">
            <v>CONJUNTO EMBUTIR 3 INTERRUPTORES PARALELOS 10A/250V C/ PLACA TP SILENTOQUE PIAL OU EQUIV</v>
          </cell>
          <cell r="C7108" t="str">
            <v>UN</v>
          </cell>
          <cell r="D7108">
            <v>26.47</v>
          </cell>
        </row>
        <row r="7109">
          <cell r="A7109">
            <v>37598</v>
          </cell>
          <cell r="B7109" t="str">
            <v>CONJUNTO MONTADO ESTOPIM COM ESPOLETA COMUM NÂ° 8, COM CABECA ACENDEDORA, 1,5 M</v>
          </cell>
          <cell r="C7109" t="str">
            <v>UN</v>
          </cell>
          <cell r="D7109">
            <v>2.95</v>
          </cell>
        </row>
        <row r="7110">
          <cell r="A7110">
            <v>25398</v>
          </cell>
          <cell r="B7110" t="str">
            <v>CONJUNTO PARA FUTSAL COM TRAVES OFICIAIS DE 3,00 X 2,00 M EM TUBO DE ACO GALVANIZADO 3" COM REQUADRO EM TUBO DE 1", PINTURA EM PRIMER COM TINTA ESMALTE SINTETICO E REDES DE POLIETILENO FIO 4 MM</v>
          </cell>
          <cell r="C7110" t="str">
            <v>UN</v>
          </cell>
          <cell r="D7110">
            <v>2790.65</v>
          </cell>
        </row>
        <row r="7111">
          <cell r="A7111">
            <v>25399</v>
          </cell>
          <cell r="B7111" t="str">
            <v>CONJUNTO PARA QUADRA DE  VOLEI COM POSTES EM TUBO DE ACO GALVANIZADO 3", H = *255* CM, PINTURA EM TINTA ESMALTE SINTETICO, REDE DE NYLON COM 2 MM, MALHA 10 X 10 CM E ANTENAS OFICIAIS EM FIBRA DE VIDRO</v>
          </cell>
          <cell r="C7111" t="str">
            <v>UN</v>
          </cell>
          <cell r="D7111">
            <v>1694.17</v>
          </cell>
        </row>
        <row r="7112">
          <cell r="A7112">
            <v>1383</v>
          </cell>
          <cell r="B7112" t="str">
            <v>CONJUNTO PARA REBAIXAMENTO DE LENÇOL FREÁTICO: BOMBA ELÉTRICA A VÁCUO COM 8 PONTEIRAS (LOCAÇÃO)</v>
          </cell>
          <cell r="C7112" t="str">
            <v>H</v>
          </cell>
          <cell r="D7112">
            <v>2.7</v>
          </cell>
        </row>
        <row r="7113">
          <cell r="A7113">
            <v>10667</v>
          </cell>
          <cell r="B7113" t="str">
            <v>CONTAINER DE *2,40* X *6,00* M, PADRAO SIMPLES, SEM DIVISORIAS, PARA USO EM CANTEIRO DE OBRAS</v>
          </cell>
          <cell r="C7113" t="str">
            <v>UN</v>
          </cell>
          <cell r="D7113">
            <v>8498.4500000000007</v>
          </cell>
        </row>
        <row r="7114">
          <cell r="A7114">
            <v>10775</v>
          </cell>
          <cell r="B7114" t="str">
            <v>CONTAINER 2,30  X  6,00 M, ALT. 2,50 M, COM 1 SANITARIO, PARA ESCRITORIO, COMPLETO, SEM DIVISORIAS INTERNAS (LOCACAO)</v>
          </cell>
          <cell r="C7114" t="str">
            <v>MES</v>
          </cell>
          <cell r="D7114">
            <v>530</v>
          </cell>
        </row>
        <row r="7115">
          <cell r="A7115">
            <v>10776</v>
          </cell>
          <cell r="B7115" t="str">
            <v>CONTAINER 2,30  X  6,00 M, ALT. 2,50 M, PARA ESCRITORIO, SEM DIVISORIAS INTERNAS E SEM SANITARIO (LOCACAO)</v>
          </cell>
          <cell r="C7115" t="str">
            <v>MES</v>
          </cell>
          <cell r="D7115">
            <v>414.06</v>
          </cell>
        </row>
        <row r="7116">
          <cell r="A7116">
            <v>10779</v>
          </cell>
          <cell r="B7116" t="str">
            <v>CONTAINER 2,30 X 4,30 M, ALT. 2,50 M, P/ SANITARIO, C/ 5 BACIAS, 1 LAVATORIO E 4 MICTORIOS (LOCACAO)</v>
          </cell>
          <cell r="C7116" t="str">
            <v>MES</v>
          </cell>
          <cell r="D7116">
            <v>662.5</v>
          </cell>
        </row>
        <row r="7117">
          <cell r="A7117">
            <v>10777</v>
          </cell>
          <cell r="B7117" t="str">
            <v>CONTAINER 2,30 X 4,30 M, ALT. 2,50 M, PARA SANITARIO, COM 3 BACIAS, 4 CHUVEIROS, 1 LAVATORIO E 1 MICTORIO (LOCACAO)</v>
          </cell>
          <cell r="C7117" t="str">
            <v>MES</v>
          </cell>
          <cell r="D7117">
            <v>601.77</v>
          </cell>
        </row>
        <row r="7118">
          <cell r="A7118">
            <v>10778</v>
          </cell>
          <cell r="B7118" t="str">
            <v>CONTAINER 2,30 X 6,00 M, ALT. 2,50 M,  PARA SANITARIO,  COM 4 BACIAS, 8 CHUVEIROS,1 LAVATORIO E 1 MICTORIO (LOCACAO)</v>
          </cell>
          <cell r="C7118" t="str">
            <v>MES</v>
          </cell>
          <cell r="D7118">
            <v>662.5</v>
          </cell>
        </row>
        <row r="7119">
          <cell r="A7119">
            <v>1613</v>
          </cell>
          <cell r="B7119" t="str">
            <v>CONTATOR TRIPOLAR, CORRENTE DE *110* A, TENSAO NOMINAL DE *500* V, CATEGORIA AC- 2 E AC-3</v>
          </cell>
          <cell r="C7119" t="str">
            <v>UN</v>
          </cell>
          <cell r="D7119">
            <v>1432.14</v>
          </cell>
        </row>
        <row r="7120">
          <cell r="A7120">
            <v>1626</v>
          </cell>
          <cell r="B7120" t="str">
            <v>CONTATOR TRIPOLAR, CORRENTE DE *185* A, TENSAO NOMINAL DE *500* V, CATEGORIA AC- 2 E AC-3</v>
          </cell>
          <cell r="C7120" t="str">
            <v>UN</v>
          </cell>
          <cell r="D7120">
            <v>2141.94</v>
          </cell>
        </row>
        <row r="7121">
          <cell r="A7121">
            <v>1625</v>
          </cell>
          <cell r="B7121" t="str">
            <v>CONTATOR TRIPOLAR, CORRENTE DE *22* A, TENSAO NOMINAL DE *500* V, CATEGORIA AC-2 E AC-3</v>
          </cell>
          <cell r="C7121" t="str">
            <v>UN</v>
          </cell>
          <cell r="D7121">
            <v>149.6</v>
          </cell>
        </row>
        <row r="7122">
          <cell r="A7122">
            <v>1622</v>
          </cell>
          <cell r="B7122" t="str">
            <v>CONTATOR TRIPOLAR, CORRENTE DE *265* A, TENSAO NOMINAL DE *500* V, CATEGORIA AC- 2 E AC-3</v>
          </cell>
          <cell r="C7122" t="str">
            <v>UN</v>
          </cell>
          <cell r="D7122">
            <v>4833.49</v>
          </cell>
        </row>
        <row r="7123">
          <cell r="A7123">
            <v>1620</v>
          </cell>
          <cell r="B7123" t="str">
            <v>CONTATOR TRIPOLAR, CORRENTE DE *38* A, TENSAO NOMINAL DE *500* V, CATEGORIA AC-2 E AC-3</v>
          </cell>
          <cell r="C7123" t="str">
            <v>UN</v>
          </cell>
          <cell r="D7123">
            <v>315.14999999999998</v>
          </cell>
        </row>
        <row r="7124">
          <cell r="A7124">
            <v>1629</v>
          </cell>
          <cell r="B7124" t="str">
            <v>CONTATOR TRIPOLAR, CORRENTE DE *500* A, TENSAO NOMINAL DE *500* V, CATEGORIA AC- 2 E AC-3</v>
          </cell>
          <cell r="C7124" t="str">
            <v>UN</v>
          </cell>
          <cell r="D7124">
            <v>11763.57</v>
          </cell>
        </row>
        <row r="7125">
          <cell r="A7125">
            <v>1627</v>
          </cell>
          <cell r="B7125" t="str">
            <v>CONTATOR TRIPOLAR, CORRENTE DE *65* A, TENSAO NOMINAL DE *500* V, CATEGORIA AC-2 E AC-3</v>
          </cell>
          <cell r="C7125" t="str">
            <v>UN</v>
          </cell>
          <cell r="D7125">
            <v>602.4</v>
          </cell>
        </row>
        <row r="7126">
          <cell r="A7126">
            <v>1623</v>
          </cell>
          <cell r="B7126" t="str">
            <v>CONTATOR TRIPOLAR, CORRENTE DE 12 A, TENSAO NOMINAL DE *500* V, CATEGORIA AC-2 E AC-3</v>
          </cell>
          <cell r="C7126" t="str">
            <v>UN</v>
          </cell>
          <cell r="D7126">
            <v>122.01</v>
          </cell>
        </row>
        <row r="7127">
          <cell r="A7127">
            <v>1619</v>
          </cell>
          <cell r="B7127" t="str">
            <v>CONTATOR TRIPOLAR, CORRENTE DE 25 A, TENSAO NOMINAL DE *500* V, CATEGORIA AC-2 E AC-3</v>
          </cell>
          <cell r="C7127" t="str">
            <v>UN</v>
          </cell>
          <cell r="D7127">
            <v>167.83</v>
          </cell>
        </row>
        <row r="7128">
          <cell r="A7128">
            <v>1630</v>
          </cell>
          <cell r="B7128" t="str">
            <v>CONTATOR TRIPOLAR, CORRENTE DE 250 A, TENSAO NOMINAL DE *500* V, PARA ACIONAMENTO DE CAPACITORES</v>
          </cell>
          <cell r="C7128" t="str">
            <v>UN</v>
          </cell>
          <cell r="D7128">
            <v>3695.3</v>
          </cell>
        </row>
        <row r="7129">
          <cell r="A7129">
            <v>1616</v>
          </cell>
          <cell r="B7129" t="str">
            <v>CONTATOR TRIPOLAR, CORRENTE DE 300 A, TENSAO NOMINAL DE *500* V, CATEGORIA AC-2 E AC-3</v>
          </cell>
          <cell r="C7129" t="str">
            <v>UN</v>
          </cell>
          <cell r="D7129">
            <v>5683.44</v>
          </cell>
        </row>
        <row r="7130">
          <cell r="A7130">
            <v>1614</v>
          </cell>
          <cell r="B7130" t="str">
            <v>CONTATOR TRIPOLAR, CORRENTE DE 32 A, TENSAO NOMINAL DE *500* V, CATEGORIA AC-2 E AC-3</v>
          </cell>
          <cell r="C7130" t="str">
            <v>UN</v>
          </cell>
          <cell r="D7130">
            <v>259.75</v>
          </cell>
        </row>
        <row r="7131">
          <cell r="A7131">
            <v>1617</v>
          </cell>
          <cell r="B7131" t="str">
            <v>CONTATOR TRIPOLAR, CORRENTE DE 400 A, TENSAO NOMINAL DE *500* V, CATEGORIA AC-2 E AC-3</v>
          </cell>
          <cell r="C7131" t="str">
            <v>UN</v>
          </cell>
          <cell r="D7131">
            <v>6784.8</v>
          </cell>
        </row>
        <row r="7132">
          <cell r="A7132">
            <v>1621</v>
          </cell>
          <cell r="B7132" t="str">
            <v>CONTATOR TRIPOLAR, CORRENTE DE 45 A, TENSAO NOMINAL DE *500* V, CATEGORIA AC-2 E AC-3</v>
          </cell>
          <cell r="C7132" t="str">
            <v>UN</v>
          </cell>
          <cell r="D7132">
            <v>464.56</v>
          </cell>
        </row>
        <row r="7133">
          <cell r="A7133">
            <v>1624</v>
          </cell>
          <cell r="B7133" t="str">
            <v>CONTATOR TRIPOLAR, CORRENTE DE 630 A, TENSAO NOMINAL DE *500* V, CATEGORIA AC-2 E AC-3</v>
          </cell>
          <cell r="C7133" t="str">
            <v>UN</v>
          </cell>
          <cell r="D7133">
            <v>16677.37</v>
          </cell>
        </row>
        <row r="7134">
          <cell r="A7134">
            <v>1615</v>
          </cell>
          <cell r="B7134" t="str">
            <v>CONTATOR TRIPOLAR, CORRENTE DE 75 A, TENSAO NOMINAL DE *500* V, CATEGORIA AC-2 E AC-3</v>
          </cell>
          <cell r="C7134" t="str">
            <v>UN</v>
          </cell>
          <cell r="D7134">
            <v>872.37</v>
          </cell>
        </row>
        <row r="7135">
          <cell r="A7135">
            <v>1612</v>
          </cell>
          <cell r="B7135" t="str">
            <v>CONTATOR TRIPOLAR, CORRENTE DE 9 A, TENSAO NOMINAL DE *500* V, CATEGORIA AC-2 E AC-3</v>
          </cell>
          <cell r="C7135" t="str">
            <v>UN</v>
          </cell>
          <cell r="D7135">
            <v>114.9</v>
          </cell>
        </row>
        <row r="7136">
          <cell r="A7136">
            <v>1618</v>
          </cell>
          <cell r="B7136" t="str">
            <v>CONTATOR TRIPOLAR, CORRENTE DE 95 A, TENSAO NOMINAL DE *500* V, CATEGORIA AC-2 E AC-3</v>
          </cell>
          <cell r="C7136" t="str">
            <v>UN</v>
          </cell>
          <cell r="D7136">
            <v>1198.77</v>
          </cell>
        </row>
        <row r="7137">
          <cell r="A7137">
            <v>14211</v>
          </cell>
          <cell r="B7137" t="str">
            <v>CONTRA PORCA SEXTAVADA H = 35MM</v>
          </cell>
          <cell r="C7137" t="str">
            <v>UN</v>
          </cell>
          <cell r="D7137">
            <v>33.119999999999997</v>
          </cell>
        </row>
        <row r="7138">
          <cell r="A7138">
            <v>34500</v>
          </cell>
          <cell r="B7138" t="str">
            <v>COORDENADOR DE OBRA</v>
          </cell>
          <cell r="C7138" t="str">
            <v>H</v>
          </cell>
          <cell r="D7138">
            <v>163.79</v>
          </cell>
        </row>
        <row r="7139">
          <cell r="A7139">
            <v>4266</v>
          </cell>
          <cell r="B7139" t="str">
            <v>COPIA HELIOGRAFICA</v>
          </cell>
          <cell r="C7139" t="str">
            <v>M2</v>
          </cell>
          <cell r="D7139">
            <v>12.04</v>
          </cell>
        </row>
        <row r="7140">
          <cell r="A7140">
            <v>5328</v>
          </cell>
          <cell r="B7140" t="str">
            <v>CORANTE LIQUIDO PARA TINTA PVA, BISNAGA 50 ML</v>
          </cell>
          <cell r="C7140" t="str">
            <v>UN</v>
          </cell>
          <cell r="D7140">
            <v>3.04</v>
          </cell>
        </row>
        <row r="7141">
          <cell r="A7141">
            <v>38200</v>
          </cell>
          <cell r="B7141" t="str">
            <v>CORDA DE POLIAMIDA 12 MM TIPO BOMBEIRO, PARA TRABALHO EM ALTURA</v>
          </cell>
          <cell r="C7141" t="str">
            <v>100M</v>
          </cell>
          <cell r="D7141">
            <v>467.37</v>
          </cell>
        </row>
        <row r="7142">
          <cell r="A7142">
            <v>37601</v>
          </cell>
          <cell r="B7142" t="str">
            <v>CORDEL DETONANTE, NP 05 G/M</v>
          </cell>
          <cell r="C7142" t="str">
            <v>M</v>
          </cell>
          <cell r="D7142">
            <v>0.65</v>
          </cell>
        </row>
        <row r="7143">
          <cell r="A7143">
            <v>1634</v>
          </cell>
          <cell r="B7143" t="str">
            <v>CORDEL DETONANTE, NP 10 G/M</v>
          </cell>
          <cell r="C7143" t="str">
            <v>M</v>
          </cell>
          <cell r="D7143">
            <v>0.67</v>
          </cell>
        </row>
        <row r="7144">
          <cell r="A7144">
            <v>5086</v>
          </cell>
          <cell r="B7144" t="str">
            <v>CORRENTE DE FERRO E = 1/2''</v>
          </cell>
          <cell r="C7144" t="str">
            <v>KG</v>
          </cell>
          <cell r="D7144">
            <v>16.21</v>
          </cell>
        </row>
        <row r="7145">
          <cell r="A7145">
            <v>12109</v>
          </cell>
          <cell r="B7145" t="str">
            <v>CORTA-CIRCUITO FUSIVEL DISTRIBUICAO, 100A/15 KV C/ SUPORTE L, TIPO LMO DA HITACHE- LINE OU EQUIV</v>
          </cell>
          <cell r="C7145" t="str">
            <v>UN</v>
          </cell>
          <cell r="D7145">
            <v>364.26</v>
          </cell>
        </row>
        <row r="7146">
          <cell r="A7146">
            <v>11280</v>
          </cell>
          <cell r="B7146" t="str">
            <v>CORTADORA DE PISO COM MOTOR 4 TEMPOS A  GASOLINA DE 13 CV (13 HP), PARA DISCO DE CORTE DE DIAMETRO DE 12 A 18'' (300 A 400 MM)</v>
          </cell>
          <cell r="C7146" t="str">
            <v>UN</v>
          </cell>
          <cell r="D7146">
            <v>6792.83</v>
          </cell>
        </row>
        <row r="7147">
          <cell r="A7147">
            <v>39869</v>
          </cell>
          <cell r="B7147" t="str">
            <v>COTOVELO BRONZE/LATAO (REF 707-3) SEM ANEL DE SOLDA, BOLSA X ROSCA F, 15MM X 1/2"</v>
          </cell>
          <cell r="C7147" t="str">
            <v>UN</v>
          </cell>
          <cell r="D7147">
            <v>6.75</v>
          </cell>
        </row>
        <row r="7148">
          <cell r="A7148">
            <v>39870</v>
          </cell>
          <cell r="B7148" t="str">
            <v>COTOVELO BRONZE/LATAO (REF 707-3) SEM ANEL DE SOLDA, BOLSA X ROSCA F, 22MM X 1/2"</v>
          </cell>
          <cell r="C7148" t="str">
            <v>UN</v>
          </cell>
          <cell r="D7148">
            <v>10.33</v>
          </cell>
        </row>
        <row r="7149">
          <cell r="A7149">
            <v>39871</v>
          </cell>
          <cell r="B7149" t="str">
            <v>COTOVELO BRONZE/LATAO (REF 707-3) SEM ANEL DE SOLDA, BOLSA X ROSCA F, 22MM X 3/4"</v>
          </cell>
          <cell r="C7149" t="str">
            <v>UN</v>
          </cell>
          <cell r="D7149">
            <v>11.58</v>
          </cell>
        </row>
        <row r="7150">
          <cell r="A7150">
            <v>12722</v>
          </cell>
          <cell r="B7150" t="str">
            <v>COTOVELO DE COBRE 90 GRAUS (REF 607) SEM ANEL DE SOLDA, BOLSA X BOLSA, 104 MM</v>
          </cell>
          <cell r="C7150" t="str">
            <v>UN</v>
          </cell>
          <cell r="D7150">
            <v>387.47</v>
          </cell>
        </row>
        <row r="7151">
          <cell r="A7151">
            <v>12714</v>
          </cell>
          <cell r="B7151" t="str">
            <v>COTOVELO DE COBRE 90 GRAUS (REF 607) SEM ANEL DE SOLDA, BOLSA X BOLSA, 15 MM</v>
          </cell>
          <cell r="C7151" t="str">
            <v>UN</v>
          </cell>
          <cell r="D7151">
            <v>2.5299999999999998</v>
          </cell>
        </row>
        <row r="7152">
          <cell r="A7152">
            <v>12715</v>
          </cell>
          <cell r="B7152" t="str">
            <v>COTOVELO DE COBRE 90 GRAUS (REF 607) SEM ANEL DE SOLDA, BOLSA X BOLSA, 22 MM</v>
          </cell>
          <cell r="C7152" t="str">
            <v>UN</v>
          </cell>
          <cell r="D7152">
            <v>5.71</v>
          </cell>
        </row>
        <row r="7153">
          <cell r="A7153">
            <v>12716</v>
          </cell>
          <cell r="B7153" t="str">
            <v>COTOVELO DE COBRE 90 GRAUS (REF 607) SEM ANEL DE SOLDA, BOLSA X BOLSA, 28 MM</v>
          </cell>
          <cell r="C7153" t="str">
            <v>UN</v>
          </cell>
          <cell r="D7153">
            <v>9.8000000000000007</v>
          </cell>
        </row>
        <row r="7154">
          <cell r="A7154">
            <v>12717</v>
          </cell>
          <cell r="B7154" t="str">
            <v>COTOVELO DE COBRE 90 GRAUS (REF 607) SEM ANEL DE SOLDA, BOLSA X BOLSA, 35 MM</v>
          </cell>
          <cell r="C7154" t="str">
            <v>UN</v>
          </cell>
          <cell r="D7154">
            <v>19.27</v>
          </cell>
        </row>
        <row r="7155">
          <cell r="A7155">
            <v>12718</v>
          </cell>
          <cell r="B7155" t="str">
            <v>COTOVELO DE COBRE 90 GRAUS (REF 607) SEM ANEL DE SOLDA, BOLSA X BOLSA, 42 MM</v>
          </cell>
          <cell r="C7155" t="str">
            <v>UN</v>
          </cell>
          <cell r="D7155">
            <v>29.58</v>
          </cell>
        </row>
        <row r="7156">
          <cell r="A7156">
            <v>12719</v>
          </cell>
          <cell r="B7156" t="str">
            <v>COTOVELO DE COBRE 90 GRAUS (REF 607) SEM ANEL DE SOLDA, BOLSA X BOLSA, 54 MM</v>
          </cell>
          <cell r="C7156" t="str">
            <v>UN</v>
          </cell>
          <cell r="D7156">
            <v>46.96</v>
          </cell>
        </row>
        <row r="7157">
          <cell r="A7157">
            <v>12720</v>
          </cell>
          <cell r="B7157" t="str">
            <v>COTOVELO DE COBRE 90 GRAUS (REF 607) SEM ANEL DE SOLDA, BOLSA X BOLSA, 66 MM</v>
          </cell>
          <cell r="C7157" t="str">
            <v>UN</v>
          </cell>
          <cell r="D7157">
            <v>163.52000000000001</v>
          </cell>
        </row>
        <row r="7158">
          <cell r="A7158">
            <v>12721</v>
          </cell>
          <cell r="B7158" t="str">
            <v>COTOVELO DE COBRE 90 GRAUS (REF 607) SEM ANEL DE SOLDA, BOLSA X BOLSA, 79 MM</v>
          </cell>
          <cell r="C7158" t="str">
            <v>UN</v>
          </cell>
          <cell r="D7158">
            <v>156.80000000000001</v>
          </cell>
        </row>
        <row r="7159">
          <cell r="A7159">
            <v>3446</v>
          </cell>
          <cell r="B7159" t="str">
            <v>COTOVELO 45 GRAUS DE FERRO GALVANIZADO, COM ROSCA BSP, DE 1 1/2"</v>
          </cell>
          <cell r="C7159" t="str">
            <v>UN</v>
          </cell>
          <cell r="D7159">
            <v>20.23</v>
          </cell>
        </row>
        <row r="7160">
          <cell r="A7160">
            <v>3445</v>
          </cell>
          <cell r="B7160" t="str">
            <v>COTOVELO 45 GRAUS DE FERRO GALVANIZADO, COM ROSCA BSP, DE 1 1/4"</v>
          </cell>
          <cell r="C7160" t="str">
            <v>UN</v>
          </cell>
          <cell r="D7160">
            <v>16.77</v>
          </cell>
        </row>
        <row r="7161">
          <cell r="A7161">
            <v>3441</v>
          </cell>
          <cell r="B7161" t="str">
            <v>COTOVELO 45 GRAUS DE FERRO GALVANIZADO, COM ROSCA BSP, DE 1/2"</v>
          </cell>
          <cell r="C7161" t="str">
            <v>UN</v>
          </cell>
          <cell r="D7161">
            <v>4.82</v>
          </cell>
        </row>
        <row r="7162">
          <cell r="A7162">
            <v>3444</v>
          </cell>
          <cell r="B7162" t="str">
            <v>COTOVELO 45 GRAUS DE FERRO GALVANIZADO, COM ROSCA BSP, DE 1"</v>
          </cell>
          <cell r="C7162" t="str">
            <v>UN</v>
          </cell>
          <cell r="D7162">
            <v>10.33</v>
          </cell>
        </row>
        <row r="7163">
          <cell r="A7163">
            <v>12402</v>
          </cell>
          <cell r="B7163" t="str">
            <v>COTOVELO 45 GRAUS DE FERRO GALVANIZADO, COM ROSCA BSP, DE 2 1/2"</v>
          </cell>
          <cell r="C7163" t="str">
            <v>UN</v>
          </cell>
          <cell r="D7163">
            <v>47.81</v>
          </cell>
        </row>
        <row r="7164">
          <cell r="A7164">
            <v>3447</v>
          </cell>
          <cell r="B7164" t="str">
            <v>COTOVELO 45 GRAUS DE FERRO GALVANIZADO, COM ROSCA BSP, DE 2"</v>
          </cell>
          <cell r="C7164" t="str">
            <v>UN</v>
          </cell>
          <cell r="D7164">
            <v>25.44</v>
          </cell>
        </row>
        <row r="7165">
          <cell r="A7165">
            <v>3442</v>
          </cell>
          <cell r="B7165" t="str">
            <v>COTOVELO 45 GRAUS DE FERRO GALVANIZADO, COM ROSCA BSP, DE 3/4"</v>
          </cell>
          <cell r="C7165" t="str">
            <v>UN</v>
          </cell>
          <cell r="D7165">
            <v>7.25</v>
          </cell>
        </row>
        <row r="7166">
          <cell r="A7166">
            <v>3448</v>
          </cell>
          <cell r="B7166" t="str">
            <v>COTOVELO 45 GRAUS DE FERRO GALVANIZADO, COM ROSCA BSP, DE 3"</v>
          </cell>
          <cell r="C7166" t="str">
            <v>UN</v>
          </cell>
          <cell r="D7166">
            <v>62.07</v>
          </cell>
        </row>
        <row r="7167">
          <cell r="A7167">
            <v>3449</v>
          </cell>
          <cell r="B7167" t="str">
            <v>COTOVELO 45 GRAUS DE FERRO GALVANIZADO, COM ROSCA BSP, DE 4"</v>
          </cell>
          <cell r="C7167" t="str">
            <v>UN</v>
          </cell>
          <cell r="D7167">
            <v>120.74</v>
          </cell>
        </row>
        <row r="7168">
          <cell r="A7168">
            <v>37438</v>
          </cell>
          <cell r="B7168" t="str">
            <v>COTOVELO 45 GRAUS, PEAD PE 100, DE 125 MM, PARA ELETROFUSAO</v>
          </cell>
          <cell r="C7168" t="str">
            <v>UN</v>
          </cell>
          <cell r="D7168">
            <v>118.79</v>
          </cell>
        </row>
        <row r="7169">
          <cell r="A7169">
            <v>37439</v>
          </cell>
          <cell r="B7169" t="str">
            <v>COTOVELO 45 GRAUS, PEAD PE 100, DE 200 MM, PARA ELETROFUSAO</v>
          </cell>
          <cell r="C7169" t="str">
            <v>UN</v>
          </cell>
          <cell r="D7169">
            <v>776.68</v>
          </cell>
        </row>
        <row r="7170">
          <cell r="A7170">
            <v>37435</v>
          </cell>
          <cell r="B7170" t="str">
            <v>COTOVELO 45 GRAUS, PEAD PE 100, DE 32 MM, PARA ELETROFUSAO</v>
          </cell>
          <cell r="C7170" t="str">
            <v>UN</v>
          </cell>
          <cell r="D7170">
            <v>13.96</v>
          </cell>
        </row>
        <row r="7171">
          <cell r="A7171">
            <v>37436</v>
          </cell>
          <cell r="B7171" t="str">
            <v>COTOVELO 45 GRAUS, PEAD PE 100, DE 40 MM, PARA ELETROFUSAO</v>
          </cell>
          <cell r="C7171" t="str">
            <v>UN</v>
          </cell>
          <cell r="D7171">
            <v>16.47</v>
          </cell>
        </row>
        <row r="7172">
          <cell r="A7172">
            <v>37437</v>
          </cell>
          <cell r="B7172" t="str">
            <v>COTOVELO 45 GRAUS, PEAD PE 100, DE 63 MM, PARA ELETROFUSAO</v>
          </cell>
          <cell r="C7172" t="str">
            <v>UN</v>
          </cell>
          <cell r="D7172">
            <v>23.83</v>
          </cell>
        </row>
        <row r="7173">
          <cell r="A7173">
            <v>3473</v>
          </cell>
          <cell r="B7173" t="str">
            <v>COTOVELO 90 GRAUS DE FERRO GALVANIZADO, COM ROSCA BSP MACHO/FEMEA, DE 1 1/2"</v>
          </cell>
          <cell r="C7173" t="str">
            <v>UN</v>
          </cell>
          <cell r="D7173">
            <v>20.66</v>
          </cell>
        </row>
        <row r="7174">
          <cell r="A7174">
            <v>3474</v>
          </cell>
          <cell r="B7174" t="str">
            <v>COTOVELO 90 GRAUS DE FERRO GALVANIZADO, COM ROSCA BSP MACHO/FEMEA, DE 1 1/4"</v>
          </cell>
          <cell r="C7174" t="str">
            <v>UN</v>
          </cell>
          <cell r="D7174">
            <v>18.7</v>
          </cell>
        </row>
        <row r="7175">
          <cell r="A7175">
            <v>3450</v>
          </cell>
          <cell r="B7175" t="str">
            <v>COTOVELO 90 GRAUS DE FERRO GALVANIZADO, COM ROSCA BSP MACHO/FEMEA, DE 1/2"</v>
          </cell>
          <cell r="C7175" t="str">
            <v>UN</v>
          </cell>
          <cell r="D7175">
            <v>6.36</v>
          </cell>
        </row>
        <row r="7176">
          <cell r="A7176">
            <v>3443</v>
          </cell>
          <cell r="B7176" t="str">
            <v>COTOVELO 90 GRAUS DE FERRO GALVANIZADO, COM ROSCA BSP MACHO/FEMEA, DE 1"</v>
          </cell>
          <cell r="C7176" t="str">
            <v>UN</v>
          </cell>
          <cell r="D7176">
            <v>12.38</v>
          </cell>
        </row>
        <row r="7177">
          <cell r="A7177">
            <v>3453</v>
          </cell>
          <cell r="B7177" t="str">
            <v>COTOVELO 90 GRAUS DE FERRO GALVANIZADO, COM ROSCA BSP MACHO/FEMEA, DE 2 1/2"</v>
          </cell>
          <cell r="C7177" t="str">
            <v>UN</v>
          </cell>
          <cell r="D7177">
            <v>51.87</v>
          </cell>
        </row>
        <row r="7178">
          <cell r="A7178">
            <v>3452</v>
          </cell>
          <cell r="B7178" t="str">
            <v>COTOVELO 90 GRAUS DE FERRO GALVANIZADO, COM ROSCA BSP MACHO/FEMEA, DE 2"</v>
          </cell>
          <cell r="C7178" t="str">
            <v>UN</v>
          </cell>
          <cell r="D7178">
            <v>31.12</v>
          </cell>
        </row>
        <row r="7179">
          <cell r="A7179">
            <v>3451</v>
          </cell>
          <cell r="B7179" t="str">
            <v>COTOVELO 90 GRAUS DE FERRO GALVANIZADO, COM ROSCA BSP MACHO/FEMEA, DE 3/4"</v>
          </cell>
          <cell r="C7179" t="str">
            <v>UN</v>
          </cell>
          <cell r="D7179">
            <v>8.11</v>
          </cell>
        </row>
        <row r="7180">
          <cell r="A7180">
            <v>3454</v>
          </cell>
          <cell r="B7180" t="str">
            <v>COTOVELO 90 GRAUS DE FERRO GALVANIZADO, COM ROSCA BSP MACHO/FEMEA, DE 3"</v>
          </cell>
          <cell r="C7180" t="str">
            <v>UN</v>
          </cell>
          <cell r="D7180">
            <v>66.599999999999994</v>
          </cell>
        </row>
        <row r="7181">
          <cell r="A7181">
            <v>3458</v>
          </cell>
          <cell r="B7181" t="str">
            <v>COTOVELO 90 GRAUS DE FERRO GALVANIZADO, COM ROSCA BSP, DE 1 1/2"</v>
          </cell>
          <cell r="C7181" t="str">
            <v>UN</v>
          </cell>
          <cell r="D7181">
            <v>18.059999999999999</v>
          </cell>
        </row>
        <row r="7182">
          <cell r="A7182">
            <v>3468</v>
          </cell>
          <cell r="B7182" t="str">
            <v>COTOVELO 90 GRAUS DE FERRO GALVANIZADO, COM ROSCA BSP, DE 1 1/2" X 1"</v>
          </cell>
          <cell r="C7182" t="str">
            <v>UN</v>
          </cell>
          <cell r="D7182">
            <v>16.989999999999998</v>
          </cell>
        </row>
        <row r="7183">
          <cell r="A7183">
            <v>3465</v>
          </cell>
          <cell r="B7183" t="str">
            <v>COTOVELO 90 GRAUS DE FERRO GALVANIZADO, COM ROSCA BSP, DE 1 1/2" X 3/4"</v>
          </cell>
          <cell r="C7183" t="str">
            <v>UN</v>
          </cell>
          <cell r="D7183">
            <v>17.329999999999998</v>
          </cell>
        </row>
        <row r="7184">
          <cell r="A7184">
            <v>3457</v>
          </cell>
          <cell r="B7184" t="str">
            <v>COTOVELO 90 GRAUS DE FERRO GALVANIZADO, COM ROSCA BSP, DE 1 1/4"</v>
          </cell>
          <cell r="C7184" t="str">
            <v>UN</v>
          </cell>
          <cell r="D7184">
            <v>12.63</v>
          </cell>
        </row>
        <row r="7185">
          <cell r="A7185">
            <v>12403</v>
          </cell>
          <cell r="B7185" t="str">
            <v>COTOVELO 90 GRAUS DE FERRO GALVANIZADO, COM ROSCA BSP, DE 1 1/4" X 1"</v>
          </cell>
          <cell r="C7185" t="str">
            <v>UN</v>
          </cell>
          <cell r="D7185">
            <v>12.08</v>
          </cell>
        </row>
        <row r="7186">
          <cell r="A7186">
            <v>3455</v>
          </cell>
          <cell r="B7186" t="str">
            <v>COTOVELO 90 GRAUS DE FERRO GALVANIZADO, COM ROSCA BSP, DE 1/2"</v>
          </cell>
          <cell r="C7186" t="str">
            <v>UN</v>
          </cell>
          <cell r="D7186">
            <v>3.41</v>
          </cell>
        </row>
        <row r="7187">
          <cell r="A7187">
            <v>3472</v>
          </cell>
          <cell r="B7187" t="str">
            <v>COTOVELO 90 GRAUS DE FERRO GALVANIZADO, COM ROSCA BSP, DE 1"</v>
          </cell>
          <cell r="C7187" t="str">
            <v>UN</v>
          </cell>
          <cell r="D7187">
            <v>8.24</v>
          </cell>
        </row>
        <row r="7188">
          <cell r="A7188">
            <v>3463</v>
          </cell>
          <cell r="B7188" t="str">
            <v>COTOVELO 90 GRAUS DE FERRO GALVANIZADO, COM ROSCA BSP, DE 1" X 1/2"</v>
          </cell>
          <cell r="C7188" t="str">
            <v>UN</v>
          </cell>
          <cell r="D7188">
            <v>7.68</v>
          </cell>
        </row>
        <row r="7189">
          <cell r="A7189">
            <v>3464</v>
          </cell>
          <cell r="B7189" t="str">
            <v>COTOVELO 90 GRAUS DE FERRO GALVANIZADO, COM ROSCA BSP, DE 1" X 3/4"</v>
          </cell>
          <cell r="C7189" t="str">
            <v>UN</v>
          </cell>
          <cell r="D7189">
            <v>7.47</v>
          </cell>
        </row>
        <row r="7190">
          <cell r="A7190">
            <v>3470</v>
          </cell>
          <cell r="B7190" t="str">
            <v>COTOVELO 90 GRAUS DE FERRO GALVANIZADO, COM ROSCA BSP, DE 2 1/2"</v>
          </cell>
          <cell r="C7190" t="str">
            <v>UN</v>
          </cell>
          <cell r="D7190">
            <v>53.28</v>
          </cell>
        </row>
        <row r="7191">
          <cell r="A7191">
            <v>3466</v>
          </cell>
          <cell r="B7191" t="str">
            <v>COTOVELO 90 GRAUS DE FERRO GALVANIZADO, COM ROSCA BSP, DE 2 1/2" X 2"</v>
          </cell>
          <cell r="C7191" t="str">
            <v>UN</v>
          </cell>
          <cell r="D7191">
            <v>51.78</v>
          </cell>
        </row>
        <row r="7192">
          <cell r="A7192">
            <v>3471</v>
          </cell>
          <cell r="B7192" t="str">
            <v>COTOVELO 90 GRAUS DE FERRO GALVANIZADO, COM ROSCA BSP, DE 2"</v>
          </cell>
          <cell r="C7192" t="str">
            <v>UN</v>
          </cell>
          <cell r="D7192">
            <v>27.66</v>
          </cell>
        </row>
        <row r="7193">
          <cell r="A7193">
            <v>3467</v>
          </cell>
          <cell r="B7193" t="str">
            <v>COTOVELO 90 GRAUS DE FERRO GALVANIZADO, COM ROSCA BSP, DE 2" X 1 1/2"</v>
          </cell>
          <cell r="C7193" t="str">
            <v>UN</v>
          </cell>
          <cell r="D7193">
            <v>27.53</v>
          </cell>
        </row>
        <row r="7194">
          <cell r="A7194">
            <v>3456</v>
          </cell>
          <cell r="B7194" t="str">
            <v>COTOVELO 90 GRAUS DE FERRO GALVANIZADO, COM ROSCA BSP, DE 3/4"</v>
          </cell>
          <cell r="C7194" t="str">
            <v>UN</v>
          </cell>
          <cell r="D7194">
            <v>6.06</v>
          </cell>
        </row>
        <row r="7195">
          <cell r="A7195">
            <v>3462</v>
          </cell>
          <cell r="B7195" t="str">
            <v>COTOVELO 90 GRAUS DE FERRO GALVANIZADO, COM ROSCA BSP, DE 3/4" X 1/2"</v>
          </cell>
          <cell r="C7195" t="str">
            <v>UN</v>
          </cell>
          <cell r="D7195">
            <v>5.33</v>
          </cell>
        </row>
        <row r="7196">
          <cell r="A7196">
            <v>3459</v>
          </cell>
          <cell r="B7196" t="str">
            <v>COTOVELO 90 GRAUS DE FERRO GALVANIZADO, COM ROSCA BSP, DE 3"</v>
          </cell>
          <cell r="C7196" t="str">
            <v>UN</v>
          </cell>
          <cell r="D7196">
            <v>72.28</v>
          </cell>
        </row>
        <row r="7197">
          <cell r="A7197">
            <v>3469</v>
          </cell>
          <cell r="B7197" t="str">
            <v>COTOVELO 90 GRAUS DE FERRO GALVANIZADO, COM ROSCA BSP, DE 4"</v>
          </cell>
          <cell r="C7197" t="str">
            <v>UN</v>
          </cell>
          <cell r="D7197">
            <v>127.14</v>
          </cell>
        </row>
        <row r="7198">
          <cell r="A7198">
            <v>3460</v>
          </cell>
          <cell r="B7198" t="str">
            <v>COTOVELO 90 GRAUS DE FERRO GALVANIZADO, COM ROSCA BSP, DE 5"</v>
          </cell>
          <cell r="C7198" t="str">
            <v>UN</v>
          </cell>
          <cell r="D7198">
            <v>320.60000000000002</v>
          </cell>
        </row>
        <row r="7199">
          <cell r="A7199">
            <v>3461</v>
          </cell>
          <cell r="B7199" t="str">
            <v>COTOVELO 90 GRAUS DE FERRO GALVANIZADO, COM ROSCA BSP, DE 6"</v>
          </cell>
          <cell r="C7199" t="str">
            <v>UN</v>
          </cell>
          <cell r="D7199">
            <v>399.54</v>
          </cell>
        </row>
        <row r="7200">
          <cell r="A7200">
            <v>37433</v>
          </cell>
          <cell r="B7200" t="str">
            <v>COTOVELO 90 GRAUS, PEAD PE 100, DE 125 MM, PARA ELETROFUSAO</v>
          </cell>
          <cell r="C7200" t="str">
            <v>UN</v>
          </cell>
          <cell r="D7200">
            <v>118.79</v>
          </cell>
        </row>
        <row r="7201">
          <cell r="A7201">
            <v>37430</v>
          </cell>
          <cell r="B7201" t="str">
            <v>COTOVELO 90 GRAUS, PEAD PE 100, DE 20 MM, PARA ELETROFUSAO</v>
          </cell>
          <cell r="C7201" t="str">
            <v>UN</v>
          </cell>
          <cell r="D7201">
            <v>14.88</v>
          </cell>
        </row>
        <row r="7202">
          <cell r="A7202">
            <v>37434</v>
          </cell>
          <cell r="B7202" t="str">
            <v>COTOVELO 90 GRAUS, PEAD PE 100, DE 200 MM, PARA ELETROFUSAO</v>
          </cell>
          <cell r="C7202" t="str">
            <v>UN</v>
          </cell>
          <cell r="D7202">
            <v>1107.6500000000001</v>
          </cell>
        </row>
        <row r="7203">
          <cell r="A7203">
            <v>37431</v>
          </cell>
          <cell r="B7203" t="str">
            <v>COTOVELO 90 GRAUS, PEAD PE 100, DE 32 MM, PARA ELETROFUSAO</v>
          </cell>
          <cell r="C7203" t="str">
            <v>UN</v>
          </cell>
          <cell r="D7203">
            <v>20.190000000000001</v>
          </cell>
        </row>
        <row r="7204">
          <cell r="A7204">
            <v>37432</v>
          </cell>
          <cell r="B7204" t="str">
            <v>COTOVELO 90 GRAUS, PEAD PE 100, DE 63 MM, PARA ELETROFUSAO</v>
          </cell>
          <cell r="C7204" t="str">
            <v>UN</v>
          </cell>
          <cell r="D7204">
            <v>37.25</v>
          </cell>
        </row>
        <row r="7205">
          <cell r="A7205">
            <v>37413</v>
          </cell>
          <cell r="B7205" t="str">
            <v>COTOVELO/JOELHO COM ADAPTADOR, 90 GRAUS, EM POLIPROPILENO, PN 16, PARA TUBOS PEAD, 20 MM X 1/2" - LIGACAO PREDIAL DE AGUA</v>
          </cell>
          <cell r="C7205" t="str">
            <v>UN</v>
          </cell>
          <cell r="D7205">
            <v>1.41</v>
          </cell>
        </row>
        <row r="7206">
          <cell r="A7206">
            <v>37414</v>
          </cell>
          <cell r="B7206" t="str">
            <v>COTOVELO/JOELHO COM ADAPTADOR, 90 GRAUS, EM POLIPROPILENO, PN 16, PARA TUBOS PEAD, 20 MM X 3/4" - LIGACAO PREDIAL DE AGUA</v>
          </cell>
          <cell r="C7206" t="str">
            <v>UN</v>
          </cell>
          <cell r="D7206">
            <v>1.6</v>
          </cell>
        </row>
        <row r="7207">
          <cell r="A7207">
            <v>37415</v>
          </cell>
          <cell r="B7207" t="str">
            <v>COTOVELO/JOELHO COM ADAPTADOR, 90 GRAUS, EM POLIPROPILENO, PN 16, PARA TUBOS PEAD, 32 MM X 1" - LIGACAO PREDIAL DE AGUA</v>
          </cell>
          <cell r="C7207" t="str">
            <v>UN</v>
          </cell>
          <cell r="D7207">
            <v>2.91</v>
          </cell>
        </row>
        <row r="7208">
          <cell r="A7208">
            <v>37416</v>
          </cell>
          <cell r="B7208" t="str">
            <v>COTOVELO/JOELHO 90 GRAUS, EM POLIPROPILENO, PN 16, PARA TUBOS PEAD, 20 X 20 MM - LIGACAO PREDIAL DE AGUA</v>
          </cell>
          <cell r="C7208" t="str">
            <v>UN</v>
          </cell>
          <cell r="D7208">
            <v>1.32</v>
          </cell>
        </row>
        <row r="7209">
          <cell r="A7209">
            <v>37417</v>
          </cell>
          <cell r="B7209" t="str">
            <v>COTOVELO/JOELHO 90 GRAUS, EM POLIPROPILENO, PN 16, PARA TUBOS PEAD, 32 X 32 MM - LIGACAO PREDIAL DE AGUA</v>
          </cell>
          <cell r="C7209" t="str">
            <v>UN</v>
          </cell>
          <cell r="D7209">
            <v>1.9</v>
          </cell>
        </row>
        <row r="7210">
          <cell r="A7210">
            <v>3112</v>
          </cell>
          <cell r="B7210" t="str">
            <v>CREMONA LATAO CROMADO OU POLIDO - COMPLETA C/ VARA H =1,20M</v>
          </cell>
          <cell r="C7210" t="str">
            <v>CJ</v>
          </cell>
          <cell r="D7210">
            <v>40.31</v>
          </cell>
        </row>
        <row r="7211">
          <cell r="A7211">
            <v>3113</v>
          </cell>
          <cell r="B7211" t="str">
            <v>CREMONA LATAO CROMADO OU POLIDO - COMPLETA C/ VARA H =1,50M</v>
          </cell>
          <cell r="C7211" t="str">
            <v>CJ</v>
          </cell>
          <cell r="D7211">
            <v>45.31</v>
          </cell>
        </row>
        <row r="7212">
          <cell r="A7212">
            <v>3114</v>
          </cell>
          <cell r="B7212" t="str">
            <v>CREMONA LATAO CROMADO 113 X 40 X 35MM (NAO INCL VARA FERRO)</v>
          </cell>
          <cell r="C7212" t="str">
            <v>UN</v>
          </cell>
          <cell r="D7212">
            <v>31.12</v>
          </cell>
        </row>
        <row r="7213">
          <cell r="A7213">
            <v>1636</v>
          </cell>
          <cell r="B7213" t="str">
            <v>CRIVO FOFO FLANGE PN-10 DN  80</v>
          </cell>
          <cell r="C7213" t="str">
            <v>UN</v>
          </cell>
          <cell r="D7213">
            <v>175.61</v>
          </cell>
        </row>
        <row r="7214">
          <cell r="A7214">
            <v>1637</v>
          </cell>
          <cell r="B7214" t="str">
            <v>CRIVO FOFO FLANGE PN-10 DN 150</v>
          </cell>
          <cell r="C7214" t="str">
            <v>UN</v>
          </cell>
          <cell r="D7214">
            <v>360.55</v>
          </cell>
        </row>
        <row r="7215">
          <cell r="A7215">
            <v>1638</v>
          </cell>
          <cell r="B7215" t="str">
            <v>CRIVO FOFO FLANGE PN-10 DN 200</v>
          </cell>
          <cell r="C7215" t="str">
            <v>UN</v>
          </cell>
          <cell r="D7215">
            <v>506.19</v>
          </cell>
        </row>
        <row r="7216">
          <cell r="A7216">
            <v>1645</v>
          </cell>
          <cell r="B7216" t="str">
            <v>CRIVO FOFO FLANGE PN-10 DN 250</v>
          </cell>
          <cell r="C7216" t="str">
            <v>UN</v>
          </cell>
          <cell r="D7216">
            <v>706.97</v>
          </cell>
        </row>
        <row r="7217">
          <cell r="A7217">
            <v>1639</v>
          </cell>
          <cell r="B7217" t="str">
            <v>CRIVO FOFO FLANGE PN-10 DN 300</v>
          </cell>
          <cell r="C7217" t="str">
            <v>UN</v>
          </cell>
          <cell r="D7217">
            <v>907.75</v>
          </cell>
        </row>
        <row r="7218">
          <cell r="A7218">
            <v>1640</v>
          </cell>
          <cell r="B7218" t="str">
            <v>CRIVO FOFO FLANGE PN-10 DN 350</v>
          </cell>
          <cell r="C7218" t="str">
            <v>UN</v>
          </cell>
          <cell r="D7218">
            <v>1158.01</v>
          </cell>
        </row>
        <row r="7219">
          <cell r="A7219">
            <v>1644</v>
          </cell>
          <cell r="B7219" t="str">
            <v>CRIVO FOFO FLANGE PN-10 DN 400</v>
          </cell>
          <cell r="C7219" t="str">
            <v>UN</v>
          </cell>
          <cell r="D7219">
            <v>1252.75</v>
          </cell>
        </row>
        <row r="7220">
          <cell r="A7220">
            <v>1641</v>
          </cell>
          <cell r="B7220" t="str">
            <v>CRIVO FOFO FLANGE PN-10 DN 450</v>
          </cell>
          <cell r="C7220" t="str">
            <v>UN</v>
          </cell>
          <cell r="D7220">
            <v>2254.2399999999998</v>
          </cell>
        </row>
        <row r="7221">
          <cell r="A7221">
            <v>1642</v>
          </cell>
          <cell r="B7221" t="str">
            <v>CRIVO FOFO FLANGE PN-10 DN 500</v>
          </cell>
          <cell r="C7221" t="str">
            <v>UN</v>
          </cell>
          <cell r="D7221">
            <v>2666.69</v>
          </cell>
        </row>
        <row r="7222">
          <cell r="A7222">
            <v>1643</v>
          </cell>
          <cell r="B7222" t="str">
            <v>CRIVO FOFO FLANGE PN-10 DN 600</v>
          </cell>
          <cell r="C7222" t="str">
            <v>UN</v>
          </cell>
          <cell r="D7222">
            <v>2912.71</v>
          </cell>
        </row>
        <row r="7223">
          <cell r="A7223">
            <v>1646</v>
          </cell>
          <cell r="B7223" t="str">
            <v>CRIVO FOFO FLANGE, PN-10, DN = 100 MM</v>
          </cell>
          <cell r="C7223" t="str">
            <v>UN</v>
          </cell>
          <cell r="D7223">
            <v>240.37</v>
          </cell>
        </row>
        <row r="7224">
          <cell r="A7224">
            <v>34519</v>
          </cell>
          <cell r="B7224" t="str">
            <v>CRUZETA DE CONCRETO LEVE, COMP. 2000 MM SECAO, 90 X 90 MM</v>
          </cell>
          <cell r="C7224" t="str">
            <v>UN</v>
          </cell>
          <cell r="D7224">
            <v>73.89</v>
          </cell>
        </row>
        <row r="7225">
          <cell r="A7225">
            <v>1649</v>
          </cell>
          <cell r="B7225" t="str">
            <v>CRUZETA DE FERRO GALVANIZADO, COM ROSCA BSP, DE 1 1/2"</v>
          </cell>
          <cell r="C7225" t="str">
            <v>UN</v>
          </cell>
          <cell r="D7225">
            <v>35.69</v>
          </cell>
        </row>
        <row r="7226">
          <cell r="A7226">
            <v>1653</v>
          </cell>
          <cell r="B7226" t="str">
            <v>CRUZETA DE FERRO GALVANIZADO, COM ROSCA BSP, DE 1 1/4"</v>
          </cell>
          <cell r="C7226" t="str">
            <v>UN</v>
          </cell>
          <cell r="D7226">
            <v>29.63</v>
          </cell>
        </row>
        <row r="7227">
          <cell r="A7227">
            <v>1647</v>
          </cell>
          <cell r="B7227" t="str">
            <v>CRUZETA DE FERRO GALVANIZADO, COM ROSCA BSP, DE 1/2"</v>
          </cell>
          <cell r="C7227" t="str">
            <v>UN</v>
          </cell>
          <cell r="D7227">
            <v>10.97</v>
          </cell>
        </row>
        <row r="7228">
          <cell r="A7228">
            <v>1648</v>
          </cell>
          <cell r="B7228" t="str">
            <v>CRUZETA DE FERRO GALVANIZADO, COM ROSCA BSP, DE 1"</v>
          </cell>
          <cell r="C7228" t="str">
            <v>UN</v>
          </cell>
          <cell r="D7228">
            <v>21.09</v>
          </cell>
        </row>
        <row r="7229">
          <cell r="A7229">
            <v>1651</v>
          </cell>
          <cell r="B7229" t="str">
            <v>CRUZETA DE FERRO GALVANIZADO, COM ROSCA BSP, DE 2 1/2"</v>
          </cell>
          <cell r="C7229" t="str">
            <v>UN</v>
          </cell>
          <cell r="D7229">
            <v>77.739999999999995</v>
          </cell>
        </row>
        <row r="7230">
          <cell r="A7230">
            <v>1650</v>
          </cell>
          <cell r="B7230" t="str">
            <v>CRUZETA DE FERRO GALVANIZADO, COM ROSCA BSP, DE 2"</v>
          </cell>
          <cell r="C7230" t="str">
            <v>UN</v>
          </cell>
          <cell r="D7230">
            <v>49.31</v>
          </cell>
        </row>
        <row r="7231">
          <cell r="A7231">
            <v>1654</v>
          </cell>
          <cell r="B7231" t="str">
            <v>CRUZETA DE FERRO GALVANIZADO, COM ROSCA BSP, DE 3/4"</v>
          </cell>
          <cell r="C7231" t="str">
            <v>UN</v>
          </cell>
          <cell r="D7231">
            <v>14</v>
          </cell>
        </row>
        <row r="7232">
          <cell r="A7232">
            <v>1652</v>
          </cell>
          <cell r="B7232" t="str">
            <v>CRUZETA DE FERRO GALVANIZADO, COM ROSCA BSP, DE 3"</v>
          </cell>
          <cell r="C7232" t="str">
            <v>UN</v>
          </cell>
          <cell r="D7232">
            <v>109.08</v>
          </cell>
        </row>
        <row r="7233">
          <cell r="A7233">
            <v>10510</v>
          </cell>
          <cell r="B7233" t="str">
            <v>CRUZETA DE MADEIRA DE LEI, COMPRIM= 2,4M SECAO TRANSVERSAL 90 X 115MM</v>
          </cell>
          <cell r="C7233" t="str">
            <v>UN</v>
          </cell>
          <cell r="D7233">
            <v>88.98</v>
          </cell>
        </row>
        <row r="7234">
          <cell r="A7234">
            <v>1727</v>
          </cell>
          <cell r="B7234" t="str">
            <v>CRUZETA DE REDUCAO PVC PBA, JE, BBBB, DN 75 X 50 / DE 85 X 60 MM (NBR 5647)</v>
          </cell>
          <cell r="C7234" t="str">
            <v>UN</v>
          </cell>
          <cell r="D7234">
            <v>40.700000000000003</v>
          </cell>
        </row>
        <row r="7235">
          <cell r="A7235">
            <v>40606</v>
          </cell>
          <cell r="B7235" t="str">
            <v>CRUZETA PARA ESCORA METALICA (LOCACAO) *COLETADO CAIXA*</v>
          </cell>
          <cell r="C7235" t="str">
            <v>MES</v>
          </cell>
          <cell r="D7235">
            <v>1.33</v>
          </cell>
        </row>
        <row r="7236">
          <cell r="A7236">
            <v>12920</v>
          </cell>
          <cell r="B7236" t="str">
            <v>CRUZETA PVC PBA, JE, BBBB, DN 100 / DE 110 MM (NBR 5647)</v>
          </cell>
          <cell r="C7236" t="str">
            <v>UN</v>
          </cell>
          <cell r="D7236">
            <v>53.78</v>
          </cell>
        </row>
        <row r="7237">
          <cell r="A7237">
            <v>1725</v>
          </cell>
          <cell r="B7237" t="str">
            <v>CRUZETA PVC PBA, JE, BBBB, DN 50 / DE 60 MM (NBR 5647)</v>
          </cell>
          <cell r="C7237" t="str">
            <v>UN</v>
          </cell>
          <cell r="D7237">
            <v>11.74</v>
          </cell>
        </row>
        <row r="7238">
          <cell r="A7238">
            <v>12943</v>
          </cell>
          <cell r="B7238" t="str">
            <v>CRUZETA PVC PBA, JE, BBBB, DN 75 / DE 85 MM (NBR 5647)</v>
          </cell>
          <cell r="C7238" t="str">
            <v>UN</v>
          </cell>
          <cell r="D7238">
            <v>28.97</v>
          </cell>
        </row>
        <row r="7239">
          <cell r="A7239">
            <v>1747</v>
          </cell>
          <cell r="B7239" t="str">
            <v>CUBA ACO INOX (AISI 304) DE EMBUTIR COM VALVULA DE 3 1/2 ", DE *56 X 33 X 12* CM</v>
          </cell>
          <cell r="C7239" t="str">
            <v>UN</v>
          </cell>
          <cell r="D7239">
            <v>120.85</v>
          </cell>
        </row>
        <row r="7240">
          <cell r="A7240">
            <v>1744</v>
          </cell>
          <cell r="B7240" t="str">
            <v>CUBA ACO INOX (AISI 304) DE EMBUTIR COM VALVULA 3 1/2 ", DE *40 X 34 X 12* CM</v>
          </cell>
          <cell r="C7240" t="str">
            <v>UN</v>
          </cell>
          <cell r="D7240">
            <v>83.71</v>
          </cell>
        </row>
        <row r="7241">
          <cell r="A7241">
            <v>1743</v>
          </cell>
          <cell r="B7241" t="str">
            <v>CUBA ACO INOX (AISI 304) DE EMBUTIR COM VALVULA 3 1/2 ", DE *46 X 30 X 12* CM</v>
          </cell>
          <cell r="C7241" t="str">
            <v>UN</v>
          </cell>
          <cell r="D7241">
            <v>109.92</v>
          </cell>
        </row>
        <row r="7242">
          <cell r="A7242">
            <v>7241</v>
          </cell>
          <cell r="B7242" t="str">
            <v>CUMEEIRA ALUMINIO ONDULADA, COMPRIMENTO = *1,12* M, E = 0,8 MM</v>
          </cell>
          <cell r="C7242" t="str">
            <v>M2</v>
          </cell>
          <cell r="D7242">
            <v>67.37</v>
          </cell>
        </row>
        <row r="7243">
          <cell r="A7243">
            <v>39640</v>
          </cell>
          <cell r="B7243" t="str">
            <v>CUMEEIRA ARTICULADA (ABA INFERIOR) PARA TELHA ONDULADA DE FIBROCIMENTO E = 4 MM, ABA *330* MM, COMPRIMENTO 500 MM (SEM AMIANTO)</v>
          </cell>
          <cell r="C7243" t="str">
            <v>UN</v>
          </cell>
          <cell r="D7243">
            <v>5.6</v>
          </cell>
        </row>
        <row r="7244">
          <cell r="A7244">
            <v>20236</v>
          </cell>
          <cell r="B7244" t="str">
            <v>CUMEEIRA ARTICULADA DE FIBROCIMENTO PARA TELHA ONDULADA E= 6 MM (SEM AMIANTO)</v>
          </cell>
          <cell r="C7244" t="str">
            <v>UN</v>
          </cell>
          <cell r="D7244">
            <v>21.69</v>
          </cell>
        </row>
        <row r="7245">
          <cell r="A7245">
            <v>11013</v>
          </cell>
          <cell r="B7245" t="str">
            <v>CUMEEIRA ARTICULADA PARA TELHA FIBROCIMENTO, CANALETE 49 OU KALHETA - ABA EXTERNA SUPERIOR (SEM AMIANTO)</v>
          </cell>
          <cell r="C7245" t="str">
            <v>UN</v>
          </cell>
          <cell r="D7245">
            <v>11.54</v>
          </cell>
        </row>
        <row r="7246">
          <cell r="A7246">
            <v>11014</v>
          </cell>
          <cell r="B7246" t="str">
            <v>CUMEEIRA ARTICULADA PARA TELHA FIBROCIMENTO, CANALETE 49 OU KALHETA - ABA INTERNA INFERIOR (SEM AMIANTO)</v>
          </cell>
          <cell r="C7246" t="str">
            <v>UN</v>
          </cell>
          <cell r="D7246">
            <v>11.54</v>
          </cell>
        </row>
        <row r="7247">
          <cell r="A7247">
            <v>11017</v>
          </cell>
          <cell r="B7247" t="str">
            <v>CUMEEIRA ARTICULADA SUPERIOR PARA TELHA DE FIBROCIMENTO, E = 4 MM (SEM AMIANTO)</v>
          </cell>
          <cell r="C7247" t="str">
            <v>UN</v>
          </cell>
          <cell r="D7247">
            <v>4.92</v>
          </cell>
        </row>
        <row r="7248">
          <cell r="A7248">
            <v>7216</v>
          </cell>
          <cell r="B7248" t="str">
            <v>CUMEEIRA NORMAL PARA TELHA DE FIBROCIMENTO CANALETE 90 OU KALHETAO (SEM AMIANTO)</v>
          </cell>
          <cell r="C7248" t="str">
            <v>UN</v>
          </cell>
          <cell r="D7248">
            <v>77.61</v>
          </cell>
        </row>
        <row r="7249">
          <cell r="A7249">
            <v>7215</v>
          </cell>
          <cell r="B7249" t="str">
            <v>CUMEEIRA NORMAL PARA TELHA DE FIBROCIMENTO, CANALETE 49 OU KALHETA (SEM AMIANTO)</v>
          </cell>
          <cell r="C7249" t="str">
            <v>UN</v>
          </cell>
          <cell r="D7249">
            <v>18.57</v>
          </cell>
        </row>
        <row r="7250">
          <cell r="A7250">
            <v>20235</v>
          </cell>
          <cell r="B7250" t="str">
            <v>CUMEEIRA NORMAL PARA TELHA ONDULADA DE FIBROCIMENTO, E = 6 MM, ABA 300 MM, COMPRIMENTO 1100 MM (SEM AMIANTO)</v>
          </cell>
          <cell r="C7250" t="str">
            <v>UN</v>
          </cell>
          <cell r="D7250">
            <v>39.24</v>
          </cell>
        </row>
        <row r="7251">
          <cell r="A7251">
            <v>7181</v>
          </cell>
          <cell r="B7251" t="str">
            <v>CUMEEIRA PARA TELHA CERAMICA, COMPRIMENTO DE *41* CM, RENDIMENTO DE *3* TELHAS/M</v>
          </cell>
          <cell r="C7251" t="str">
            <v>UN</v>
          </cell>
          <cell r="D7251">
            <v>2.46</v>
          </cell>
        </row>
        <row r="7252">
          <cell r="A7252">
            <v>7214</v>
          </cell>
          <cell r="B7252" t="str">
            <v>CUMEEIRA SHED PARA TELHA ONDULADA DE FIBROCIMENTO, E = 6 MM, ABA 280 MM, COMPRIMENTO 1100 MM (SEM AMIANTO)</v>
          </cell>
          <cell r="C7252" t="str">
            <v>UN</v>
          </cell>
          <cell r="D7252">
            <v>26.59</v>
          </cell>
        </row>
        <row r="7253">
          <cell r="A7253">
            <v>7219</v>
          </cell>
          <cell r="B7253" t="str">
            <v>CUMEEIRA UNIVERSAL PARA TELHA DE FIBROCIMENTO ONDULADA, E = 6MM, DE 1,10 X 0,21 M (SEM AMIANTO)</v>
          </cell>
          <cell r="C7253" t="str">
            <v>UN</v>
          </cell>
          <cell r="D7253">
            <v>27.52</v>
          </cell>
        </row>
        <row r="7254">
          <cell r="A7254">
            <v>20094</v>
          </cell>
          <cell r="B7254" t="str">
            <v>CURVA CURTA PVC, PB, JE, 45 GRAUS, DN 100 MM, PARA REDE COLETORA ESGOTO (NBR 10569)</v>
          </cell>
          <cell r="C7254" t="str">
            <v>UN</v>
          </cell>
          <cell r="D7254">
            <v>11.35</v>
          </cell>
        </row>
        <row r="7255">
          <cell r="A7255">
            <v>20095</v>
          </cell>
          <cell r="B7255" t="str">
            <v>CURVA CURTA PVC, PB, JE, 90 GRAUS, DN 100 MM, PARA REDE COLETORA ESGOTO (NBR 10569)</v>
          </cell>
          <cell r="C7255" t="str">
            <v>UN</v>
          </cell>
          <cell r="D7255">
            <v>19.23</v>
          </cell>
        </row>
        <row r="7256">
          <cell r="A7256">
            <v>1954</v>
          </cell>
          <cell r="B7256" t="str">
            <v>CURVA DE PVC 45 GRAUS, SOLDAVEL, 110 MM, PARA AGUA FRIA PREDIAL (NBR 5648)</v>
          </cell>
          <cell r="C7256" t="str">
            <v>UN</v>
          </cell>
          <cell r="D7256">
            <v>65.28</v>
          </cell>
        </row>
        <row r="7257">
          <cell r="A7257">
            <v>1926</v>
          </cell>
          <cell r="B7257" t="str">
            <v>CURVA DE PVC 45 GRAUS, SOLDAVEL, 20 MM, PARA AGUA FRIA PREDIAL (NBR 5648)</v>
          </cell>
          <cell r="C7257" t="str">
            <v>UN</v>
          </cell>
          <cell r="D7257">
            <v>1.1499999999999999</v>
          </cell>
        </row>
        <row r="7258">
          <cell r="A7258">
            <v>1927</v>
          </cell>
          <cell r="B7258" t="str">
            <v>CURVA DE PVC 45 GRAUS, SOLDAVEL, 25 MM, PARA AGUA FRIA PREDIAL (NBR 5648)</v>
          </cell>
          <cell r="C7258" t="str">
            <v>UN</v>
          </cell>
          <cell r="D7258">
            <v>1.39</v>
          </cell>
        </row>
        <row r="7259">
          <cell r="A7259">
            <v>1923</v>
          </cell>
          <cell r="B7259" t="str">
            <v>CURVA DE PVC 45 GRAUS, SOLDAVEL, 32 MM, PARA AGUA FRIA PREDIAL (NBR 5648)</v>
          </cell>
          <cell r="C7259" t="str">
            <v>UN</v>
          </cell>
          <cell r="D7259">
            <v>2.2599999999999998</v>
          </cell>
        </row>
        <row r="7260">
          <cell r="A7260">
            <v>1929</v>
          </cell>
          <cell r="B7260" t="str">
            <v>CURVA DE PVC 45 GRAUS, SOLDAVEL, 40 MM, PARA AGUA FRIA PREDIAL (NBR 5648)</v>
          </cell>
          <cell r="C7260" t="str">
            <v>UN</v>
          </cell>
          <cell r="D7260">
            <v>2.87</v>
          </cell>
        </row>
        <row r="7261">
          <cell r="A7261">
            <v>1930</v>
          </cell>
          <cell r="B7261" t="str">
            <v>CURVA DE PVC 45 GRAUS, SOLDAVEL, 50 MM, PARA AGUA FRIA PREDIAL (NBR 5648)</v>
          </cell>
          <cell r="C7261" t="str">
            <v>UN</v>
          </cell>
          <cell r="D7261">
            <v>5.96</v>
          </cell>
        </row>
        <row r="7262">
          <cell r="A7262">
            <v>1924</v>
          </cell>
          <cell r="B7262" t="str">
            <v>CURVA DE PVC 45 GRAUS, SOLDAVEL, 60 MM, PARA AGUA FRIA PREDIAL (NBR 5648)</v>
          </cell>
          <cell r="C7262" t="str">
            <v>UN</v>
          </cell>
          <cell r="D7262">
            <v>10.1</v>
          </cell>
        </row>
        <row r="7263">
          <cell r="A7263">
            <v>1922</v>
          </cell>
          <cell r="B7263" t="str">
            <v>CURVA DE PVC 45 GRAUS, SOLDAVEL, 75 MM, PARA AGUA FRIA PREDIAL (NBR 5648)</v>
          </cell>
          <cell r="C7263" t="str">
            <v>UN</v>
          </cell>
          <cell r="D7263">
            <v>20.48</v>
          </cell>
        </row>
        <row r="7264">
          <cell r="A7264">
            <v>1953</v>
          </cell>
          <cell r="B7264" t="str">
            <v>CURVA DE PVC 45 GRAUS, SOLDAVEL, 85 MM, PARA AGUA FRIA PREDIAL (NBR 5648)</v>
          </cell>
          <cell r="C7264" t="str">
            <v>UN</v>
          </cell>
          <cell r="D7264">
            <v>24.47</v>
          </cell>
        </row>
        <row r="7265">
          <cell r="A7265">
            <v>1962</v>
          </cell>
          <cell r="B7265" t="str">
            <v>CURVA DE PVC 90 GRAUS, SOLDAVEL, 110 MM, PARA AGUA FRIA PREDIAL (NBR 5648)</v>
          </cell>
          <cell r="C7265" t="str">
            <v>UN</v>
          </cell>
          <cell r="D7265">
            <v>71.260000000000005</v>
          </cell>
        </row>
        <row r="7266">
          <cell r="A7266">
            <v>1955</v>
          </cell>
          <cell r="B7266" t="str">
            <v>CURVA DE PVC 90 GRAUS, SOLDAVEL, 20 MM, PARA AGUA FRIA PREDIAL (NBR 5648)</v>
          </cell>
          <cell r="C7266" t="str">
            <v>UN</v>
          </cell>
          <cell r="D7266">
            <v>1.21</v>
          </cell>
        </row>
        <row r="7267">
          <cell r="A7267">
            <v>1956</v>
          </cell>
          <cell r="B7267" t="str">
            <v>CURVA DE PVC 90 GRAUS, SOLDAVEL, 25 MM, PARA AGUA FRIA PREDIAL (NBR 5648)</v>
          </cell>
          <cell r="C7267" t="str">
            <v>UN</v>
          </cell>
          <cell r="D7267">
            <v>1.74</v>
          </cell>
        </row>
        <row r="7268">
          <cell r="A7268">
            <v>1957</v>
          </cell>
          <cell r="B7268" t="str">
            <v>CURVA DE PVC 90 GRAUS, SOLDAVEL, 32 MM, PARA AGUA FRIA PREDIAL (NBR 5648)</v>
          </cell>
          <cell r="C7268" t="str">
            <v>UN</v>
          </cell>
          <cell r="D7268">
            <v>3.53</v>
          </cell>
        </row>
        <row r="7269">
          <cell r="A7269">
            <v>1958</v>
          </cell>
          <cell r="B7269" t="str">
            <v>CURVA DE PVC 90 GRAUS, SOLDAVEL, 40 MM, PARA AGUA FRIA PREDIAL (NBR 5648)</v>
          </cell>
          <cell r="C7269" t="str">
            <v>UN</v>
          </cell>
          <cell r="D7269">
            <v>6.4</v>
          </cell>
        </row>
        <row r="7270">
          <cell r="A7270">
            <v>1959</v>
          </cell>
          <cell r="B7270" t="str">
            <v>CURVA DE PVC 90 GRAUS, SOLDAVEL, 50 MM, PARA AGUA FRIA PREDIAL (NBR 5648)</v>
          </cell>
          <cell r="C7270" t="str">
            <v>UN</v>
          </cell>
          <cell r="D7270">
            <v>7.06</v>
          </cell>
        </row>
        <row r="7271">
          <cell r="A7271">
            <v>1925</v>
          </cell>
          <cell r="B7271" t="str">
            <v>CURVA DE PVC 90 GRAUS, SOLDAVEL, 60 MM, PARA AGUA FRIA PREDIAL (NBR 5648)</v>
          </cell>
          <cell r="C7271" t="str">
            <v>UN</v>
          </cell>
          <cell r="D7271">
            <v>16.309999999999999</v>
          </cell>
        </row>
        <row r="7272">
          <cell r="A7272">
            <v>1960</v>
          </cell>
          <cell r="B7272" t="str">
            <v>CURVA DE PVC 90 GRAUS, SOLDAVEL, 75 MM, PARA AGUA FRIA PREDIAL (NBR 5648)</v>
          </cell>
          <cell r="C7272" t="str">
            <v>UN</v>
          </cell>
          <cell r="D7272">
            <v>28.15</v>
          </cell>
        </row>
        <row r="7273">
          <cell r="A7273">
            <v>1961</v>
          </cell>
          <cell r="B7273" t="str">
            <v>CURVA DE PVC 90 GRAUS, SOLDAVEL, 85 MM, PARA AGUA FRIA PREDIAL (NBR 5648)</v>
          </cell>
          <cell r="C7273" t="str">
            <v>UN</v>
          </cell>
          <cell r="D7273">
            <v>33.799999999999997</v>
          </cell>
        </row>
        <row r="7274">
          <cell r="A7274">
            <v>1870</v>
          </cell>
          <cell r="B7274" t="str">
            <v>CURVA DE PVC 90º, ROSCAVEL, DE 1/2, PARA ELETRODUTO</v>
          </cell>
          <cell r="C7274" t="str">
            <v>UN</v>
          </cell>
          <cell r="D7274">
            <v>1.51</v>
          </cell>
        </row>
        <row r="7275">
          <cell r="A7275">
            <v>39866</v>
          </cell>
          <cell r="B7275" t="str">
            <v>CURVA DE TRANSPOSICAO BRONZE/LATAO (REF 736) SEM ANEL DE SOLDA, BOLSA X BOLSA, 15 MM</v>
          </cell>
          <cell r="C7275" t="str">
            <v>UN</v>
          </cell>
          <cell r="D7275">
            <v>8.94</v>
          </cell>
        </row>
        <row r="7276">
          <cell r="A7276">
            <v>39867</v>
          </cell>
          <cell r="B7276" t="str">
            <v>CURVA DE TRANSPOSICAO BRONZE/LATAO (REF 736) SEM ANEL DE SOLDA, BOLSA X BOLSA, 22 MM</v>
          </cell>
          <cell r="C7276" t="str">
            <v>UN</v>
          </cell>
          <cell r="D7276">
            <v>19.88</v>
          </cell>
        </row>
        <row r="7277">
          <cell r="A7277">
            <v>39868</v>
          </cell>
          <cell r="B7277" t="str">
            <v>CURVA DE TRANSPOSICAO BRONZE/LATAO (REF 736) SEM ANEL DE SOLDA, BOLSA X BOLSA, 28 MM</v>
          </cell>
          <cell r="C7277" t="str">
            <v>UN</v>
          </cell>
          <cell r="D7277">
            <v>35.82</v>
          </cell>
        </row>
        <row r="7278">
          <cell r="A7278">
            <v>1789</v>
          </cell>
          <cell r="B7278" t="str">
            <v>CURVA FERRO GALVANIZADO 90G ROSCA FEMEA REF. 1 1/2"</v>
          </cell>
          <cell r="C7278" t="str">
            <v>UN</v>
          </cell>
          <cell r="D7278">
            <v>45.59</v>
          </cell>
        </row>
        <row r="7279">
          <cell r="A7279">
            <v>1932</v>
          </cell>
          <cell r="B7279" t="str">
            <v>CURVA PVC CURTA 90 G, DN 50 MM, PARA ESGOTO PREDIAL</v>
          </cell>
          <cell r="C7279" t="str">
            <v>UN</v>
          </cell>
          <cell r="D7279">
            <v>5.57</v>
          </cell>
        </row>
        <row r="7280">
          <cell r="A7280">
            <v>1933</v>
          </cell>
          <cell r="B7280" t="str">
            <v>CURVA PVC CURTA 90 GRAUS, DN 40 MM, PARA ESGOTO PREDIAL</v>
          </cell>
          <cell r="C7280" t="str">
            <v>UN</v>
          </cell>
          <cell r="D7280">
            <v>2.4500000000000002</v>
          </cell>
        </row>
        <row r="7281">
          <cell r="A7281">
            <v>1951</v>
          </cell>
          <cell r="B7281" t="str">
            <v>CURVA PVC CURTA 90 GRAUS, DN 75 MM, PARA ESGOTO PREDIAL</v>
          </cell>
          <cell r="C7281" t="str">
            <v>UN</v>
          </cell>
          <cell r="D7281">
            <v>11.25</v>
          </cell>
        </row>
        <row r="7282">
          <cell r="A7282">
            <v>1966</v>
          </cell>
          <cell r="B7282" t="str">
            <v>CURVA PVC CURTA 90 GRAUS, 100 MM, PARA ESGOTO PREDIAL</v>
          </cell>
          <cell r="C7282" t="str">
            <v>UN</v>
          </cell>
          <cell r="D7282">
            <v>11.93</v>
          </cell>
        </row>
        <row r="7283">
          <cell r="A7283">
            <v>1952</v>
          </cell>
          <cell r="B7283" t="str">
            <v>CURVA PVC LEVE, 90 GRAUS, COM PONTA E BOLSA LISA, DN 150 MM</v>
          </cell>
          <cell r="C7283" t="str">
            <v>UN</v>
          </cell>
          <cell r="D7283">
            <v>73.36</v>
          </cell>
        </row>
        <row r="7284">
          <cell r="A7284">
            <v>20103</v>
          </cell>
          <cell r="B7284" t="str">
            <v>CURVA PVC LEVE, 90 GRAUS, COM PONTA E BOLSA LISA, DN 200 MM</v>
          </cell>
          <cell r="C7284" t="str">
            <v>UN</v>
          </cell>
          <cell r="D7284">
            <v>109.91</v>
          </cell>
        </row>
        <row r="7285">
          <cell r="A7285">
            <v>20104</v>
          </cell>
          <cell r="B7285" t="str">
            <v>CURVA PVC LEVE, 90 GRAUS, COM PONTA E BOLSA LISA, DN 250 MM</v>
          </cell>
          <cell r="C7285" t="str">
            <v>UN</v>
          </cell>
          <cell r="D7285">
            <v>278.82</v>
          </cell>
        </row>
        <row r="7286">
          <cell r="A7286">
            <v>20105</v>
          </cell>
          <cell r="B7286" t="str">
            <v>CURVA PVC LEVE, 90 GRAUS, COM PONTA E BOLSA LISA, DN 300 MM</v>
          </cell>
          <cell r="C7286" t="str">
            <v>UN</v>
          </cell>
          <cell r="D7286">
            <v>434.3</v>
          </cell>
        </row>
        <row r="7287">
          <cell r="A7287">
            <v>1965</v>
          </cell>
          <cell r="B7287" t="str">
            <v>CURVA PVC LONGA 45 GRAUS, 100 MM, PARA ESGOTO PREDIAL</v>
          </cell>
          <cell r="C7287" t="str">
            <v>UN</v>
          </cell>
          <cell r="D7287">
            <v>21.89</v>
          </cell>
        </row>
        <row r="7288">
          <cell r="A7288">
            <v>10765</v>
          </cell>
          <cell r="B7288" t="str">
            <v>CURVA PVC LONGA 45G, DN 50 MM, PARA ESGOTO PREDIAL</v>
          </cell>
          <cell r="C7288" t="str">
            <v>UN</v>
          </cell>
          <cell r="D7288">
            <v>5.54</v>
          </cell>
        </row>
        <row r="7289">
          <cell r="A7289">
            <v>10767</v>
          </cell>
          <cell r="B7289" t="str">
            <v>CURVA PVC LONGA 45G, DN 75 MM, PARA ESGOTO PREDIAL</v>
          </cell>
          <cell r="C7289" t="str">
            <v>UN</v>
          </cell>
          <cell r="D7289">
            <v>15.24</v>
          </cell>
        </row>
        <row r="7290">
          <cell r="A7290">
            <v>1970</v>
          </cell>
          <cell r="B7290" t="str">
            <v>CURVA PVC LONGA 90 GRAUS, 100 MM, PARA ESGOTO PREDIAL</v>
          </cell>
          <cell r="C7290" t="str">
            <v>UN</v>
          </cell>
          <cell r="D7290">
            <v>27.42</v>
          </cell>
        </row>
        <row r="7291">
          <cell r="A7291">
            <v>1967</v>
          </cell>
          <cell r="B7291" t="str">
            <v>CURVA PVC LONGA 90 GRAUS, 40 MM, PARA ESGOTO PREDIAL</v>
          </cell>
          <cell r="C7291" t="str">
            <v>UN</v>
          </cell>
          <cell r="D7291">
            <v>2.5299999999999998</v>
          </cell>
        </row>
        <row r="7292">
          <cell r="A7292">
            <v>1968</v>
          </cell>
          <cell r="B7292" t="str">
            <v>CURVA PVC LONGA 90 GRAUS, 50 MM, PARA ESGOTO PREDIAL</v>
          </cell>
          <cell r="C7292" t="str">
            <v>UN</v>
          </cell>
          <cell r="D7292">
            <v>5.49</v>
          </cell>
        </row>
        <row r="7293">
          <cell r="A7293">
            <v>1969</v>
          </cell>
          <cell r="B7293" t="str">
            <v>CURVA PVC LONGA 90 GRAUS, 75 MM, PARA ESGOTO PREDIAL</v>
          </cell>
          <cell r="C7293" t="str">
            <v>UN</v>
          </cell>
          <cell r="D7293">
            <v>17.149999999999999</v>
          </cell>
        </row>
        <row r="7294">
          <cell r="A7294">
            <v>1839</v>
          </cell>
          <cell r="B7294" t="str">
            <v>CURVA PVC PBA, JE, PB, 22 GRAUS, DN 100 / DE 110 MM, PARA REDE AGUA (NBR 10351)</v>
          </cell>
          <cell r="C7294" t="str">
            <v>UN</v>
          </cell>
          <cell r="D7294">
            <v>53.37</v>
          </cell>
        </row>
        <row r="7295">
          <cell r="A7295">
            <v>1835</v>
          </cell>
          <cell r="B7295" t="str">
            <v>CURVA PVC PBA, JE, PB, 22 GRAUS, DN 50 / DE 60 MM, PARA REDE AGUA (NBR 10351)</v>
          </cell>
          <cell r="C7295" t="str">
            <v>UN</v>
          </cell>
          <cell r="D7295">
            <v>13.07</v>
          </cell>
        </row>
        <row r="7296">
          <cell r="A7296">
            <v>1823</v>
          </cell>
          <cell r="B7296" t="str">
            <v>CURVA PVC PBA, JE, PB, 22 GRAUS, DN 75 / DE 85 MM, PARA REDE AGUA (NBR 10351)</v>
          </cell>
          <cell r="C7296" t="str">
            <v>UN</v>
          </cell>
          <cell r="D7296">
            <v>30.52</v>
          </cell>
        </row>
        <row r="7297">
          <cell r="A7297">
            <v>1827</v>
          </cell>
          <cell r="B7297" t="str">
            <v>CURVA PVC PBA, JE, PB, 45 GRAUS, DN 100 / DE 110 MM, PARA REDE AGUA (NBR 10351)</v>
          </cell>
          <cell r="C7297" t="str">
            <v>UN</v>
          </cell>
          <cell r="D7297">
            <v>54.91</v>
          </cell>
        </row>
        <row r="7298">
          <cell r="A7298">
            <v>1831</v>
          </cell>
          <cell r="B7298" t="str">
            <v>CURVA PVC PBA, JE, PB, 45 GRAUS, DN 50 / DE 60 MM, PARA REDE AGUA (NBR 10351)</v>
          </cell>
          <cell r="C7298" t="str">
            <v>UN</v>
          </cell>
          <cell r="D7298">
            <v>13.58</v>
          </cell>
        </row>
        <row r="7299">
          <cell r="A7299">
            <v>1825</v>
          </cell>
          <cell r="B7299" t="str">
            <v>CURVA PVC PBA, JE, PB, 45 GRAUS, DN 75 / DE 85 MM, PARA REDE AGUA (NBR 10351)</v>
          </cell>
          <cell r="C7299" t="str">
            <v>UN</v>
          </cell>
          <cell r="D7299">
            <v>30.47</v>
          </cell>
        </row>
        <row r="7300">
          <cell r="A7300">
            <v>1828</v>
          </cell>
          <cell r="B7300" t="str">
            <v>CURVA PVC PBA, JE, PB, 90 GRAUS, DN 100 / DE 110 MM, PARA REDE AGUA (NBR 10351)</v>
          </cell>
          <cell r="C7300" t="str">
            <v>UN</v>
          </cell>
          <cell r="D7300">
            <v>62.21</v>
          </cell>
        </row>
        <row r="7301">
          <cell r="A7301">
            <v>1845</v>
          </cell>
          <cell r="B7301" t="str">
            <v>CURVA PVC PBA, JE, PB, 90 GRAUS, DN 50 / DE 60 MM, PARA REDE AGUA (NBR 10351)</v>
          </cell>
          <cell r="C7301" t="str">
            <v>UN</v>
          </cell>
          <cell r="D7301">
            <v>14.88</v>
          </cell>
        </row>
        <row r="7302">
          <cell r="A7302">
            <v>1824</v>
          </cell>
          <cell r="B7302" t="str">
            <v>CURVA PVC PBA, JE, PB, 90 GRAUS, DN 75 / DE 85 MM, PARA REDE AGUA (NBR 10351)</v>
          </cell>
          <cell r="C7302" t="str">
            <v>UN</v>
          </cell>
          <cell r="D7302">
            <v>34.72</v>
          </cell>
        </row>
        <row r="7303">
          <cell r="A7303">
            <v>1881</v>
          </cell>
          <cell r="B7303" t="str">
            <v>CURVA PVC 135G 1 1/2" P/ ELETRODUTO ROSCAVEL</v>
          </cell>
          <cell r="C7303" t="str">
            <v>UN</v>
          </cell>
          <cell r="D7303">
            <v>10.67</v>
          </cell>
        </row>
        <row r="7304">
          <cell r="A7304">
            <v>1890</v>
          </cell>
          <cell r="B7304" t="str">
            <v>CURVA PVC 135G 1 1/4" P/ ELETRODUTO ROSCAVEL</v>
          </cell>
          <cell r="C7304" t="str">
            <v>UN</v>
          </cell>
          <cell r="D7304">
            <v>9.31</v>
          </cell>
        </row>
        <row r="7305">
          <cell r="A7305">
            <v>1886</v>
          </cell>
          <cell r="B7305" t="str">
            <v>CURVA PVC 135G 1/2" P/ ELETRODUTO ROSCAVEL</v>
          </cell>
          <cell r="C7305" t="str">
            <v>UN</v>
          </cell>
          <cell r="D7305">
            <v>3.87</v>
          </cell>
        </row>
        <row r="7306">
          <cell r="A7306">
            <v>1880</v>
          </cell>
          <cell r="B7306" t="str">
            <v>CURVA PVC 135G 1" P/ ELETRODUTO ROSCAVEL</v>
          </cell>
          <cell r="C7306" t="str">
            <v>UN</v>
          </cell>
          <cell r="D7306">
            <v>4.7300000000000004</v>
          </cell>
        </row>
        <row r="7307">
          <cell r="A7307">
            <v>1882</v>
          </cell>
          <cell r="B7307" t="str">
            <v>CURVA PVC 135G 2 1/2" P/ ELETRODUTO ROSCAVEL</v>
          </cell>
          <cell r="C7307" t="str">
            <v>UN</v>
          </cell>
          <cell r="D7307">
            <v>16.100000000000001</v>
          </cell>
        </row>
        <row r="7308">
          <cell r="A7308">
            <v>1889</v>
          </cell>
          <cell r="B7308" t="str">
            <v>CURVA PVC 135G 2" P/ ELETRODUTO ROSCAVEL</v>
          </cell>
          <cell r="C7308" t="str">
            <v>UN</v>
          </cell>
          <cell r="D7308">
            <v>14.09</v>
          </cell>
        </row>
        <row r="7309">
          <cell r="A7309">
            <v>1888</v>
          </cell>
          <cell r="B7309" t="str">
            <v>CURVA PVC 135G 3" P/ ELETRODUTO ROSCAVEL</v>
          </cell>
          <cell r="C7309" t="str">
            <v>UN</v>
          </cell>
          <cell r="D7309">
            <v>38.1</v>
          </cell>
        </row>
        <row r="7310">
          <cell r="A7310">
            <v>1883</v>
          </cell>
          <cell r="B7310" t="str">
            <v>CURVA PVC 135G 4" P/ ELETRODUTO ROSCAVEL</v>
          </cell>
          <cell r="C7310" t="str">
            <v>UN</v>
          </cell>
          <cell r="D7310">
            <v>40.71</v>
          </cell>
        </row>
        <row r="7311">
          <cell r="A7311">
            <v>12033</v>
          </cell>
          <cell r="B7311" t="str">
            <v>CURVA PVC 180G 1.1/2" P/ ELETRODUTO ROSCAVEL</v>
          </cell>
          <cell r="C7311" t="str">
            <v>UN</v>
          </cell>
          <cell r="D7311">
            <v>10.67</v>
          </cell>
        </row>
        <row r="7312">
          <cell r="A7312">
            <v>12034</v>
          </cell>
          <cell r="B7312" t="str">
            <v>CURVA PVC 180G 3/4" P/ ELETRODUTO ROSCAVEL</v>
          </cell>
          <cell r="C7312" t="str">
            <v>UN</v>
          </cell>
          <cell r="D7312">
            <v>3.67</v>
          </cell>
        </row>
        <row r="7313">
          <cell r="A7313">
            <v>1941</v>
          </cell>
          <cell r="B7313" t="str">
            <v>CURVA PVC 90 GRAUS, ROSCAVEL, 1 1/2",  AGUA FRIA PREDIAL</v>
          </cell>
          <cell r="C7313" t="str">
            <v>UN</v>
          </cell>
          <cell r="D7313">
            <v>9.8800000000000008</v>
          </cell>
        </row>
        <row r="7314">
          <cell r="A7314">
            <v>1940</v>
          </cell>
          <cell r="B7314" t="str">
            <v>CURVA PVC 90 GRAUS, ROSCAVEL, 1 1/4",  AGUA FRIA PREDIAL</v>
          </cell>
          <cell r="C7314" t="str">
            <v>UN</v>
          </cell>
          <cell r="D7314">
            <v>9.85</v>
          </cell>
        </row>
        <row r="7315">
          <cell r="A7315">
            <v>1937</v>
          </cell>
          <cell r="B7315" t="str">
            <v>CURVA PVC 90 GRAUS, ROSCAVEL, 1/2",  AGUA FRIA PREDIAL</v>
          </cell>
          <cell r="C7315" t="str">
            <v>UN</v>
          </cell>
          <cell r="D7315">
            <v>1.67</v>
          </cell>
        </row>
        <row r="7316">
          <cell r="A7316">
            <v>1939</v>
          </cell>
          <cell r="B7316" t="str">
            <v>CURVA PVC 90 GRAUS, ROSCAVEL, 1",  AGUA FRIA PREDIAL</v>
          </cell>
          <cell r="C7316" t="str">
            <v>UN</v>
          </cell>
          <cell r="D7316">
            <v>3.84</v>
          </cell>
        </row>
        <row r="7317">
          <cell r="A7317">
            <v>1942</v>
          </cell>
          <cell r="B7317" t="str">
            <v>CURVA PVC 90 GRAUS, ROSCAVEL, 2",  AGUA FRIA PREDIAL</v>
          </cell>
          <cell r="C7317" t="str">
            <v>UN</v>
          </cell>
          <cell r="D7317">
            <v>18.72</v>
          </cell>
        </row>
        <row r="7318">
          <cell r="A7318">
            <v>1938</v>
          </cell>
          <cell r="B7318" t="str">
            <v>CURVA PVC 90 GRAUS, ROSCAVEL, 3/4",  AGUA FRIA PREDIAL</v>
          </cell>
          <cell r="C7318" t="str">
            <v>UN</v>
          </cell>
          <cell r="D7318">
            <v>2.11</v>
          </cell>
        </row>
        <row r="7319">
          <cell r="A7319">
            <v>1875</v>
          </cell>
          <cell r="B7319" t="str">
            <v>CURVA PVC 90G P/ ELETRODUTO ROSCAVEL 1 1/2"</v>
          </cell>
          <cell r="C7319" t="str">
            <v>UN</v>
          </cell>
          <cell r="D7319">
            <v>6.24</v>
          </cell>
        </row>
        <row r="7320">
          <cell r="A7320">
            <v>1874</v>
          </cell>
          <cell r="B7320" t="str">
            <v>CURVA PVC 90G P/ ELETRODUTO ROSCAVEL 1 1/4"</v>
          </cell>
          <cell r="C7320" t="str">
            <v>UN</v>
          </cell>
          <cell r="D7320">
            <v>5.53</v>
          </cell>
        </row>
        <row r="7321">
          <cell r="A7321">
            <v>1884</v>
          </cell>
          <cell r="B7321" t="str">
            <v>CURVA PVC 90G P/ ELETRODUTO ROSCAVEL 1"</v>
          </cell>
          <cell r="C7321" t="str">
            <v>UN</v>
          </cell>
          <cell r="D7321">
            <v>4.0199999999999996</v>
          </cell>
        </row>
        <row r="7322">
          <cell r="A7322">
            <v>1887</v>
          </cell>
          <cell r="B7322" t="str">
            <v>CURVA PVC 90G P/ ELETRODUTO ROSCAVEL 2 1/2"</v>
          </cell>
          <cell r="C7322" t="str">
            <v>UN</v>
          </cell>
          <cell r="D7322">
            <v>22.9</v>
          </cell>
        </row>
        <row r="7323">
          <cell r="A7323">
            <v>1876</v>
          </cell>
          <cell r="B7323" t="str">
            <v>CURVA PVC 90G P/ ELETRODUTO ROSCAVEL 2"</v>
          </cell>
          <cell r="C7323" t="str">
            <v>UN</v>
          </cell>
          <cell r="D7323">
            <v>9.36</v>
          </cell>
        </row>
        <row r="7324">
          <cell r="A7324">
            <v>1879</v>
          </cell>
          <cell r="B7324" t="str">
            <v>CURVA PVC 90G P/ ELETRODUTO ROSCAVEL 3/4"</v>
          </cell>
          <cell r="C7324" t="str">
            <v>UN</v>
          </cell>
          <cell r="D7324">
            <v>2.61</v>
          </cell>
        </row>
        <row r="7325">
          <cell r="A7325">
            <v>1877</v>
          </cell>
          <cell r="B7325" t="str">
            <v>CURVA PVC 90G P/ ELETRODUTO ROSCAVEL 3"</v>
          </cell>
          <cell r="C7325" t="str">
            <v>UN</v>
          </cell>
          <cell r="D7325">
            <v>26.77</v>
          </cell>
        </row>
        <row r="7326">
          <cell r="A7326">
            <v>1878</v>
          </cell>
          <cell r="B7326" t="str">
            <v>CURVA PVC 90G P/ ELETRODUTO ROSCAVEL 4"</v>
          </cell>
          <cell r="C7326" t="str">
            <v>UN</v>
          </cell>
          <cell r="D7326">
            <v>51.08</v>
          </cell>
        </row>
        <row r="7327">
          <cell r="A7327">
            <v>1858</v>
          </cell>
          <cell r="B7327" t="str">
            <v>CURVA PVC, PB, JE, 45 GRAUS, DN 100 MM, PARA REDE COLETORA ESGOTO (NBR 10569)</v>
          </cell>
          <cell r="C7327" t="str">
            <v>UN</v>
          </cell>
          <cell r="D7327">
            <v>21.72</v>
          </cell>
        </row>
        <row r="7328">
          <cell r="A7328">
            <v>1857</v>
          </cell>
          <cell r="B7328" t="str">
            <v>CURVA PVC, PB, JE, 45 GRAUS, DN 125 MM, PARA REDE COLETORA ESGOTO (NBR 10569)</v>
          </cell>
          <cell r="C7328" t="str">
            <v>UN</v>
          </cell>
          <cell r="D7328">
            <v>53.13</v>
          </cell>
        </row>
        <row r="7329">
          <cell r="A7329">
            <v>1844</v>
          </cell>
          <cell r="B7329" t="str">
            <v>CURVA PVC, PB, JE, 45 GRAUS, DN 150 MM, PARA REDE COLETORA ESGOTO (NBR 10569)</v>
          </cell>
          <cell r="C7329" t="str">
            <v>UN</v>
          </cell>
          <cell r="D7329">
            <v>93.15</v>
          </cell>
        </row>
        <row r="7330">
          <cell r="A7330">
            <v>1836</v>
          </cell>
          <cell r="B7330" t="str">
            <v>CURVA PVC, PB, JE, 45 GRAUS, DN 200 MM, PARA REDE COLETORA ESGOTO (NBR 10569)</v>
          </cell>
          <cell r="C7330" t="str">
            <v>UN</v>
          </cell>
          <cell r="D7330">
            <v>205.19</v>
          </cell>
        </row>
        <row r="7331">
          <cell r="A7331">
            <v>1837</v>
          </cell>
          <cell r="B7331" t="str">
            <v>CURVA PVC, PB, JE, 45 GRAUS, DN 250 MM, PARA REDE COLETORA ESGOTO (NBR 10569)</v>
          </cell>
          <cell r="C7331" t="str">
            <v>UN</v>
          </cell>
          <cell r="D7331">
            <v>337.52</v>
          </cell>
        </row>
        <row r="7332">
          <cell r="A7332">
            <v>1860</v>
          </cell>
          <cell r="B7332" t="str">
            <v>CURVA PVC, PB, JE, 45 GRAUS, DN 300 MM, PARA REDE COLETORA ESGOTO (NBR 10569)</v>
          </cell>
          <cell r="C7332" t="str">
            <v>UN</v>
          </cell>
          <cell r="D7332">
            <v>664.68</v>
          </cell>
        </row>
        <row r="7333">
          <cell r="A7333">
            <v>1862</v>
          </cell>
          <cell r="B7333" t="str">
            <v>CURVA PVC, PB, JE, 45 GRAUS, DN 400 MM, PARA REDE COLETORA ESGOTO (NBR 10569)</v>
          </cell>
          <cell r="C7333" t="str">
            <v>UN</v>
          </cell>
          <cell r="D7333">
            <v>1067.9100000000001</v>
          </cell>
        </row>
        <row r="7334">
          <cell r="A7334">
            <v>1863</v>
          </cell>
          <cell r="B7334" t="str">
            <v>CURVA PVC, PB, JE, 90 GRAUS, DN 100 MM, PARA REDE COLETORA ESGOTO (NBR 10569)</v>
          </cell>
          <cell r="C7334" t="str">
            <v>UN</v>
          </cell>
          <cell r="D7334">
            <v>20.88</v>
          </cell>
        </row>
        <row r="7335">
          <cell r="A7335">
            <v>1864</v>
          </cell>
          <cell r="B7335" t="str">
            <v>CURVA PVC, PB, JE, 90 GRAUS, DN 125 MM, PARA REDE COLETORA ESGOTO (NBR 10569)</v>
          </cell>
          <cell r="C7335" t="str">
            <v>UN</v>
          </cell>
          <cell r="D7335">
            <v>54.69</v>
          </cell>
        </row>
        <row r="7336">
          <cell r="A7336">
            <v>1865</v>
          </cell>
          <cell r="B7336" t="str">
            <v>CURVA PVC, PB, JE, 90 GRAUS, DN 150 MM, PARA REDE COLETORA ESGOTO (NBR 10569)</v>
          </cell>
          <cell r="C7336" t="str">
            <v>UN</v>
          </cell>
          <cell r="D7336">
            <v>93.8</v>
          </cell>
        </row>
        <row r="7337">
          <cell r="A7337">
            <v>1866</v>
          </cell>
          <cell r="B7337" t="str">
            <v>CURVA PVC, PB, JE, 90 GRAUS, DN 200 MM, PARA REDE COLETORA ESGOTO (NBR 10569)</v>
          </cell>
          <cell r="C7337" t="str">
            <v>UN</v>
          </cell>
          <cell r="D7337">
            <v>256.61</v>
          </cell>
        </row>
        <row r="7338">
          <cell r="A7338">
            <v>1853</v>
          </cell>
          <cell r="B7338" t="str">
            <v>CURVA PVC, PB, JE, 90 GRAUS, DN 250 MM, PARA REDE COLETORA ESGOTO (NBR 10569)</v>
          </cell>
          <cell r="C7338" t="str">
            <v>UN</v>
          </cell>
          <cell r="D7338">
            <v>379.37</v>
          </cell>
        </row>
        <row r="7339">
          <cell r="A7339">
            <v>1867</v>
          </cell>
          <cell r="B7339" t="str">
            <v>CURVA PVC, PB, JE, 90 GRAUS, DN 300 MM, PARA REDE COLETORA ESGOTO (NBR 10569)</v>
          </cell>
          <cell r="C7339" t="str">
            <v>UN</v>
          </cell>
          <cell r="D7339">
            <v>839.85</v>
          </cell>
        </row>
        <row r="7340">
          <cell r="A7340">
            <v>1868</v>
          </cell>
          <cell r="B7340" t="str">
            <v>CURVA PVC, PB, JE, 90 GRAUS, DN 350 MM, PARA REDE COLETORA ESGOTO (NBR 10569)</v>
          </cell>
          <cell r="C7340" t="str">
            <v>UN</v>
          </cell>
          <cell r="D7340">
            <v>1211.92</v>
          </cell>
        </row>
        <row r="7341">
          <cell r="A7341">
            <v>1859</v>
          </cell>
          <cell r="B7341" t="str">
            <v>CURVA PVC, PB, JE, 90 GRAUS, DN 400 MM, PARA REDE COLETORA ESGOTO (NBR 10569)</v>
          </cell>
          <cell r="C7341" t="str">
            <v>UN</v>
          </cell>
          <cell r="D7341">
            <v>1586.15</v>
          </cell>
        </row>
        <row r="7342">
          <cell r="A7342">
            <v>20097</v>
          </cell>
          <cell r="B7342" t="str">
            <v>CURVA PVC, SERIE R, 87.30 GRAUS, CURTA, 100 MM, PARA ESGOTO PREDIAL (PARA PE-DE- COLUNA)</v>
          </cell>
          <cell r="C7342" t="str">
            <v>UN</v>
          </cell>
          <cell r="D7342">
            <v>22.69</v>
          </cell>
        </row>
        <row r="7343">
          <cell r="A7343">
            <v>20098</v>
          </cell>
          <cell r="B7343" t="str">
            <v>CURVA PVC, SERIE R, 87.30 GRAUS, CURTA, 150 MM, PARA ESGOTO PREDIAL (PARA PE-DE- COLUNA)</v>
          </cell>
          <cell r="C7343" t="str">
            <v>UN</v>
          </cell>
          <cell r="D7343">
            <v>163.63</v>
          </cell>
        </row>
        <row r="7344">
          <cell r="A7344">
            <v>20096</v>
          </cell>
          <cell r="B7344" t="str">
            <v>CURVA PVC, SERIE R, 87.30 GRAUS, CURTA, 75 MM, PARA ESGOTO PREDIAL (PARA PE-DE- COLUNA)</v>
          </cell>
          <cell r="C7344" t="str">
            <v>UN</v>
          </cell>
          <cell r="D7344">
            <v>13.08</v>
          </cell>
        </row>
        <row r="7345">
          <cell r="A7345">
            <v>1964</v>
          </cell>
          <cell r="B7345" t="str">
            <v>CURVA PVC, 45 GRAUS, CURTA, PB, DN 100 MM, PARA ESGOTO PREDIAL</v>
          </cell>
          <cell r="C7345" t="str">
            <v>UN</v>
          </cell>
          <cell r="D7345">
            <v>16.690000000000001</v>
          </cell>
        </row>
        <row r="7346">
          <cell r="A7346">
            <v>2626</v>
          </cell>
          <cell r="B7346" t="str">
            <v>CURVA 135G FERRO GALV ELETROLITICO 1 1/2" P/ ELETRODUTO</v>
          </cell>
          <cell r="C7346" t="str">
            <v>UN</v>
          </cell>
          <cell r="D7346">
            <v>7.39</v>
          </cell>
        </row>
        <row r="7347">
          <cell r="A7347">
            <v>2625</v>
          </cell>
          <cell r="B7347" t="str">
            <v>CURVA 135G FERRO GALV ELETROLITICO 1 1/4" P/ ELETRODUTO</v>
          </cell>
          <cell r="C7347" t="str">
            <v>UN</v>
          </cell>
          <cell r="D7347">
            <v>4.49</v>
          </cell>
        </row>
        <row r="7348">
          <cell r="A7348">
            <v>2622</v>
          </cell>
          <cell r="B7348" t="str">
            <v>CURVA 135G FERRO GALV ELETROLITICO 1/2" P/ ELETRODUTO</v>
          </cell>
          <cell r="C7348" t="str">
            <v>UN</v>
          </cell>
          <cell r="D7348">
            <v>1.1000000000000001</v>
          </cell>
        </row>
        <row r="7349">
          <cell r="A7349">
            <v>2624</v>
          </cell>
          <cell r="B7349" t="str">
            <v>CURVA 135G FERRO GALV ELETROLITICO 1" P/ ELETRODUTO</v>
          </cell>
          <cell r="C7349" t="str">
            <v>UN</v>
          </cell>
          <cell r="D7349">
            <v>2.13</v>
          </cell>
        </row>
        <row r="7350">
          <cell r="A7350">
            <v>2627</v>
          </cell>
          <cell r="B7350" t="str">
            <v>CURVA 135G FERRO GALV ELETROLITICO 2 1/2" P/ ELETRODUTO</v>
          </cell>
          <cell r="C7350" t="str">
            <v>UN</v>
          </cell>
          <cell r="D7350">
            <v>19.34</v>
          </cell>
        </row>
        <row r="7351">
          <cell r="A7351">
            <v>2630</v>
          </cell>
          <cell r="B7351" t="str">
            <v>CURVA 135G FERRO GALV ELETROLITICO 2" P/ ELETRODUTO</v>
          </cell>
          <cell r="C7351" t="str">
            <v>UN</v>
          </cell>
          <cell r="D7351">
            <v>27.27</v>
          </cell>
        </row>
        <row r="7352">
          <cell r="A7352">
            <v>2623</v>
          </cell>
          <cell r="B7352" t="str">
            <v>CURVA 135G FERRO GALV ELETROLITICO 3/4" P/ ELETRODUTO</v>
          </cell>
          <cell r="C7352" t="str">
            <v>UN</v>
          </cell>
          <cell r="D7352">
            <v>1.21</v>
          </cell>
        </row>
        <row r="7353">
          <cell r="A7353">
            <v>2629</v>
          </cell>
          <cell r="B7353" t="str">
            <v>CURVA 135G FERRO GALV ELETROLITICO 3" P/ ELETRODUTO</v>
          </cell>
          <cell r="C7353" t="str">
            <v>UN</v>
          </cell>
          <cell r="D7353">
            <v>11.42</v>
          </cell>
        </row>
        <row r="7354">
          <cell r="A7354">
            <v>2628</v>
          </cell>
          <cell r="B7354" t="str">
            <v>CURVA 135G FERRO GALV ELETROLITICO 4" P/ ELETRODUTO</v>
          </cell>
          <cell r="C7354" t="str">
            <v>UN</v>
          </cell>
          <cell r="D7354">
            <v>56.16</v>
          </cell>
        </row>
        <row r="7355">
          <cell r="A7355">
            <v>39879</v>
          </cell>
          <cell r="B7355" t="str">
            <v>CURVA 45 GRAUS DE COBRE (REF 606) SEM ANEL DE SOLDA, BOLSA X BOLSA, 15 MM</v>
          </cell>
          <cell r="C7355" t="str">
            <v>UN</v>
          </cell>
          <cell r="D7355">
            <v>2.5099999999999998</v>
          </cell>
        </row>
        <row r="7356">
          <cell r="A7356">
            <v>39880</v>
          </cell>
          <cell r="B7356" t="str">
            <v>CURVA 45 GRAUS DE COBRE (REF 606) SEM ANEL DE SOLDA, BOLSA X BOLSA, 22 MM</v>
          </cell>
          <cell r="C7356" t="str">
            <v>UN</v>
          </cell>
          <cell r="D7356">
            <v>5.56</v>
          </cell>
        </row>
        <row r="7357">
          <cell r="A7357">
            <v>39881</v>
          </cell>
          <cell r="B7357" t="str">
            <v>CURVA 45 GRAUS DE COBRE (REF 606) SEM ANEL DE SOLDA, BOLSA X BOLSA, 28 MM</v>
          </cell>
          <cell r="C7357" t="str">
            <v>UN</v>
          </cell>
          <cell r="D7357">
            <v>8.93</v>
          </cell>
        </row>
        <row r="7358">
          <cell r="A7358">
            <v>39882</v>
          </cell>
          <cell r="B7358" t="str">
            <v>CURVA 45 GRAUS DE COBRE (REF 606) SEM ANEL DE SOLDA, BOLSA X BOLSA, 35 MM</v>
          </cell>
          <cell r="C7358" t="str">
            <v>UN</v>
          </cell>
          <cell r="D7358">
            <v>23.54</v>
          </cell>
        </row>
        <row r="7359">
          <cell r="A7359">
            <v>39883</v>
          </cell>
          <cell r="B7359" t="str">
            <v>CURVA 45 GRAUS DE COBRE (REF 606) SEM ANEL DE SOLDA, BOLSA X BOLSA, 42 MM</v>
          </cell>
          <cell r="C7359" t="str">
            <v>UN</v>
          </cell>
          <cell r="D7359">
            <v>37.590000000000003</v>
          </cell>
        </row>
        <row r="7360">
          <cell r="A7360">
            <v>39884</v>
          </cell>
          <cell r="B7360" t="str">
            <v>CURVA 45 GRAUS DE COBRE (REF 606) SEM ANEL DE SOLDA, BOLSA X BOLSA, 54 MM</v>
          </cell>
          <cell r="C7360" t="str">
            <v>UN</v>
          </cell>
          <cell r="D7360">
            <v>55.83</v>
          </cell>
        </row>
        <row r="7361">
          <cell r="A7361">
            <v>39885</v>
          </cell>
          <cell r="B7361" t="str">
            <v>CURVA 45 GRAUS DE COBRE (REF 606) SEM ANEL DE SOLDA, BOLSA X BOLSA, 66 MM</v>
          </cell>
          <cell r="C7361" t="str">
            <v>UN</v>
          </cell>
          <cell r="D7361">
            <v>132.69</v>
          </cell>
        </row>
        <row r="7362">
          <cell r="A7362">
            <v>1777</v>
          </cell>
          <cell r="B7362" t="str">
            <v>CURVA 45 GRAUS DE FERRO GALVANIZADO, COM ROSCA BSP FEMEA, DE 1 1/2"</v>
          </cell>
          <cell r="C7362" t="str">
            <v>UN</v>
          </cell>
          <cell r="D7362">
            <v>38.46</v>
          </cell>
        </row>
        <row r="7363">
          <cell r="A7363">
            <v>1819</v>
          </cell>
          <cell r="B7363" t="str">
            <v>CURVA 45 GRAUS DE FERRO GALVANIZADO, COM ROSCA BSP FEMEA, DE 1 1/4"</v>
          </cell>
          <cell r="C7363" t="str">
            <v>UN</v>
          </cell>
          <cell r="D7363">
            <v>33.04</v>
          </cell>
        </row>
        <row r="7364">
          <cell r="A7364">
            <v>1775</v>
          </cell>
          <cell r="B7364" t="str">
            <v>CURVA 45 GRAUS DE FERRO GALVANIZADO, COM ROSCA BSP FEMEA, DE 1/2"</v>
          </cell>
          <cell r="C7364" t="str">
            <v>UN</v>
          </cell>
          <cell r="D7364">
            <v>11.35</v>
          </cell>
        </row>
        <row r="7365">
          <cell r="A7365">
            <v>1776</v>
          </cell>
          <cell r="B7365" t="str">
            <v>CURVA 45 GRAUS DE FERRO GALVANIZADO, COM ROSCA BSP FEMEA, DE 1"</v>
          </cell>
          <cell r="C7365" t="str">
            <v>UN</v>
          </cell>
          <cell r="D7365">
            <v>21.09</v>
          </cell>
        </row>
        <row r="7366">
          <cell r="A7366">
            <v>1778</v>
          </cell>
          <cell r="B7366" t="str">
            <v>CURVA 45 GRAUS DE FERRO GALVANIZADO, COM ROSCA BSP FEMEA, DE 2 1/2"</v>
          </cell>
          <cell r="C7366" t="str">
            <v>UN</v>
          </cell>
          <cell r="D7366">
            <v>79.540000000000006</v>
          </cell>
        </row>
        <row r="7367">
          <cell r="A7367">
            <v>1818</v>
          </cell>
          <cell r="B7367" t="str">
            <v>CURVA 45 GRAUS DE FERRO GALVANIZADO, COM ROSCA BSP FEMEA, DE 2"</v>
          </cell>
          <cell r="C7367" t="str">
            <v>UN</v>
          </cell>
          <cell r="D7367">
            <v>63.87</v>
          </cell>
        </row>
        <row r="7368">
          <cell r="A7368">
            <v>1820</v>
          </cell>
          <cell r="B7368" t="str">
            <v>CURVA 45 GRAUS DE FERRO GALVANIZADO, COM ROSCA BSP FEMEA, DE 3/4"</v>
          </cell>
          <cell r="C7368" t="str">
            <v>UN</v>
          </cell>
          <cell r="D7368">
            <v>14.51</v>
          </cell>
        </row>
        <row r="7369">
          <cell r="A7369">
            <v>1779</v>
          </cell>
          <cell r="B7369" t="str">
            <v>CURVA 45 GRAUS DE FERRO GALVANIZADO, COM ROSCA BSP FEMEA, DE 3"</v>
          </cell>
          <cell r="C7369" t="str">
            <v>UN</v>
          </cell>
          <cell r="D7369">
            <v>123.77</v>
          </cell>
        </row>
        <row r="7370">
          <cell r="A7370">
            <v>1780</v>
          </cell>
          <cell r="B7370" t="str">
            <v>CURVA 45 GRAUS DE FERRO GALVANIZADO, COM ROSCA BSP FEMEA, DE 4"</v>
          </cell>
          <cell r="C7370" t="str">
            <v>UN</v>
          </cell>
          <cell r="D7370">
            <v>213.94</v>
          </cell>
        </row>
        <row r="7371">
          <cell r="A7371">
            <v>1783</v>
          </cell>
          <cell r="B7371" t="str">
            <v>CURVA 45 GRAUS DE FERRO GALVANIZADO, COM ROSCA BSP MACHO/FEMEA, DE 1 1/2"</v>
          </cell>
          <cell r="C7371" t="str">
            <v>UN</v>
          </cell>
          <cell r="D7371">
            <v>33</v>
          </cell>
        </row>
        <row r="7372">
          <cell r="A7372">
            <v>1782</v>
          </cell>
          <cell r="B7372" t="str">
            <v>CURVA 45 GRAUS DE FERRO GALVANIZADO, COM ROSCA BSP MACHO/FEMEA, DE 1 1/4"</v>
          </cell>
          <cell r="C7372" t="str">
            <v>UN</v>
          </cell>
          <cell r="D7372">
            <v>29.37</v>
          </cell>
        </row>
        <row r="7373">
          <cell r="A7373">
            <v>1817</v>
          </cell>
          <cell r="B7373" t="str">
            <v>CURVA 45 GRAUS DE FERRO GALVANIZADO, COM ROSCA BSP MACHO/FEMEA, DE 1/2"</v>
          </cell>
          <cell r="C7373" t="str">
            <v>UN</v>
          </cell>
          <cell r="D7373">
            <v>8.7899999999999991</v>
          </cell>
        </row>
        <row r="7374">
          <cell r="A7374">
            <v>1781</v>
          </cell>
          <cell r="B7374" t="str">
            <v>CURVA 45 GRAUS DE FERRO GALVANIZADO, COM ROSCA BSP MACHO/FEMEA, DE 1"</v>
          </cell>
          <cell r="C7374" t="str">
            <v>UN</v>
          </cell>
          <cell r="D7374">
            <v>20.02</v>
          </cell>
        </row>
        <row r="7375">
          <cell r="A7375">
            <v>1784</v>
          </cell>
          <cell r="B7375" t="str">
            <v>CURVA 45 GRAUS DE FERRO GALVANIZADO, COM ROSCA BSP MACHO/FEMEA, DE 2 1/2"</v>
          </cell>
          <cell r="C7375" t="str">
            <v>UN</v>
          </cell>
          <cell r="D7375">
            <v>75.31</v>
          </cell>
        </row>
        <row r="7376">
          <cell r="A7376">
            <v>1810</v>
          </cell>
          <cell r="B7376" t="str">
            <v>CURVA 45 GRAUS DE FERRO GALVANIZADO, COM ROSCA BSP MACHO/FEMEA, DE 2"</v>
          </cell>
          <cell r="C7376" t="str">
            <v>UN</v>
          </cell>
          <cell r="D7376">
            <v>52.81</v>
          </cell>
        </row>
        <row r="7377">
          <cell r="A7377">
            <v>1811</v>
          </cell>
          <cell r="B7377" t="str">
            <v>CURVA 45 GRAUS DE FERRO GALVANIZADO, COM ROSCA BSP MACHO/FEMEA, DE 3/4"</v>
          </cell>
          <cell r="C7377" t="str">
            <v>UN</v>
          </cell>
          <cell r="D7377">
            <v>14.26</v>
          </cell>
        </row>
        <row r="7378">
          <cell r="A7378">
            <v>1812</v>
          </cell>
          <cell r="B7378" t="str">
            <v>CURVA 45 GRAUS DE FERRO GALVANIZADO, COM ROSCA BSP MACHO/FEMEA, DE 3"</v>
          </cell>
          <cell r="C7378" t="str">
            <v>UN</v>
          </cell>
          <cell r="D7378">
            <v>102.42</v>
          </cell>
        </row>
        <row r="7379">
          <cell r="A7379">
            <v>2611</v>
          </cell>
          <cell r="B7379" t="str">
            <v>CURVA 45G FERRO GALV ELETROLITICO 1 1/2" P/ ELETRODUTO</v>
          </cell>
          <cell r="C7379" t="str">
            <v>UN</v>
          </cell>
          <cell r="D7379">
            <v>4.1900000000000004</v>
          </cell>
        </row>
        <row r="7380">
          <cell r="A7380">
            <v>2635</v>
          </cell>
          <cell r="B7380" t="str">
            <v>CURVA 45G FERRO GALV ELETROLITICO 1/2" P/ ELETRODUTO</v>
          </cell>
          <cell r="C7380" t="str">
            <v>UN</v>
          </cell>
          <cell r="D7380">
            <v>0.85</v>
          </cell>
        </row>
        <row r="7381">
          <cell r="A7381">
            <v>2634</v>
          </cell>
          <cell r="B7381" t="str">
            <v>CURVA 45G FERRO GALV ELETROLITICO 1" P/ ELETRODUTO</v>
          </cell>
          <cell r="C7381" t="str">
            <v>UN</v>
          </cell>
          <cell r="D7381">
            <v>1.36</v>
          </cell>
        </row>
        <row r="7382">
          <cell r="A7382">
            <v>2613</v>
          </cell>
          <cell r="B7382" t="str">
            <v>CURVA 45G FERRO GALV ELETROLITICO 2 1/2" P/ ELETRODUTO</v>
          </cell>
          <cell r="C7382" t="str">
            <v>UN</v>
          </cell>
          <cell r="D7382">
            <v>13.74</v>
          </cell>
        </row>
        <row r="7383">
          <cell r="A7383">
            <v>2612</v>
          </cell>
          <cell r="B7383" t="str">
            <v>CURVA 45G FERRO GALV ELETROLITICO 2" P/ ELETRODUTO</v>
          </cell>
          <cell r="C7383" t="str">
            <v>UN</v>
          </cell>
          <cell r="D7383">
            <v>6.62</v>
          </cell>
        </row>
        <row r="7384">
          <cell r="A7384">
            <v>2609</v>
          </cell>
          <cell r="B7384" t="str">
            <v>CURVA 45G FERRO GALV ELETROLITICO 3/4" P/ ELETRODUTO</v>
          </cell>
          <cell r="C7384" t="str">
            <v>UN</v>
          </cell>
          <cell r="D7384">
            <v>1</v>
          </cell>
        </row>
        <row r="7385">
          <cell r="A7385">
            <v>2614</v>
          </cell>
          <cell r="B7385" t="str">
            <v>CURVA 45G FERRO GALV ELETROLITICO 3" P/ ELETRODUTO</v>
          </cell>
          <cell r="C7385" t="str">
            <v>UN</v>
          </cell>
          <cell r="D7385">
            <v>21.08</v>
          </cell>
        </row>
        <row r="7386">
          <cell r="A7386">
            <v>2615</v>
          </cell>
          <cell r="B7386" t="str">
            <v>CURVA 45G FERRO GALV ELETROLITICO 4" PARA ELETRODUTO</v>
          </cell>
          <cell r="C7386" t="str">
            <v>UN</v>
          </cell>
          <cell r="D7386">
            <v>34.57</v>
          </cell>
        </row>
        <row r="7387">
          <cell r="A7387">
            <v>34359</v>
          </cell>
          <cell r="B7387" t="str">
            <v>CURVA 90 GRAUS DE BARRA CHATA EM ALUMINIO 3/4 " X 1/4 " X 300 MM</v>
          </cell>
          <cell r="C7387" t="str">
            <v>UN</v>
          </cell>
          <cell r="D7387">
            <v>8.76</v>
          </cell>
        </row>
        <row r="7388">
          <cell r="A7388">
            <v>1788</v>
          </cell>
          <cell r="B7388" t="str">
            <v>CURVA 90 GRAUS DE FERRO GALVANIZADO, COM ROSCA BSP FEMEA, DE 1 1/4"</v>
          </cell>
          <cell r="C7388" t="str">
            <v>UN</v>
          </cell>
          <cell r="D7388">
            <v>37.520000000000003</v>
          </cell>
        </row>
        <row r="7389">
          <cell r="A7389">
            <v>1786</v>
          </cell>
          <cell r="B7389" t="str">
            <v>CURVA 90 GRAUS DE FERRO GALVANIZADO, COM ROSCA BSP FEMEA, DE 1/2"</v>
          </cell>
          <cell r="C7389" t="str">
            <v>UN</v>
          </cell>
          <cell r="D7389">
            <v>9.1300000000000008</v>
          </cell>
        </row>
        <row r="7390">
          <cell r="A7390">
            <v>1787</v>
          </cell>
          <cell r="B7390" t="str">
            <v>CURVA 90 GRAUS DE FERRO GALVANIZADO, COM ROSCA BSP FEMEA, DE 1"</v>
          </cell>
          <cell r="C7390" t="str">
            <v>UN</v>
          </cell>
          <cell r="D7390">
            <v>24.16</v>
          </cell>
        </row>
        <row r="7391">
          <cell r="A7391">
            <v>1791</v>
          </cell>
          <cell r="B7391" t="str">
            <v>CURVA 90 GRAUS DE FERRO GALVANIZADO, COM ROSCA BSP FEMEA, DE 2 1/2"</v>
          </cell>
          <cell r="C7391" t="str">
            <v>UN</v>
          </cell>
          <cell r="D7391">
            <v>101.99</v>
          </cell>
        </row>
        <row r="7392">
          <cell r="A7392">
            <v>1790</v>
          </cell>
          <cell r="B7392" t="str">
            <v>CURVA 90 GRAUS DE FERRO GALVANIZADO, COM ROSCA BSP FEMEA, DE 2"</v>
          </cell>
          <cell r="C7392" t="str">
            <v>UN</v>
          </cell>
          <cell r="D7392">
            <v>87.95</v>
          </cell>
        </row>
        <row r="7393">
          <cell r="A7393">
            <v>1813</v>
          </cell>
          <cell r="B7393" t="str">
            <v>CURVA 90 GRAUS DE FERRO GALVANIZADO, COM ROSCA BSP FEMEA, DE 3/4"</v>
          </cell>
          <cell r="C7393" t="str">
            <v>UN</v>
          </cell>
          <cell r="D7393">
            <v>15.32</v>
          </cell>
        </row>
        <row r="7394">
          <cell r="A7394">
            <v>1792</v>
          </cell>
          <cell r="B7394" t="str">
            <v>CURVA 90 GRAUS DE FERRO GALVANIZADO, COM ROSCA BSP FEMEA, DE 3"</v>
          </cell>
          <cell r="C7394" t="str">
            <v>UN</v>
          </cell>
          <cell r="D7394">
            <v>158.31</v>
          </cell>
        </row>
        <row r="7395">
          <cell r="A7395">
            <v>1793</v>
          </cell>
          <cell r="B7395" t="str">
            <v>CURVA 90 GRAUS DE FERRO GALVANIZADO, COM ROSCA BSP FEMEA, DE 4"</v>
          </cell>
          <cell r="C7395" t="str">
            <v>UN</v>
          </cell>
          <cell r="D7395">
            <v>266.76</v>
          </cell>
        </row>
        <row r="7396">
          <cell r="A7396">
            <v>1809</v>
          </cell>
          <cell r="B7396" t="str">
            <v>CURVA 90 GRAUS DE FERRO GALVANIZADO, COM ROSCA BSP MACHO/FEMEA, DE 1 1/2"</v>
          </cell>
          <cell r="C7396" t="str">
            <v>UN</v>
          </cell>
          <cell r="D7396">
            <v>43.76</v>
          </cell>
        </row>
        <row r="7397">
          <cell r="A7397">
            <v>1814</v>
          </cell>
          <cell r="B7397" t="str">
            <v>CURVA 90 GRAUS DE FERRO GALVANIZADO, COM ROSCA BSP MACHO/FEMEA, DE 1 1/4"</v>
          </cell>
          <cell r="C7397" t="str">
            <v>UN</v>
          </cell>
          <cell r="D7397">
            <v>37.950000000000003</v>
          </cell>
        </row>
        <row r="7398">
          <cell r="A7398">
            <v>1803</v>
          </cell>
          <cell r="B7398" t="str">
            <v>CURVA 90 GRAUS DE FERRO GALVANIZADO, COM ROSCA BSP MACHO/FEMEA, DE 1/2"</v>
          </cell>
          <cell r="C7398" t="str">
            <v>UN</v>
          </cell>
          <cell r="D7398">
            <v>8.8800000000000008</v>
          </cell>
        </row>
        <row r="7399">
          <cell r="A7399">
            <v>1805</v>
          </cell>
          <cell r="B7399" t="str">
            <v>CURVA 90 GRAUS DE FERRO GALVANIZADO, COM ROSCA BSP MACHO/FEMEA, DE 1"</v>
          </cell>
          <cell r="C7399" t="str">
            <v>UN</v>
          </cell>
          <cell r="D7399">
            <v>21.9</v>
          </cell>
        </row>
        <row r="7400">
          <cell r="A7400">
            <v>1821</v>
          </cell>
          <cell r="B7400" t="str">
            <v>CURVA 90 GRAUS DE FERRO GALVANIZADO, COM ROSCA BSP MACHO/FEMEA, DE 2 1/2"</v>
          </cell>
          <cell r="C7400" t="str">
            <v>UN</v>
          </cell>
          <cell r="D7400">
            <v>111.64</v>
          </cell>
        </row>
        <row r="7401">
          <cell r="A7401">
            <v>1806</v>
          </cell>
          <cell r="B7401" t="str">
            <v>CURVA 90 GRAUS DE FERRO GALVANIZADO, COM ROSCA BSP MACHO/FEMEA, DE 2"</v>
          </cell>
          <cell r="C7401" t="str">
            <v>UN</v>
          </cell>
          <cell r="D7401">
            <v>68.48</v>
          </cell>
        </row>
        <row r="7402">
          <cell r="A7402">
            <v>1804</v>
          </cell>
          <cell r="B7402" t="str">
            <v>CURVA 90 GRAUS DE FERRO GALVANIZADO, COM ROSCA BSP MACHO/FEMEA, DE 3/4"</v>
          </cell>
          <cell r="C7402" t="str">
            <v>UN</v>
          </cell>
          <cell r="D7402">
            <v>12.68</v>
          </cell>
        </row>
        <row r="7403">
          <cell r="A7403">
            <v>1807</v>
          </cell>
          <cell r="B7403" t="str">
            <v>CURVA 90 GRAUS DE FERRO GALVANIZADO, COM ROSCA BSP MACHO/FEMEA, DE 3"</v>
          </cell>
          <cell r="C7403" t="str">
            <v>UN</v>
          </cell>
          <cell r="D7403">
            <v>153.06</v>
          </cell>
        </row>
        <row r="7404">
          <cell r="A7404">
            <v>1808</v>
          </cell>
          <cell r="B7404" t="str">
            <v>CURVA 90 GRAUS DE FERRO GALVANIZADO, COM ROSCA BSP MACHO/FEMEA, DE 4"</v>
          </cell>
          <cell r="C7404" t="str">
            <v>UN</v>
          </cell>
          <cell r="D7404">
            <v>241.48</v>
          </cell>
        </row>
        <row r="7405">
          <cell r="A7405">
            <v>1797</v>
          </cell>
          <cell r="B7405" t="str">
            <v>CURVA 90 GRAUS DE FERRO GALVANIZADO, COM ROSCA BSP MACHO, DE 1 1/2"</v>
          </cell>
          <cell r="C7405" t="str">
            <v>UN</v>
          </cell>
          <cell r="D7405">
            <v>45.12</v>
          </cell>
        </row>
        <row r="7406">
          <cell r="A7406">
            <v>1796</v>
          </cell>
          <cell r="B7406" t="str">
            <v>CURVA 90 GRAUS DE FERRO GALVANIZADO, COM ROSCA BSP MACHO, DE 1 1/4"</v>
          </cell>
          <cell r="C7406" t="str">
            <v>UN</v>
          </cell>
          <cell r="D7406">
            <v>35.18</v>
          </cell>
        </row>
        <row r="7407">
          <cell r="A7407">
            <v>1794</v>
          </cell>
          <cell r="B7407" t="str">
            <v>CURVA 90 GRAUS DE FERRO GALVANIZADO, COM ROSCA BSP MACHO, DE 1/2"</v>
          </cell>
          <cell r="C7407" t="str">
            <v>UN</v>
          </cell>
          <cell r="D7407">
            <v>7.89</v>
          </cell>
        </row>
        <row r="7408">
          <cell r="A7408">
            <v>1816</v>
          </cell>
          <cell r="B7408" t="str">
            <v>CURVA 90 GRAUS DE FERRO GALVANIZADO, COM ROSCA BSP MACHO, DE 1"</v>
          </cell>
          <cell r="C7408" t="str">
            <v>UN</v>
          </cell>
          <cell r="D7408">
            <v>23.56</v>
          </cell>
        </row>
        <row r="7409">
          <cell r="A7409">
            <v>1815</v>
          </cell>
          <cell r="B7409" t="str">
            <v>CURVA 90 GRAUS DE FERRO GALVANIZADO, COM ROSCA BSP MACHO, DE 2 1/2"</v>
          </cell>
          <cell r="C7409" t="str">
            <v>UN</v>
          </cell>
          <cell r="D7409">
            <v>127.7</v>
          </cell>
        </row>
        <row r="7410">
          <cell r="A7410">
            <v>1798</v>
          </cell>
          <cell r="B7410" t="str">
            <v>CURVA 90 GRAUS DE FERRO GALVANIZADO, COM ROSCA BSP MACHO, DE 2"</v>
          </cell>
          <cell r="C7410" t="str">
            <v>UN</v>
          </cell>
          <cell r="D7410">
            <v>70.66</v>
          </cell>
        </row>
        <row r="7411">
          <cell r="A7411">
            <v>1795</v>
          </cell>
          <cell r="B7411" t="str">
            <v>CURVA 90 GRAUS DE FERRO GALVANIZADO, COM ROSCA BSP MACHO, DE 3/4"</v>
          </cell>
          <cell r="C7411" t="str">
            <v>UN</v>
          </cell>
          <cell r="D7411">
            <v>11.78</v>
          </cell>
        </row>
        <row r="7412">
          <cell r="A7412">
            <v>1799</v>
          </cell>
          <cell r="B7412" t="str">
            <v>CURVA 90 GRAUS DE FERRO GALVANIZADO, COM ROSCA BSP MACHO, DE 3"</v>
          </cell>
          <cell r="C7412" t="str">
            <v>UN</v>
          </cell>
          <cell r="D7412">
            <v>157.71</v>
          </cell>
        </row>
        <row r="7413">
          <cell r="A7413">
            <v>1800</v>
          </cell>
          <cell r="B7413" t="str">
            <v>CURVA 90 GRAUS DE FERRO GALVANIZADO, COM ROSCA BSP MACHO, DE 4"</v>
          </cell>
          <cell r="C7413" t="str">
            <v>UN</v>
          </cell>
          <cell r="D7413">
            <v>264.83999999999997</v>
          </cell>
        </row>
        <row r="7414">
          <cell r="A7414">
            <v>1801</v>
          </cell>
          <cell r="B7414" t="str">
            <v>CURVA 90 GRAUS DE FERRO GALVANIZADO, COM ROSCA BSP MACHO, DE 5"</v>
          </cell>
          <cell r="C7414" t="str">
            <v>UN</v>
          </cell>
          <cell r="D7414">
            <v>536.41999999999996</v>
          </cell>
        </row>
        <row r="7415">
          <cell r="A7415">
            <v>1802</v>
          </cell>
          <cell r="B7415" t="str">
            <v>CURVA 90 GRAUS DE FERRO GALVANIZADO, COM ROSCA BSP MACHO, DE 6"</v>
          </cell>
          <cell r="C7415" t="str">
            <v>UN</v>
          </cell>
          <cell r="D7415">
            <v>567.92999999999995</v>
          </cell>
        </row>
        <row r="7416">
          <cell r="A7416">
            <v>2632</v>
          </cell>
          <cell r="B7416" t="str">
            <v>CURVA 90G FERRO GALV ELETROLITICO 1 1/2" P/ ELETRODUTO</v>
          </cell>
          <cell r="C7416" t="str">
            <v>UN</v>
          </cell>
          <cell r="D7416">
            <v>4.1900000000000004</v>
          </cell>
        </row>
        <row r="7417">
          <cell r="A7417">
            <v>2618</v>
          </cell>
          <cell r="B7417" t="str">
            <v>CURVA 90G FERRO GALV ELETROLITICO 1 1/4" P/ ELETRODUTO</v>
          </cell>
          <cell r="C7417" t="str">
            <v>UN</v>
          </cell>
          <cell r="D7417">
            <v>2.87</v>
          </cell>
        </row>
        <row r="7418">
          <cell r="A7418">
            <v>2616</v>
          </cell>
          <cell r="B7418" t="str">
            <v>CURVA 90G FERRO GALV ELETROLITICO 1/2" P/ ELETRODUTO</v>
          </cell>
          <cell r="C7418" t="str">
            <v>UN</v>
          </cell>
          <cell r="D7418">
            <v>0.85</v>
          </cell>
        </row>
        <row r="7419">
          <cell r="A7419">
            <v>2617</v>
          </cell>
          <cell r="B7419" t="str">
            <v>CURVA 90G FERRO GALV ELETROLITICO 1" P/ ELETRODUTO</v>
          </cell>
          <cell r="C7419" t="str">
            <v>UN</v>
          </cell>
          <cell r="D7419">
            <v>1.36</v>
          </cell>
        </row>
        <row r="7420">
          <cell r="A7420">
            <v>2619</v>
          </cell>
          <cell r="B7420" t="str">
            <v>CURVA 90G FERRO GALV ELETROLITICO 2 1/2" P/ ELETRODUTO</v>
          </cell>
          <cell r="C7420" t="str">
            <v>UN</v>
          </cell>
          <cell r="D7420">
            <v>13.74</v>
          </cell>
        </row>
        <row r="7421">
          <cell r="A7421">
            <v>2631</v>
          </cell>
          <cell r="B7421" t="str">
            <v>CURVA 90G FERRO GALV ELETROLITICO 2" P/ ELETRODUTO</v>
          </cell>
          <cell r="C7421" t="str">
            <v>UN</v>
          </cell>
          <cell r="D7421">
            <v>6.62</v>
          </cell>
        </row>
        <row r="7422">
          <cell r="A7422">
            <v>2620</v>
          </cell>
          <cell r="B7422" t="str">
            <v>CURVA 90G FERRO GALV ELETROLITICO 3" P/ ELETRODUTO</v>
          </cell>
          <cell r="C7422" t="str">
            <v>UN</v>
          </cell>
          <cell r="D7422">
            <v>21.08</v>
          </cell>
        </row>
        <row r="7423">
          <cell r="A7423">
            <v>2621</v>
          </cell>
          <cell r="B7423" t="str">
            <v>CURVA 90G FERRO GALV ELETROLITICO 4" P/ ELETRODUTO</v>
          </cell>
          <cell r="C7423" t="str">
            <v>UN</v>
          </cell>
          <cell r="D7423">
            <v>34.54</v>
          </cell>
        </row>
        <row r="7424">
          <cell r="A7424">
            <v>2633</v>
          </cell>
          <cell r="B7424" t="str">
            <v>CURVA 90G FERRO GALV ELETROTILICO 3/4" P/ ELETRODUTO</v>
          </cell>
          <cell r="C7424" t="str">
            <v>UN</v>
          </cell>
          <cell r="D7424">
            <v>1</v>
          </cell>
        </row>
        <row r="7425">
          <cell r="A7425">
            <v>25968</v>
          </cell>
          <cell r="B7425" t="str">
            <v>DENTE PARA FRESADORA</v>
          </cell>
          <cell r="C7425" t="str">
            <v>UN</v>
          </cell>
          <cell r="D7425">
            <v>17.920000000000002</v>
          </cell>
        </row>
        <row r="7426">
          <cell r="A7426">
            <v>2357</v>
          </cell>
          <cell r="B7426" t="str">
            <v>DESENHISTA COPISTA</v>
          </cell>
          <cell r="C7426" t="str">
            <v>H</v>
          </cell>
          <cell r="D7426">
            <v>18</v>
          </cell>
        </row>
        <row r="7427">
          <cell r="A7427">
            <v>2355</v>
          </cell>
          <cell r="B7427" t="str">
            <v>DESENHISTA DETALHISTA</v>
          </cell>
          <cell r="C7427" t="str">
            <v>H</v>
          </cell>
          <cell r="D7427">
            <v>21.89</v>
          </cell>
        </row>
        <row r="7428">
          <cell r="A7428">
            <v>2358</v>
          </cell>
          <cell r="B7428" t="str">
            <v>DESENHISTA PROJETISTA</v>
          </cell>
          <cell r="C7428" t="str">
            <v>H</v>
          </cell>
          <cell r="D7428">
            <v>32.72</v>
          </cell>
        </row>
        <row r="7429">
          <cell r="A7429">
            <v>39397</v>
          </cell>
          <cell r="B7429" t="str">
            <v>DESMOLDANTE PARA FORMAS METALICAS A BASE DE OLEO VEGETAL</v>
          </cell>
          <cell r="C7429" t="str">
            <v>L</v>
          </cell>
          <cell r="D7429">
            <v>11.89</v>
          </cell>
        </row>
        <row r="7430">
          <cell r="A7430">
            <v>2692</v>
          </cell>
          <cell r="B7430" t="str">
            <v>DESMOLDANTE PROTETOR PARA FORMAS DE MADEIRA, DE BASE OLEOSA EMULSIONADA EM AGUA</v>
          </cell>
          <cell r="C7430" t="str">
            <v>L</v>
          </cell>
          <cell r="D7430">
            <v>5.63</v>
          </cell>
        </row>
        <row r="7431">
          <cell r="A7431">
            <v>5330</v>
          </cell>
          <cell r="B7431" t="str">
            <v>DILUENTE EPOXI</v>
          </cell>
          <cell r="C7431" t="str">
            <v>L</v>
          </cell>
          <cell r="D7431">
            <v>25.73</v>
          </cell>
        </row>
        <row r="7432">
          <cell r="A7432">
            <v>26017</v>
          </cell>
          <cell r="B7432" t="str">
            <v>DISCO DE BORRACHA PARA LIXADEIRA RIGIDO 7 " COM ARRUELA CENTRAL</v>
          </cell>
          <cell r="C7432" t="str">
            <v>UN</v>
          </cell>
          <cell r="D7432">
            <v>24.71</v>
          </cell>
        </row>
        <row r="7433">
          <cell r="A7433">
            <v>25931</v>
          </cell>
          <cell r="B7433" t="str">
            <v>DISCO DE CORTE DIAMANTADO SEGMENTADO DIAMETRO DE 180 MM PARA ESMERILHADEIRA 7 "</v>
          </cell>
          <cell r="C7433" t="str">
            <v>UN</v>
          </cell>
          <cell r="D7433">
            <v>78.55</v>
          </cell>
        </row>
        <row r="7434">
          <cell r="A7434">
            <v>38140</v>
          </cell>
          <cell r="B7434" t="str">
            <v>DISCO DE CORTE DIAMANTADO SEGMENTADO PARA CONCRETO, DIAMETRO DE 110 MM, FURO DE 20 MM</v>
          </cell>
          <cell r="C7434" t="str">
            <v>UN</v>
          </cell>
          <cell r="D7434">
            <v>19.05</v>
          </cell>
        </row>
        <row r="7435">
          <cell r="A7435">
            <v>13887</v>
          </cell>
          <cell r="B7435" t="str">
            <v>DISCO DE CORTE DIAMANTADO SEGMENTADO PARA CONCRETO, DIAMETRO DE 350 MM, FURO DE 1 " (14 X 1 ")</v>
          </cell>
          <cell r="C7435" t="str">
            <v>UN</v>
          </cell>
          <cell r="D7435">
            <v>451.02</v>
          </cell>
        </row>
        <row r="7436">
          <cell r="A7436">
            <v>26018</v>
          </cell>
          <cell r="B7436" t="str">
            <v>DISCO DE CORTE PARA METAL COM DUAS TELAS 12 X 1/8 X 3/4 " (300 X 3,2 X 19,05 MM)</v>
          </cell>
          <cell r="C7436" t="str">
            <v>UN</v>
          </cell>
          <cell r="D7436">
            <v>20.07</v>
          </cell>
        </row>
        <row r="7437">
          <cell r="A7437">
            <v>26019</v>
          </cell>
          <cell r="B7437" t="str">
            <v>DISCO DE DESBASTE PARA METAL FERROSO EM GERAL, COM TRES TELAS,  9 X 1/4 X 7/8 " (228,6 X 6,4 X 22,2 MM)</v>
          </cell>
          <cell r="C7437" t="str">
            <v>UN</v>
          </cell>
          <cell r="D7437">
            <v>18.96</v>
          </cell>
        </row>
        <row r="7438">
          <cell r="A7438">
            <v>26020</v>
          </cell>
          <cell r="B7438" t="str">
            <v>DISCO DE LIXA PARA METAL, DIAMETRO = 180 MM, GRAO 120</v>
          </cell>
          <cell r="C7438" t="str">
            <v>UN</v>
          </cell>
          <cell r="D7438">
            <v>4.9400000000000004</v>
          </cell>
        </row>
        <row r="7439">
          <cell r="A7439">
            <v>34544</v>
          </cell>
          <cell r="B7439" t="str">
            <v>DISJUNTOR  TERMOMAGNETICO TRIPOLAR 3 X 400 A / ICC - 25 KA</v>
          </cell>
          <cell r="C7439" t="str">
            <v>UN</v>
          </cell>
          <cell r="D7439">
            <v>1044.0999999999999</v>
          </cell>
        </row>
        <row r="7440">
          <cell r="A7440">
            <v>20008</v>
          </cell>
          <cell r="B7440" t="str">
            <v>DISJUNTOR MONOFASICO 10A, 2KA (220V)</v>
          </cell>
          <cell r="C7440" t="str">
            <v>UN</v>
          </cell>
          <cell r="D7440">
            <v>13.39</v>
          </cell>
        </row>
        <row r="7441">
          <cell r="A7441">
            <v>20009</v>
          </cell>
          <cell r="B7441" t="str">
            <v>DISJUNTOR MONOFASICO 15A, 2KA (220V)</v>
          </cell>
          <cell r="C7441" t="str">
            <v>UN</v>
          </cell>
          <cell r="D7441">
            <v>13.39</v>
          </cell>
        </row>
        <row r="7442">
          <cell r="A7442">
            <v>20010</v>
          </cell>
          <cell r="B7442" t="str">
            <v>DISJUNTOR MONOFASICO 20A, 2KA (220V)</v>
          </cell>
          <cell r="C7442" t="str">
            <v>UN</v>
          </cell>
          <cell r="D7442">
            <v>13.46</v>
          </cell>
        </row>
        <row r="7443">
          <cell r="A7443">
            <v>14544</v>
          </cell>
          <cell r="B7443" t="str">
            <v>DISJUNTOR MONOFASICO 25A, 2KA (220V)</v>
          </cell>
          <cell r="C7443" t="str">
            <v>UN</v>
          </cell>
          <cell r="D7443">
            <v>13.46</v>
          </cell>
        </row>
        <row r="7444">
          <cell r="A7444">
            <v>20011</v>
          </cell>
          <cell r="B7444" t="str">
            <v>DISJUNTOR MONOFASICO 30A, 2KA (220V)</v>
          </cell>
          <cell r="C7444" t="str">
            <v>UN</v>
          </cell>
          <cell r="D7444">
            <v>13.81</v>
          </cell>
        </row>
        <row r="7445">
          <cell r="A7445">
            <v>20013</v>
          </cell>
          <cell r="B7445" t="str">
            <v>DISJUNTOR MONOFASICO 40A, 2KA (220V)</v>
          </cell>
          <cell r="C7445" t="str">
            <v>UN</v>
          </cell>
          <cell r="D7445">
            <v>20.28</v>
          </cell>
        </row>
        <row r="7446">
          <cell r="A7446">
            <v>20014</v>
          </cell>
          <cell r="B7446" t="str">
            <v>DISJUNTOR MONOFASICO 50A, 2KA (220V)</v>
          </cell>
          <cell r="C7446" t="str">
            <v>UN</v>
          </cell>
          <cell r="D7446">
            <v>21.07</v>
          </cell>
        </row>
        <row r="7447">
          <cell r="A7447">
            <v>20015</v>
          </cell>
          <cell r="B7447" t="str">
            <v>DISJUNTOR MONOFASICO 60A, 2KA (220V)</v>
          </cell>
          <cell r="C7447" t="str">
            <v>UN</v>
          </cell>
          <cell r="D7447">
            <v>31.96</v>
          </cell>
        </row>
        <row r="7448">
          <cell r="A7448">
            <v>20016</v>
          </cell>
          <cell r="B7448" t="str">
            <v>DISJUNTOR MONOFASICO 70A, 2KA (220V)</v>
          </cell>
          <cell r="C7448" t="str">
            <v>UN</v>
          </cell>
          <cell r="D7448">
            <v>32.14</v>
          </cell>
        </row>
        <row r="7449">
          <cell r="A7449">
            <v>34729</v>
          </cell>
          <cell r="B7449" t="str">
            <v>DISJUNTOR TERMICO E MAGNETICO AJUSTAVEIS, TRIPOLAR DE 100 ATE 250A, CAPACIDADE DE INTERRUPCAO DE 35KA</v>
          </cell>
          <cell r="C7449" t="str">
            <v>UN</v>
          </cell>
          <cell r="D7449">
            <v>821.35</v>
          </cell>
        </row>
        <row r="7450">
          <cell r="A7450">
            <v>34734</v>
          </cell>
          <cell r="B7450" t="str">
            <v>DISJUNTOR TERMICO E MAGNETICO AJUSTAVEIS, TRIPOLAR DE 300 ATE 400A, CAPACIDADE DE INTERRUPCAO DE 35KA</v>
          </cell>
          <cell r="C7450" t="str">
            <v>UN</v>
          </cell>
          <cell r="D7450">
            <v>1271.71</v>
          </cell>
        </row>
        <row r="7451">
          <cell r="A7451">
            <v>34738</v>
          </cell>
          <cell r="B7451" t="str">
            <v>DISJUNTOR TERMICO E MAGNETICO AJUSTAVEIS, TRIPOLAR DE 450 ATE 600A, CAPACIDADE DE INTERRUPCAO DE 35KA</v>
          </cell>
          <cell r="C7451" t="str">
            <v>UN</v>
          </cell>
          <cell r="D7451">
            <v>2971.11</v>
          </cell>
        </row>
        <row r="7452">
          <cell r="A7452">
            <v>2391</v>
          </cell>
          <cell r="B7452" t="str">
            <v>DISJUNTOR TERMOMAGNETICO TRIPOLAR 125A</v>
          </cell>
          <cell r="C7452" t="str">
            <v>UN</v>
          </cell>
          <cell r="D7452">
            <v>241.65</v>
          </cell>
        </row>
        <row r="7453">
          <cell r="A7453">
            <v>2374</v>
          </cell>
          <cell r="B7453" t="str">
            <v>DISJUNTOR TERMOMAGNETICO TRIPOLAR 150 A / 600 V, TIPO FXD / ICC - 35 KA</v>
          </cell>
          <cell r="C7453" t="str">
            <v>UN</v>
          </cell>
          <cell r="D7453">
            <v>274.14</v>
          </cell>
        </row>
        <row r="7454">
          <cell r="A7454">
            <v>2377</v>
          </cell>
          <cell r="B7454" t="str">
            <v>DISJUNTOR TERMOMAGNETICO TRIPOLAR 200 A / 600 V, TIPO FXD / ICC - 35 KA</v>
          </cell>
          <cell r="C7454" t="str">
            <v>UN</v>
          </cell>
          <cell r="D7454">
            <v>384.73</v>
          </cell>
        </row>
        <row r="7455">
          <cell r="A7455">
            <v>2393</v>
          </cell>
          <cell r="B7455" t="str">
            <v>DISJUNTOR TERMOMAGNETICO TRIPOLAR 250 A / 600 V, TIPO FXD</v>
          </cell>
          <cell r="C7455" t="str">
            <v>UN</v>
          </cell>
          <cell r="D7455">
            <v>644.28</v>
          </cell>
        </row>
        <row r="7456">
          <cell r="A7456">
            <v>34705</v>
          </cell>
          <cell r="B7456" t="str">
            <v>DISJUNTOR TERMOMAGNETICO TRIPOLAR 3  X 250 A/ICC - 25 KA</v>
          </cell>
          <cell r="C7456" t="str">
            <v>UN</v>
          </cell>
          <cell r="D7456">
            <v>563.52</v>
          </cell>
        </row>
        <row r="7457">
          <cell r="A7457">
            <v>34707</v>
          </cell>
          <cell r="B7457" t="str">
            <v>DISJUNTOR TERMOMAGNETICO TRIPOLAR 3 X 350 A/ICC - 25 KA</v>
          </cell>
          <cell r="C7457" t="str">
            <v>UN</v>
          </cell>
          <cell r="D7457">
            <v>1044.21</v>
          </cell>
        </row>
        <row r="7458">
          <cell r="A7458">
            <v>2378</v>
          </cell>
          <cell r="B7458" t="str">
            <v>DISJUNTOR TERMOMAGNETICO TRIPOLAR 300 A / 600 V, TIPO JXD / ICC - 40 KA</v>
          </cell>
          <cell r="C7458" t="str">
            <v>UN</v>
          </cell>
          <cell r="D7458">
            <v>885.01</v>
          </cell>
        </row>
        <row r="7459">
          <cell r="A7459">
            <v>2379</v>
          </cell>
          <cell r="B7459" t="str">
            <v>DISJUNTOR TERMOMAGNETICO TRIPOLAR 400 A / 600 V, TIPO JXD / ICC - 40 KA</v>
          </cell>
          <cell r="C7459" t="str">
            <v>UN</v>
          </cell>
          <cell r="D7459">
            <v>885.01</v>
          </cell>
        </row>
        <row r="7460">
          <cell r="A7460">
            <v>2376</v>
          </cell>
          <cell r="B7460" t="str">
            <v>DISJUNTOR TERMOMAGNETICO TRIPOLAR 600 A / 600 V, TIPO LXD / ICC - 40 KA</v>
          </cell>
          <cell r="C7460" t="str">
            <v>UN</v>
          </cell>
          <cell r="D7460">
            <v>1457.61</v>
          </cell>
        </row>
        <row r="7461">
          <cell r="A7461">
            <v>2394</v>
          </cell>
          <cell r="B7461" t="str">
            <v>DISJUNTOR TERMOMAGNETICO TRIPOLAR 800 A / 600 V, TIPO LMXD</v>
          </cell>
          <cell r="C7461" t="str">
            <v>UN</v>
          </cell>
          <cell r="D7461">
            <v>3116.1</v>
          </cell>
        </row>
        <row r="7462">
          <cell r="A7462">
            <v>34686</v>
          </cell>
          <cell r="B7462" t="str">
            <v>DISJUNTOR TIPO DIN / IEC, MONOPOLAR DE 40  ATE 50A</v>
          </cell>
          <cell r="C7462" t="str">
            <v>UN</v>
          </cell>
          <cell r="D7462">
            <v>9.35</v>
          </cell>
        </row>
        <row r="7463">
          <cell r="A7463">
            <v>34616</v>
          </cell>
          <cell r="B7463" t="str">
            <v>DISJUNTOR TIPO DIN/IEC, BIPOLAR DE 6 ATE 32A</v>
          </cell>
          <cell r="C7463" t="str">
            <v>UN</v>
          </cell>
          <cell r="D7463">
            <v>36.159999999999997</v>
          </cell>
        </row>
        <row r="7464">
          <cell r="A7464">
            <v>34623</v>
          </cell>
          <cell r="B7464" t="str">
            <v>DISJUNTOR TIPO DIN/IEC, BIPOLAR 40 ATE 50A</v>
          </cell>
          <cell r="C7464" t="str">
            <v>UN</v>
          </cell>
          <cell r="D7464">
            <v>35.6</v>
          </cell>
        </row>
        <row r="7465">
          <cell r="A7465">
            <v>34628</v>
          </cell>
          <cell r="B7465" t="str">
            <v>DISJUNTOR TIPO DIN/IEC, BIPOLAR 63 A</v>
          </cell>
          <cell r="C7465" t="str">
            <v>UN</v>
          </cell>
          <cell r="D7465">
            <v>50.99</v>
          </cell>
        </row>
        <row r="7466">
          <cell r="A7466">
            <v>34653</v>
          </cell>
          <cell r="B7466" t="str">
            <v>DISJUNTOR TIPO DIN/IEC, MONOPOLAR DE 6  ATE  32A</v>
          </cell>
          <cell r="C7466" t="str">
            <v>UN</v>
          </cell>
          <cell r="D7466">
            <v>6.3</v>
          </cell>
        </row>
        <row r="7467">
          <cell r="A7467">
            <v>34688</v>
          </cell>
          <cell r="B7467" t="str">
            <v>DISJUNTOR TIPO DIN/IEC, MONOPOLAR DE 63 A</v>
          </cell>
          <cell r="C7467" t="str">
            <v>UN</v>
          </cell>
          <cell r="D7467">
            <v>11.43</v>
          </cell>
        </row>
        <row r="7468">
          <cell r="A7468">
            <v>34709</v>
          </cell>
          <cell r="B7468" t="str">
            <v>DISJUNTOR TIPO DIN/IEC, TRIPOLAR DE 10 ATE 50A</v>
          </cell>
          <cell r="C7468" t="str">
            <v>UN</v>
          </cell>
          <cell r="D7468">
            <v>44.3</v>
          </cell>
        </row>
        <row r="7469">
          <cell r="A7469">
            <v>34714</v>
          </cell>
          <cell r="B7469" t="str">
            <v>DISJUNTOR TIPO DIN/IEC, TRIPOLAR 63 A</v>
          </cell>
          <cell r="C7469" t="str">
            <v>UN</v>
          </cell>
          <cell r="D7469">
            <v>52.91</v>
          </cell>
        </row>
        <row r="7470">
          <cell r="A7470">
            <v>2388</v>
          </cell>
          <cell r="B7470" t="str">
            <v>DISJUNTOR TIPO NEMA, BIPOLAR 10  ATE  50A</v>
          </cell>
          <cell r="C7470" t="str">
            <v>UN</v>
          </cell>
          <cell r="D7470">
            <v>43.97</v>
          </cell>
        </row>
        <row r="7471">
          <cell r="A7471">
            <v>34606</v>
          </cell>
          <cell r="B7471" t="str">
            <v>DISJUNTOR TIPO NEMA, BIPOLAR 60 ATE 100A</v>
          </cell>
          <cell r="C7471" t="str">
            <v>UN</v>
          </cell>
          <cell r="D7471">
            <v>67.44</v>
          </cell>
        </row>
        <row r="7472">
          <cell r="A7472">
            <v>34689</v>
          </cell>
          <cell r="B7472" t="str">
            <v>DISJUNTOR TIPO NEMA, MONOPOLAR DE 60 ATE 70A</v>
          </cell>
          <cell r="C7472" t="str">
            <v>UN</v>
          </cell>
          <cell r="D7472">
            <v>21.47</v>
          </cell>
        </row>
        <row r="7473">
          <cell r="A7473">
            <v>2370</v>
          </cell>
          <cell r="B7473" t="str">
            <v>DISJUNTOR TIPO NEMA, MONOPOLAR 10 ATE 30A</v>
          </cell>
          <cell r="C7473" t="str">
            <v>UN</v>
          </cell>
          <cell r="D7473">
            <v>8.17</v>
          </cell>
        </row>
        <row r="7474">
          <cell r="A7474">
            <v>2386</v>
          </cell>
          <cell r="B7474" t="str">
            <v>DISJUNTOR TIPO NEMA, MONOPOLAR 35  ATE  50A</v>
          </cell>
          <cell r="C7474" t="str">
            <v>UN</v>
          </cell>
          <cell r="D7474">
            <v>13.7</v>
          </cell>
        </row>
        <row r="7475">
          <cell r="A7475">
            <v>2392</v>
          </cell>
          <cell r="B7475" t="str">
            <v>DISJUNTOR TIPO NEMA, TRIPOLAR 10  ATE  50A</v>
          </cell>
          <cell r="C7475" t="str">
            <v>UN</v>
          </cell>
          <cell r="D7475">
            <v>54.84</v>
          </cell>
        </row>
        <row r="7476">
          <cell r="A7476">
            <v>2373</v>
          </cell>
          <cell r="B7476" t="str">
            <v>DISJUNTOR TIPO NEMA, TRIPOLAR 60 ATE 100A</v>
          </cell>
          <cell r="C7476" t="str">
            <v>UN</v>
          </cell>
          <cell r="D7476">
            <v>77.27</v>
          </cell>
        </row>
        <row r="7477">
          <cell r="A7477">
            <v>14557</v>
          </cell>
          <cell r="B7477" t="str">
            <v>DISJUNTOR TRIFASICO 70A, 10KA (220V)</v>
          </cell>
          <cell r="C7477" t="str">
            <v>UN</v>
          </cell>
          <cell r="D7477">
            <v>122.52</v>
          </cell>
        </row>
        <row r="7478">
          <cell r="A7478">
            <v>26039</v>
          </cell>
          <cell r="B7478" t="str">
            <v>DISTRIBUIDOR DE AGREGADOS AUTOPROPELIDO, CAP 3 M3, A DIESEL, 6 CC, 176 CV</v>
          </cell>
          <cell r="C7478" t="str">
            <v>UN</v>
          </cell>
          <cell r="D7478">
            <v>205741.89</v>
          </cell>
        </row>
        <row r="7479">
          <cell r="A7479">
            <v>2401</v>
          </cell>
          <cell r="B7479" t="str">
            <v>DISTRIBUIDOR DE AGREGADOS REBOCAVEL, CAPACIDADE 1,9 M3, LARGURA DE TRABALHO 3,66 M</v>
          </cell>
          <cell r="C7479" t="str">
            <v>UN</v>
          </cell>
          <cell r="D7479">
            <v>47322.91</v>
          </cell>
        </row>
        <row r="7480">
          <cell r="A7480">
            <v>2414</v>
          </cell>
          <cell r="B7480" t="str">
            <v>DIVISORIA (N2) PAINEL/VIDRO - PAINEL C/ MSO/COMEIA E=35MM - MONTANTE/RODAPE DUPLO ACO GALV PINTADO - COLOCADA</v>
          </cell>
          <cell r="C7480" t="str">
            <v>M2</v>
          </cell>
          <cell r="D7480">
            <v>155.16999999999999</v>
          </cell>
        </row>
        <row r="7481">
          <cell r="A7481">
            <v>2413</v>
          </cell>
          <cell r="B7481" t="str">
            <v>DIVISORIA (N2) PAINEL/VIDRO - PAINEL C/ MSO/COMEIA E=35MM - PERFIS SIMPLES ACO GALV PINTADO - COLOCADA</v>
          </cell>
          <cell r="C7481" t="str">
            <v>M2</v>
          </cell>
          <cell r="D7481">
            <v>149.28</v>
          </cell>
        </row>
        <row r="7482">
          <cell r="A7482">
            <v>2405</v>
          </cell>
          <cell r="B7482" t="str">
            <v>DIVISORIA (N2) PAINEL/VIDRO - PAINEL MSO/COMEIA E=35MM - MONTANTE/RODAPE DUPLO ALUMINIO ANOD NAT - COLOCADA</v>
          </cell>
          <cell r="C7482" t="str">
            <v>M2</v>
          </cell>
          <cell r="D7482">
            <v>173.76</v>
          </cell>
        </row>
        <row r="7483">
          <cell r="A7483">
            <v>13361</v>
          </cell>
          <cell r="B7483" t="str">
            <v>DIVISORIA (N2) PAINEL/VIDRO - PAINEL MSO/COMEIA E=35MM - PERFIS SIMPLES ALUMINIO ANOD NAT - COLOCADA</v>
          </cell>
          <cell r="C7483" t="str">
            <v>M2</v>
          </cell>
          <cell r="D7483">
            <v>145.35</v>
          </cell>
        </row>
        <row r="7484">
          <cell r="A7484">
            <v>11987</v>
          </cell>
          <cell r="B7484" t="str">
            <v>DIVISORIA (N2) PAINEL/VIDRO - PAINEL VERMICULITA E=35MM - PERFIS SIMPLES ALUMINIO ANOD NATURAL - COLOCADA</v>
          </cell>
          <cell r="C7484" t="str">
            <v>M2</v>
          </cell>
          <cell r="D7484">
            <v>388.92</v>
          </cell>
        </row>
        <row r="7485">
          <cell r="A7485">
            <v>2416</v>
          </cell>
          <cell r="B7485" t="str">
            <v>DIVISORIA (N3) PAINEL/VIDRO/PAINEL MSO/COMEIA E=35MM - MONTANTE/RODAPE DUPLO ACO GALV PINTADO - COLOCADA</v>
          </cell>
          <cell r="C7485" t="str">
            <v>M2</v>
          </cell>
          <cell r="D7485">
            <v>172.07</v>
          </cell>
        </row>
        <row r="7486">
          <cell r="A7486">
            <v>2412</v>
          </cell>
          <cell r="B7486" t="str">
            <v>DIVISORIA (N3) PAINEL/VIDRO/PAINEL MSO/COMEIA E=35MM - MONTANTE/RODAPE DUPLO ALUMINIO ANOD NAT - COLOCADA</v>
          </cell>
          <cell r="C7486" t="str">
            <v>M2</v>
          </cell>
          <cell r="D7486">
            <v>166.17</v>
          </cell>
        </row>
        <row r="7487">
          <cell r="A7487">
            <v>2411</v>
          </cell>
          <cell r="B7487" t="str">
            <v>DIVISORIA (N3) PAINEL/VIDRO/PAINEL MSO/COMEIA E=35MM - PERFIS SIMPLES ACO GALV PINTADO - COLOCADA</v>
          </cell>
          <cell r="C7487" t="str">
            <v>M2</v>
          </cell>
          <cell r="D7487">
            <v>145.35</v>
          </cell>
        </row>
        <row r="7488">
          <cell r="A7488">
            <v>2406</v>
          </cell>
          <cell r="B7488" t="str">
            <v>DIVISORIA (N3) PAINEL/VIDRO/PAINEL MSO/COMEIA E=35MM - PERFIS SIMPLES ALUMINIO ANOD NAT - COLOCADA</v>
          </cell>
          <cell r="C7488" t="str">
            <v>M2</v>
          </cell>
          <cell r="D7488">
            <v>141.41999999999999</v>
          </cell>
        </row>
        <row r="7489">
          <cell r="A7489">
            <v>10571</v>
          </cell>
          <cell r="B7489" t="str">
            <v>DIVISORIA (N3) PAINEL/VIDRO/PAINEL VERMICULITA E=35MM - MONTANTE/RODAPE DUPLO ALUMINIO ANOD NATURAL - COLOCADA</v>
          </cell>
          <cell r="C7489" t="str">
            <v>M2</v>
          </cell>
          <cell r="D7489">
            <v>345.71</v>
          </cell>
        </row>
        <row r="7490">
          <cell r="A7490">
            <v>11985</v>
          </cell>
          <cell r="B7490" t="str">
            <v>DIVISORIA (N3) PAINEL/VIDRO/PAINEL VERMICULITA E=35MM - MONTANTE/RODAPE PERFIL DUPLO ACO GALV PINTADO - COLOCADA</v>
          </cell>
          <cell r="C7490" t="str">
            <v>M2</v>
          </cell>
          <cell r="D7490">
            <v>333.92</v>
          </cell>
        </row>
        <row r="7491">
          <cell r="A7491">
            <v>2410</v>
          </cell>
          <cell r="B7491" t="str">
            <v>DIVISORIA CEGA (N1) - PAINEL MSO/COMEIA E=35MM - MONTANTE/RODAPE DUPLO   ACO GALV PINTADO - COLOCADA</v>
          </cell>
          <cell r="C7491" t="str">
            <v>M2</v>
          </cell>
          <cell r="D7491">
            <v>147.32</v>
          </cell>
        </row>
        <row r="7492">
          <cell r="A7492">
            <v>2417</v>
          </cell>
          <cell r="B7492" t="str">
            <v>DIVISORIA CEGA (N1) - PAINEL MSO/COMEIA E=35MM - MONTANTE/RODAPE DUPLO ALUMINIO ANOD NAT - COLOCADA</v>
          </cell>
          <cell r="C7492" t="str">
            <v>M2</v>
          </cell>
          <cell r="D7492">
            <v>157.13999999999999</v>
          </cell>
        </row>
        <row r="7493">
          <cell r="A7493">
            <v>2415</v>
          </cell>
          <cell r="B7493" t="str">
            <v>DIVISORIA CEGA (N1) - PAINEL MSO/COMEIA E=35MM - PERFIS SIMPLES ACO GALV PINTADO - COLOCADA</v>
          </cell>
          <cell r="C7493" t="str">
            <v>M2</v>
          </cell>
          <cell r="D7493">
            <v>125.71</v>
          </cell>
        </row>
        <row r="7494">
          <cell r="A7494">
            <v>13360</v>
          </cell>
          <cell r="B7494" t="str">
            <v>DIVISORIA CEGA (N1) - PAINEL MSO/COMEIA E=35MM - PERFIS SIMPLES ALUMINIO ANOD NAT - COLOCADA</v>
          </cell>
          <cell r="C7494" t="str">
            <v>M2</v>
          </cell>
          <cell r="D7494">
            <v>125.71</v>
          </cell>
        </row>
        <row r="7495">
          <cell r="A7495">
            <v>11983</v>
          </cell>
          <cell r="B7495" t="str">
            <v>DIVISORIA CEGA (N1) - PAINEL VERMICULITA E=35MM - MONTANTE/RODAPE PERFIS SIMPLES ACO GALV PINTADO - COLOCADA</v>
          </cell>
          <cell r="C7495" t="str">
            <v>M2</v>
          </cell>
          <cell r="D7495">
            <v>306.42</v>
          </cell>
        </row>
        <row r="7496">
          <cell r="A7496">
            <v>11986</v>
          </cell>
          <cell r="B7496" t="str">
            <v>DIVISORIA CEGA (N1) - PAINEL VERMICULITA E=35MM - PERFIS SIMPLES ALUMINIO ANOD NATURAL - COLOCADA</v>
          </cell>
          <cell r="C7496" t="str">
            <v>M2</v>
          </cell>
          <cell r="D7496">
            <v>373.21</v>
          </cell>
        </row>
        <row r="7497">
          <cell r="A7497">
            <v>25976</v>
          </cell>
          <cell r="B7497" t="str">
            <v>DIVISORIA EM GRANITO BRANCO ESP=3CM COM DUAS FACES POLIDAS LEVIGADO</v>
          </cell>
          <cell r="C7497" t="str">
            <v>M2</v>
          </cell>
          <cell r="D7497">
            <v>655.14</v>
          </cell>
        </row>
        <row r="7498">
          <cell r="A7498">
            <v>10629</v>
          </cell>
          <cell r="B7498" t="str">
            <v>DIVISORIA EM MARMORE, COM DUAS FACES POLIDAS, BRANCO COMUM, E=  *3,0* CM</v>
          </cell>
          <cell r="C7498" t="str">
            <v>M2</v>
          </cell>
          <cell r="D7498">
            <v>449.66</v>
          </cell>
        </row>
        <row r="7499">
          <cell r="A7499">
            <v>10698</v>
          </cell>
          <cell r="B7499" t="str">
            <v>DIVISORIA, PLACA  PRE-MOLDADA EM GRANILITE, MARMORITE OU GRANITINA,  E = *3 CM</v>
          </cell>
          <cell r="C7499" t="str">
            <v>M2</v>
          </cell>
          <cell r="D7499">
            <v>145.38999999999999</v>
          </cell>
        </row>
        <row r="7500">
          <cell r="A7500">
            <v>2432</v>
          </cell>
          <cell r="B7500" t="str">
            <v>DOBRADICA EM ACO/FERRO, 3 Â½" X  3", E= 1,9  A 2 MM, COM ANEL,  CROMADO OU ZINCADO, TAMPA BOLA, COM PARAFUSOS</v>
          </cell>
          <cell r="C7500" t="str">
            <v>UN</v>
          </cell>
          <cell r="D7500">
            <v>10.56</v>
          </cell>
        </row>
        <row r="7501">
          <cell r="A7501">
            <v>2418</v>
          </cell>
          <cell r="B7501" t="str">
            <v>DOBRADICA EM ACO/FERRO, 3" X 2 Â½", E= 1,2 A 1,8 MM, SEM ANEL,  CROMADO OU ZINCADO, TAMPA BOLA, COM PARAFUSOS</v>
          </cell>
          <cell r="C7501" t="str">
            <v>UN</v>
          </cell>
          <cell r="D7501">
            <v>4.9000000000000004</v>
          </cell>
        </row>
        <row r="7502">
          <cell r="A7502">
            <v>2433</v>
          </cell>
          <cell r="B7502" t="str">
            <v>DOBRADICA EM ACO/FERRO, 3" X 2 Â½", E= 1,2 A 1,8 MM, SEM ANEL,  CROMADO OU ZINCADO, TAMPA CHATA, COM PARAFUSOS</v>
          </cell>
          <cell r="C7502" t="str">
            <v>UN</v>
          </cell>
          <cell r="D7502">
            <v>3.57</v>
          </cell>
        </row>
        <row r="7503">
          <cell r="A7503">
            <v>2420</v>
          </cell>
          <cell r="B7503" t="str">
            <v>DOBRADICA EM ACO/FERRO, 3" X 2 Â½", E= 1,9 A 2 MM, SEM ANEL,  CROMADO OU ZINCADO, TAMPA BOLA, COM PARAFUSOS</v>
          </cell>
          <cell r="C7503" t="str">
            <v>UN</v>
          </cell>
          <cell r="D7503">
            <v>6.14</v>
          </cell>
        </row>
        <row r="7504">
          <cell r="A7504">
            <v>2421</v>
          </cell>
          <cell r="B7504" t="str">
            <v>DOBRADICA EM ACO/FERRO, 4" X 3", E= 2,2 A 3,0 MM, COM ANEL, CROMADO OU ZINCADO,TAMPA BOLA, COM PARAFUSOS</v>
          </cell>
          <cell r="C7504" t="str">
            <v>UN</v>
          </cell>
          <cell r="D7504">
            <v>13.41</v>
          </cell>
        </row>
        <row r="7505">
          <cell r="A7505">
            <v>11447</v>
          </cell>
          <cell r="B7505" t="str">
            <v>DOBRADICA EM LATAO, 3" X 2 Â½", E= 1,9 A 2 MM, COM ANEL, CROMADO, TAMPA BOLA, COM PARAFUSOS</v>
          </cell>
          <cell r="C7505" t="str">
            <v>UN</v>
          </cell>
          <cell r="D7505">
            <v>12.14</v>
          </cell>
        </row>
        <row r="7506">
          <cell r="A7506">
            <v>2429</v>
          </cell>
          <cell r="B7506" t="str">
            <v>DOBRADICA EM LATAO, 4" X 3", E= 2,2 A 3,0 MM, COM ANEL,  TAMPA BOLA, COM PARAFUSOS</v>
          </cell>
          <cell r="C7506" t="str">
            <v>UN</v>
          </cell>
          <cell r="D7506">
            <v>30.74</v>
          </cell>
        </row>
        <row r="7507">
          <cell r="A7507">
            <v>11449</v>
          </cell>
          <cell r="B7507" t="str">
            <v>DOBRADICA TIPO PIANO EM ACO/FERRO, 1'' X 3 M, GALVANIZADO, COM PARAFUSOS</v>
          </cell>
          <cell r="C7507" t="str">
            <v>UN</v>
          </cell>
          <cell r="D7507">
            <v>33.11</v>
          </cell>
        </row>
        <row r="7508">
          <cell r="A7508">
            <v>11451</v>
          </cell>
          <cell r="B7508" t="str">
            <v>DOBRADICA TIPO VAI-E-VEM EM ACO/FERRO, TAMANHO 3'', GALVANIZADO, COM PARAFUSOS</v>
          </cell>
          <cell r="C7508" t="str">
            <v>UN</v>
          </cell>
          <cell r="D7508">
            <v>32.56</v>
          </cell>
        </row>
        <row r="7509">
          <cell r="A7509">
            <v>11116</v>
          </cell>
          <cell r="B7509" t="str">
            <v>DOMOS INDIVIDUAL EM ACRILICO BRANCO *95 X 95* CM, SEM INSTALACAO</v>
          </cell>
          <cell r="C7509" t="str">
            <v>UN</v>
          </cell>
          <cell r="D7509">
            <v>430.71</v>
          </cell>
        </row>
        <row r="7510">
          <cell r="A7510">
            <v>38411</v>
          </cell>
          <cell r="B7510" t="str">
            <v>DOSADOR DE AREIA, CAPACIDADE DE *26* LITROS</v>
          </cell>
          <cell r="C7510" t="str">
            <v>UN</v>
          </cell>
          <cell r="D7510">
            <v>943.9</v>
          </cell>
        </row>
        <row r="7511">
          <cell r="A7511">
            <v>1370</v>
          </cell>
          <cell r="B7511" t="str">
            <v>DUCHA HIGIENICA PLASTICA COM REGISTRO METALICO 1/2 "</v>
          </cell>
          <cell r="C7511" t="str">
            <v>UN</v>
          </cell>
          <cell r="D7511">
            <v>51.74</v>
          </cell>
        </row>
        <row r="7512">
          <cell r="A7512">
            <v>38189</v>
          </cell>
          <cell r="B7512" t="str">
            <v>DUCHA METALICA DE PAREDE, ARTICULAVEL, COM BRACO/CANO, SEM DESVIADOR</v>
          </cell>
          <cell r="C7512" t="str">
            <v>UN</v>
          </cell>
          <cell r="D7512">
            <v>123.61</v>
          </cell>
        </row>
        <row r="7513">
          <cell r="A7513">
            <v>38190</v>
          </cell>
          <cell r="B7513" t="str">
            <v>DUCHA METALICA DE PAREDE, ARTICULAVEL, COM DESVIADOR E DUCHA MANUAL</v>
          </cell>
          <cell r="C7513" t="str">
            <v>UN</v>
          </cell>
          <cell r="D7513">
            <v>277.95999999999998</v>
          </cell>
        </row>
        <row r="7514">
          <cell r="A7514">
            <v>36516</v>
          </cell>
          <cell r="B7514" t="str">
            <v>DUMPER COM CAPACIDADE DE CARGA DE 1700 KG, PARTIDA ELETRICA, MOTOR DIESEL COM POTENCIA DE 16 CV</v>
          </cell>
          <cell r="C7514" t="str">
            <v>UN</v>
          </cell>
          <cell r="D7514">
            <v>68380.83</v>
          </cell>
        </row>
        <row r="7515">
          <cell r="A7515">
            <v>34777</v>
          </cell>
          <cell r="B7515" t="str">
            <v>ELEMENTO VAZADO CERAMICO 25 X 18 X 7 CM</v>
          </cell>
          <cell r="C7515" t="str">
            <v>UN</v>
          </cell>
          <cell r="D7515">
            <v>1.7</v>
          </cell>
        </row>
        <row r="7516">
          <cell r="A7516">
            <v>7273</v>
          </cell>
          <cell r="B7516" t="str">
            <v>ELEMENTO VAZADO CERAMICO 7 X 20 X 20 CM</v>
          </cell>
          <cell r="C7516" t="str">
            <v>UN</v>
          </cell>
          <cell r="D7516">
            <v>2.8</v>
          </cell>
        </row>
        <row r="7517">
          <cell r="A7517">
            <v>7272</v>
          </cell>
          <cell r="B7517" t="str">
            <v>ELEMENTO VAZADO CERAMICO 9 X 20 X 20 CM</v>
          </cell>
          <cell r="C7517" t="str">
            <v>UN</v>
          </cell>
          <cell r="D7517">
            <v>3.91</v>
          </cell>
        </row>
        <row r="7518">
          <cell r="A7518">
            <v>663</v>
          </cell>
          <cell r="B7518" t="str">
            <v>ELEMENTO VAZADO DE CONCRETO, QUADRICULADO *40 X 40 X 6* CM</v>
          </cell>
          <cell r="C7518" t="str">
            <v>UN</v>
          </cell>
          <cell r="D7518">
            <v>8.9700000000000006</v>
          </cell>
        </row>
        <row r="7519">
          <cell r="A7519">
            <v>10605</v>
          </cell>
          <cell r="B7519" t="str">
            <v>ELEMENTO VAZADO DE CONCRETO, QUADRICULADO, 1 FURO *10 X 10 X 10* CM</v>
          </cell>
          <cell r="C7519" t="str">
            <v>UN</v>
          </cell>
          <cell r="D7519">
            <v>1.9</v>
          </cell>
        </row>
        <row r="7520">
          <cell r="A7520">
            <v>10604</v>
          </cell>
          <cell r="B7520" t="str">
            <v>ELEMENTO VAZADO DE CONCRETO, QUADRICULADO, 1 FURO *20 X 10 X 7* CM</v>
          </cell>
          <cell r="C7520" t="str">
            <v>UN</v>
          </cell>
          <cell r="D7520">
            <v>3.8</v>
          </cell>
        </row>
        <row r="7521">
          <cell r="A7521">
            <v>672</v>
          </cell>
          <cell r="B7521" t="str">
            <v>ELEMENTO VAZADO DE CONCRETO, QUADRICULADO, 1 FURO *20 X 20 X 6,5* CM</v>
          </cell>
          <cell r="C7521" t="str">
            <v>UN</v>
          </cell>
          <cell r="D7521">
            <v>3.84</v>
          </cell>
        </row>
        <row r="7522">
          <cell r="A7522">
            <v>668</v>
          </cell>
          <cell r="B7522" t="str">
            <v>ELEMENTO VAZADO DE CONCRETO, QUADRICULADO, 16 FUROS *29 X 29 X 6* CM</v>
          </cell>
          <cell r="C7522" t="str">
            <v>UN</v>
          </cell>
          <cell r="D7522">
            <v>6.05</v>
          </cell>
        </row>
        <row r="7523">
          <cell r="A7523">
            <v>10578</v>
          </cell>
          <cell r="B7523" t="str">
            <v>ELEMENTO VAZADO DE CONCRETO, QUADRICULADO, 16 FUROS *33 X 33 X 10* CM</v>
          </cell>
          <cell r="C7523" t="str">
            <v>UN</v>
          </cell>
          <cell r="D7523">
            <v>10.55</v>
          </cell>
        </row>
        <row r="7524">
          <cell r="A7524">
            <v>666</v>
          </cell>
          <cell r="B7524" t="str">
            <v>ELEMENTO VAZADO DE CONCRETO, QUADRICULADO, 16 FUROS *40 X 40 X 7* CM</v>
          </cell>
          <cell r="C7524" t="str">
            <v>UN</v>
          </cell>
          <cell r="D7524">
            <v>10.47</v>
          </cell>
        </row>
        <row r="7525">
          <cell r="A7525">
            <v>665</v>
          </cell>
          <cell r="B7525" t="str">
            <v>ELEMENTO VAZADO DE CONCRETO, QUADRICULADO, 16 FUROS *50 X 50 X 7* CM</v>
          </cell>
          <cell r="C7525" t="str">
            <v>UN</v>
          </cell>
          <cell r="D7525">
            <v>19.62</v>
          </cell>
        </row>
        <row r="7526">
          <cell r="A7526">
            <v>10577</v>
          </cell>
          <cell r="B7526" t="str">
            <v>ELEMENTO VAZADO DE CONCRETO, QUADRICULADO, 25 FUROS *50 X 50 X 5* CM</v>
          </cell>
          <cell r="C7526" t="str">
            <v>UN</v>
          </cell>
          <cell r="D7526">
            <v>15.36</v>
          </cell>
        </row>
        <row r="7527">
          <cell r="A7527">
            <v>10583</v>
          </cell>
          <cell r="B7527" t="str">
            <v>ELEMENTO VAZADO DE CONCRETO, VENEZIANA *39 X 22 X 15* CM</v>
          </cell>
          <cell r="C7527" t="str">
            <v>UN</v>
          </cell>
          <cell r="D7527">
            <v>8.61</v>
          </cell>
        </row>
        <row r="7528">
          <cell r="A7528">
            <v>10579</v>
          </cell>
          <cell r="B7528" t="str">
            <v>ELEMENTO VAZADO DE CONCRETO, VENEZIANA *39 X 29 X 10* CM</v>
          </cell>
          <cell r="C7528" t="str">
            <v>UN</v>
          </cell>
          <cell r="D7528">
            <v>14.04</v>
          </cell>
        </row>
        <row r="7529">
          <cell r="A7529">
            <v>10582</v>
          </cell>
          <cell r="B7529" t="str">
            <v>ELEMENTO VAZADO DE CONCRETO, VENEZIANA *40 X 10 X 10* CM</v>
          </cell>
          <cell r="C7529" t="str">
            <v>UN</v>
          </cell>
          <cell r="D7529">
            <v>4.91</v>
          </cell>
        </row>
        <row r="7530">
          <cell r="A7530">
            <v>2436</v>
          </cell>
          <cell r="B7530" t="str">
            <v>ELETRICISTA</v>
          </cell>
          <cell r="C7530" t="str">
            <v>H</v>
          </cell>
          <cell r="D7530">
            <v>11.96</v>
          </cell>
        </row>
        <row r="7531">
          <cell r="A7531">
            <v>2439</v>
          </cell>
          <cell r="B7531" t="str">
            <v>ELETRICISTA INDUSTRIAL</v>
          </cell>
          <cell r="C7531" t="str">
            <v>H</v>
          </cell>
          <cell r="D7531">
            <v>15.41</v>
          </cell>
        </row>
        <row r="7532">
          <cell r="A7532">
            <v>10998</v>
          </cell>
          <cell r="B7532" t="str">
            <v>ELETRODO AWS E-6010 (0K 22.50; WI 610) D = 4MM ( SOLDA ELETRICA )</v>
          </cell>
          <cell r="C7532" t="str">
            <v>KG</v>
          </cell>
          <cell r="D7532">
            <v>16.28</v>
          </cell>
        </row>
        <row r="7533">
          <cell r="A7533">
            <v>11002</v>
          </cell>
          <cell r="B7533" t="str">
            <v>ELETRODO AWS E-6013 (OK 46.00; WI 613) D = 2,5MM ( SOLDA ELETRICA )</v>
          </cell>
          <cell r="C7533" t="str">
            <v>KG</v>
          </cell>
          <cell r="D7533">
            <v>16.57</v>
          </cell>
        </row>
        <row r="7534">
          <cell r="A7534">
            <v>10999</v>
          </cell>
          <cell r="B7534" t="str">
            <v>ELETRODO AWS E-6013 (OK 46.00; WI 613) D = 4MM ( SOLDA ELETRICA )</v>
          </cell>
          <cell r="C7534" t="str">
            <v>KG</v>
          </cell>
          <cell r="D7534">
            <v>14.29</v>
          </cell>
        </row>
        <row r="7535">
          <cell r="A7535">
            <v>10997</v>
          </cell>
          <cell r="B7535" t="str">
            <v>ELETRODO AWS E-7018 (OK 48.04; WI 718) D=4MM (SOLDA ELETRICA)</v>
          </cell>
          <cell r="C7535" t="str">
            <v>KG</v>
          </cell>
          <cell r="D7535">
            <v>15.75</v>
          </cell>
        </row>
        <row r="7536">
          <cell r="A7536">
            <v>2685</v>
          </cell>
          <cell r="B7536" t="str">
            <v>ELETRODUTO DE PVC ROSCÁVEL DE 1, SEM LUVA</v>
          </cell>
          <cell r="C7536" t="str">
            <v>M</v>
          </cell>
          <cell r="D7536">
            <v>3.71</v>
          </cell>
        </row>
        <row r="7537">
          <cell r="A7537">
            <v>2680</v>
          </cell>
          <cell r="B7537" t="str">
            <v>ELETRODUTO DE PVC ROSCÁVEL DE 1 1/2, SEM LUVA</v>
          </cell>
          <cell r="C7537" t="str">
            <v>M</v>
          </cell>
          <cell r="D7537">
            <v>6.88</v>
          </cell>
        </row>
        <row r="7538">
          <cell r="A7538">
            <v>2684</v>
          </cell>
          <cell r="B7538" t="str">
            <v>ELETRODUTO DE PVC ROSCÁVEL DE 1 1/4, SEM LUVA</v>
          </cell>
          <cell r="C7538" t="str">
            <v>M</v>
          </cell>
          <cell r="D7538">
            <v>5.5</v>
          </cell>
        </row>
        <row r="7539">
          <cell r="A7539">
            <v>2673</v>
          </cell>
          <cell r="B7539" t="str">
            <v>ELETRODUTO DE PVC ROSCÁVEL DE 1/2, SEM LUVA</v>
          </cell>
          <cell r="C7539" t="str">
            <v>M</v>
          </cell>
          <cell r="D7539">
            <v>1.8</v>
          </cell>
        </row>
        <row r="7540">
          <cell r="A7540">
            <v>2682</v>
          </cell>
          <cell r="B7540" t="str">
            <v>ELETRODUTO DE PVC ROSCÁVEL DE 2 1/2, SEM LUVA</v>
          </cell>
          <cell r="C7540" t="str">
            <v>M</v>
          </cell>
          <cell r="D7540">
            <v>17.71</v>
          </cell>
        </row>
        <row r="7541">
          <cell r="A7541">
            <v>2681</v>
          </cell>
          <cell r="B7541" t="str">
            <v>ELETRODUTO DE PVC ROSCÁVEL DE 2", SEM LUVA</v>
          </cell>
          <cell r="C7541" t="str">
            <v>M</v>
          </cell>
          <cell r="D7541">
            <v>8.85</v>
          </cell>
        </row>
        <row r="7542">
          <cell r="A7542">
            <v>2686</v>
          </cell>
          <cell r="B7542" t="str">
            <v>ELETRODUTO DE PVC ROSCÁVEL DE 3, SEM LUVA</v>
          </cell>
          <cell r="C7542" t="str">
            <v>M</v>
          </cell>
          <cell r="D7542">
            <v>22.4</v>
          </cell>
        </row>
        <row r="7543">
          <cell r="A7543">
            <v>2674</v>
          </cell>
          <cell r="B7543" t="str">
            <v>ELETRODUTO DE PVC ROSCÁVEL DE 3/4, SEM LUVA</v>
          </cell>
          <cell r="C7543" t="str">
            <v>M</v>
          </cell>
          <cell r="D7543">
            <v>2.4500000000000002</v>
          </cell>
        </row>
        <row r="7544">
          <cell r="A7544">
            <v>2683</v>
          </cell>
          <cell r="B7544" t="str">
            <v>ELETRODUTO DE PVC ROSCÁVEL DE 4, SEM LUVA</v>
          </cell>
          <cell r="C7544" t="str">
            <v>M</v>
          </cell>
          <cell r="D7544">
            <v>34.119999999999997</v>
          </cell>
        </row>
        <row r="7545">
          <cell r="A7545">
            <v>21136</v>
          </cell>
          <cell r="B7545" t="str">
            <v>ELETRODUTO FERRO GALV OU ZINCADO ELETROLIT LEVE  PAREDE 0,90MM - 1" NBR 13057</v>
          </cell>
          <cell r="C7545" t="str">
            <v>M</v>
          </cell>
          <cell r="D7545">
            <v>4.09</v>
          </cell>
        </row>
        <row r="7546">
          <cell r="A7546">
            <v>21129</v>
          </cell>
          <cell r="B7546" t="str">
            <v>ELETRODUTO FERRO GALV OU ZINCADO ELETROLIT LEVE PAREDE 0,90MM - 1/2" NBR 13057</v>
          </cell>
          <cell r="C7546" t="str">
            <v>M</v>
          </cell>
          <cell r="D7546">
            <v>2.68</v>
          </cell>
        </row>
        <row r="7547">
          <cell r="A7547">
            <v>21128</v>
          </cell>
          <cell r="B7547" t="str">
            <v>ELETRODUTO FERRO GALV OU ZINCADO ELETROLIT LEVE PAREDE 0,90MM - 3/4" NBR 13057</v>
          </cell>
          <cell r="C7547" t="str">
            <v>M</v>
          </cell>
          <cell r="D7547">
            <v>3.48</v>
          </cell>
        </row>
        <row r="7548">
          <cell r="A7548">
            <v>21132</v>
          </cell>
          <cell r="B7548" t="str">
            <v>ELETRODUTO FERRO GALV OU ZINCADO ELETROLIT PESADO PAREDE 2,25MM - 4" NBR 13057</v>
          </cell>
          <cell r="C7548" t="str">
            <v>M</v>
          </cell>
          <cell r="D7548">
            <v>25.72</v>
          </cell>
        </row>
        <row r="7549">
          <cell r="A7549">
            <v>21130</v>
          </cell>
          <cell r="B7549" t="str">
            <v>ELETRODUTO FERRO GALV OU ZINCADO ELETROLIT SEMI-PESADO PAREDE 1,20MM - 1.1/2" NBR 13057</v>
          </cell>
          <cell r="C7549" t="str">
            <v>M</v>
          </cell>
          <cell r="D7549">
            <v>8.41</v>
          </cell>
        </row>
        <row r="7550">
          <cell r="A7550">
            <v>21135</v>
          </cell>
          <cell r="B7550" t="str">
            <v>ELETRODUTO FERRO GALV OU ZINCADO ELETROLIT SEMI-PESADO PAREDE 1,20MM - 1.1/4" NBR 13057</v>
          </cell>
          <cell r="C7550" t="str">
            <v>M</v>
          </cell>
          <cell r="D7550">
            <v>6.11</v>
          </cell>
        </row>
        <row r="7551">
          <cell r="A7551">
            <v>21134</v>
          </cell>
          <cell r="B7551" t="str">
            <v>ELETRODUTO FERRO GALV OU ZINCADO ELETROLIT SEMI-PESADO PAREDE 1,20MM - 2" NBR 13057</v>
          </cell>
          <cell r="C7551" t="str">
            <v>M</v>
          </cell>
          <cell r="D7551">
            <v>10.85</v>
          </cell>
        </row>
        <row r="7552">
          <cell r="A7552">
            <v>21131</v>
          </cell>
          <cell r="B7552" t="str">
            <v>ELETRODUTO FERRO GALV OU ZINCADO ELETROLIT SEMI-PESADO PAREDE 1,52MM - 2.1/2" NBR 13057</v>
          </cell>
          <cell r="C7552" t="str">
            <v>M</v>
          </cell>
          <cell r="D7552">
            <v>15.66</v>
          </cell>
        </row>
        <row r="7553">
          <cell r="A7553">
            <v>21133</v>
          </cell>
          <cell r="B7553" t="str">
            <v>ELETRODUTO FERRO GALV OU ZINCADO ELETROLIT SEMI-PESADO PAREDE 1,52MM - 3" NBR 13057</v>
          </cell>
          <cell r="C7553" t="str">
            <v>M</v>
          </cell>
          <cell r="D7553">
            <v>21.52</v>
          </cell>
        </row>
        <row r="7554">
          <cell r="A7554">
            <v>21137</v>
          </cell>
          <cell r="B7554" t="str">
            <v>ELETRODUTO METALICO FLEXIVEL REV EXT PVC PRETO 15MM TIPO COPEX OU EQUIV</v>
          </cell>
          <cell r="C7554" t="str">
            <v>M</v>
          </cell>
          <cell r="D7554">
            <v>2.66</v>
          </cell>
        </row>
        <row r="7555">
          <cell r="A7555">
            <v>2504</v>
          </cell>
          <cell r="B7555" t="str">
            <v>ELETRODUTO METALICO FLEXIVEL REV EXT PVC PRETO 25MM TIPO COPEX OU EQUIV</v>
          </cell>
          <cell r="C7555" t="str">
            <v>M</v>
          </cell>
          <cell r="D7555">
            <v>4.5</v>
          </cell>
        </row>
        <row r="7556">
          <cell r="A7556">
            <v>2501</v>
          </cell>
          <cell r="B7556" t="str">
            <v>ELETRODUTO METALICO FLEXIVEL REV EXT PVC PRETO 32MM TIPO COPEX OU EQUIV</v>
          </cell>
          <cell r="C7556" t="str">
            <v>M</v>
          </cell>
          <cell r="D7556">
            <v>6.68</v>
          </cell>
        </row>
        <row r="7557">
          <cell r="A7557">
            <v>2502</v>
          </cell>
          <cell r="B7557" t="str">
            <v>ELETRODUTO METALICO FLEXIVEL REV EXT PVC PRETO 40MM TIPO COPEX OU EQUIV</v>
          </cell>
          <cell r="C7557" t="str">
            <v>M</v>
          </cell>
          <cell r="D7557">
            <v>9.2899999999999991</v>
          </cell>
        </row>
        <row r="7558">
          <cell r="A7558">
            <v>2503</v>
          </cell>
          <cell r="B7558" t="str">
            <v>ELETRODUTO METALICO FLEXIVEL REV EXT PVC PRETO 50MM TIPO COPEX OU EQUIV</v>
          </cell>
          <cell r="C7558" t="str">
            <v>M</v>
          </cell>
          <cell r="D7558">
            <v>12.67</v>
          </cell>
        </row>
        <row r="7559">
          <cell r="A7559">
            <v>2500</v>
          </cell>
          <cell r="B7559" t="str">
            <v>ELETRODUTO METALICO FLEXIVEL REV EXT PVC PRETO 60MM TIPO COPEX OU EQUIV</v>
          </cell>
          <cell r="C7559" t="str">
            <v>M</v>
          </cell>
          <cell r="D7559">
            <v>18.25</v>
          </cell>
        </row>
        <row r="7560">
          <cell r="A7560">
            <v>2505</v>
          </cell>
          <cell r="B7560" t="str">
            <v>ELETRODUTO METALICO FLEXIVEL REV EXT PVC PRETO 75MM TIPO COPEX OU EQUIV</v>
          </cell>
          <cell r="C7560" t="str">
            <v>M</v>
          </cell>
          <cell r="D7560">
            <v>23.65</v>
          </cell>
        </row>
        <row r="7561">
          <cell r="A7561">
            <v>12056</v>
          </cell>
          <cell r="B7561" t="str">
            <v>ELETRODUTO METALICO FLEXIVEL TIPO CONDUITE D = 1 1/2"</v>
          </cell>
          <cell r="C7561" t="str">
            <v>M</v>
          </cell>
          <cell r="D7561">
            <v>6.06</v>
          </cell>
        </row>
        <row r="7562">
          <cell r="A7562">
            <v>12057</v>
          </cell>
          <cell r="B7562" t="str">
            <v>ELETRODUTO METALICO FLEXIVEL TIPO CONDUITE D = 1 1/4"</v>
          </cell>
          <cell r="C7562" t="str">
            <v>M</v>
          </cell>
          <cell r="D7562">
            <v>5.36</v>
          </cell>
        </row>
        <row r="7563">
          <cell r="A7563">
            <v>12059</v>
          </cell>
          <cell r="B7563" t="str">
            <v>ELETRODUTO METALICO FLEXIVEL TIPO CONDUITE D = 1/2"</v>
          </cell>
          <cell r="C7563" t="str">
            <v>M</v>
          </cell>
          <cell r="D7563">
            <v>2.92</v>
          </cell>
        </row>
        <row r="7564">
          <cell r="A7564">
            <v>12058</v>
          </cell>
          <cell r="B7564" t="str">
            <v>ELETRODUTO METALICO FLEXIVEL TIPO CONDUITE D = 1"</v>
          </cell>
          <cell r="C7564" t="str">
            <v>M</v>
          </cell>
          <cell r="D7564">
            <v>4.0599999999999996</v>
          </cell>
        </row>
        <row r="7565">
          <cell r="A7565">
            <v>12060</v>
          </cell>
          <cell r="B7565" t="str">
            <v>ELETRODUTO METALICO FLEXIVEL TIPO CONDUITE D = 2 1/2"</v>
          </cell>
          <cell r="C7565" t="str">
            <v>M</v>
          </cell>
          <cell r="D7565">
            <v>10.32</v>
          </cell>
        </row>
        <row r="7566">
          <cell r="A7566">
            <v>12061</v>
          </cell>
          <cell r="B7566" t="str">
            <v>ELETRODUTO METALICO FLEXIVEL TIPO CONDUITE D = 2"</v>
          </cell>
          <cell r="C7566" t="str">
            <v>M</v>
          </cell>
          <cell r="D7566">
            <v>8.41</v>
          </cell>
        </row>
        <row r="7567">
          <cell r="A7567">
            <v>12062</v>
          </cell>
          <cell r="B7567" t="str">
            <v>ELETRODUTO METALICO FLEXIVEL TIPO CONDUITE D = 3"</v>
          </cell>
          <cell r="C7567" t="str">
            <v>M</v>
          </cell>
          <cell r="D7567">
            <v>15.51</v>
          </cell>
        </row>
        <row r="7568">
          <cell r="A7568">
            <v>2498</v>
          </cell>
          <cell r="B7568" t="str">
            <v>ELETRODUTO METALICO FLEXIVEL 1/2" C/ REVESTIMENTO PVC TIPO SEALTUBO OU EQUIV</v>
          </cell>
          <cell r="C7568" t="str">
            <v>M</v>
          </cell>
          <cell r="D7568">
            <v>3.62</v>
          </cell>
        </row>
        <row r="7569">
          <cell r="A7569">
            <v>2687</v>
          </cell>
          <cell r="B7569" t="str">
            <v>ELETRODUTO PVC FLEXIVEL CORRUGADO 16MM TIPO TIGREFLEX OU EQUIV</v>
          </cell>
          <cell r="C7569" t="str">
            <v>M</v>
          </cell>
          <cell r="D7569">
            <v>1.18</v>
          </cell>
        </row>
        <row r="7570">
          <cell r="A7570">
            <v>2689</v>
          </cell>
          <cell r="B7570" t="str">
            <v>ELETRODUTO PVC FLEXIVEL CORRUGADO 20MM TIPO TIGREFLEX OU EQUIV</v>
          </cell>
          <cell r="C7570" t="str">
            <v>M</v>
          </cell>
          <cell r="D7570">
            <v>1.49</v>
          </cell>
        </row>
        <row r="7571">
          <cell r="A7571">
            <v>2688</v>
          </cell>
          <cell r="B7571" t="str">
            <v>ELETRODUTO PVC FLEXIVEL CORRUGADO 25MM TIPO TIGREFLEX OU EQUIV</v>
          </cell>
          <cell r="C7571" t="str">
            <v>M</v>
          </cell>
          <cell r="D7571">
            <v>1.97</v>
          </cell>
        </row>
        <row r="7572">
          <cell r="A7572">
            <v>2690</v>
          </cell>
          <cell r="B7572" t="str">
            <v>ELETRODUTO PVC FLEXIVEL CORRUGADO 32MM TIPO TIGREFLEX OU EQUIV</v>
          </cell>
          <cell r="C7572" t="str">
            <v>M</v>
          </cell>
          <cell r="D7572">
            <v>2.91</v>
          </cell>
        </row>
        <row r="7573">
          <cell r="A7573">
            <v>2676</v>
          </cell>
          <cell r="B7573" t="str">
            <v>ELETRODUTO PVC SOLDAVEL NBR-6150 CL B - 20MM</v>
          </cell>
          <cell r="C7573" t="str">
            <v>M</v>
          </cell>
          <cell r="D7573">
            <v>1.28</v>
          </cell>
        </row>
        <row r="7574">
          <cell r="A7574">
            <v>2678</v>
          </cell>
          <cell r="B7574" t="str">
            <v>ELETRODUTO PVC SOLDAVEL NBR-6150 CL B - 25MM</v>
          </cell>
          <cell r="C7574" t="str">
            <v>M</v>
          </cell>
          <cell r="D7574">
            <v>1.8</v>
          </cell>
        </row>
        <row r="7575">
          <cell r="A7575">
            <v>2679</v>
          </cell>
          <cell r="B7575" t="str">
            <v>ELETRODUTO PVC SOLDAVEL NBR-6150 CL B - 32MM</v>
          </cell>
          <cell r="C7575" t="str">
            <v>M</v>
          </cell>
          <cell r="D7575">
            <v>2.62</v>
          </cell>
        </row>
        <row r="7576">
          <cell r="A7576">
            <v>12070</v>
          </cell>
          <cell r="B7576" t="str">
            <v>ELETRODUTO PVC SOLDAVEL NBR-6150 CL B - 40MM</v>
          </cell>
          <cell r="C7576" t="str">
            <v>M</v>
          </cell>
          <cell r="D7576">
            <v>2.39</v>
          </cell>
        </row>
        <row r="7577">
          <cell r="A7577">
            <v>2675</v>
          </cell>
          <cell r="B7577" t="str">
            <v>ELETRODUTO PVC SOLDAVEL NBR-6150 CL B - 50MM</v>
          </cell>
          <cell r="C7577" t="str">
            <v>M</v>
          </cell>
          <cell r="D7577">
            <v>3.35</v>
          </cell>
        </row>
        <row r="7578">
          <cell r="A7578">
            <v>12067</v>
          </cell>
          <cell r="B7578" t="str">
            <v>ELETRODUTO PVC SOLDAVEL NBR-6150 CL B - 60MM</v>
          </cell>
          <cell r="C7578" t="str">
            <v>M</v>
          </cell>
          <cell r="D7578">
            <v>4.24</v>
          </cell>
        </row>
        <row r="7579">
          <cell r="A7579">
            <v>2446</v>
          </cell>
          <cell r="B7579" t="str">
            <v>ELETRODUTO 2" TIPO KANALEX OU EQUIV</v>
          </cell>
          <cell r="C7579" t="str">
            <v>M</v>
          </cell>
          <cell r="D7579">
            <v>8.94</v>
          </cell>
        </row>
        <row r="7580">
          <cell r="A7580">
            <v>2442</v>
          </cell>
          <cell r="B7580" t="str">
            <v>ELETRODUTO 3" TIPO KANALEX OU EQUIV</v>
          </cell>
          <cell r="C7580" t="str">
            <v>M</v>
          </cell>
          <cell r="D7580">
            <v>14.46</v>
          </cell>
        </row>
        <row r="7581">
          <cell r="A7581">
            <v>2438</v>
          </cell>
          <cell r="B7581" t="str">
            <v>ELETROTECNICO</v>
          </cell>
          <cell r="C7581" t="str">
            <v>H</v>
          </cell>
          <cell r="D7581">
            <v>18.350000000000001</v>
          </cell>
        </row>
        <row r="7582">
          <cell r="A7582">
            <v>3355</v>
          </cell>
          <cell r="B7582" t="str">
            <v>ELEVADOR DE CARGA A CABO, CABINE SEMI FECHADA *2,0* X *1,5* X *2,0* M, CAPACIDADE DE CARGA 1000 KG, TORRE  *2,38* X *2,21* X 15 M, GUINCHO DE EMBREAGEM, FREIO DE SEGURANCA, LIMITADOR DE VELOCIDADE E CANCELA (LO</v>
          </cell>
          <cell r="C7582" t="str">
            <v>H</v>
          </cell>
          <cell r="D7582">
            <v>23.18</v>
          </cell>
        </row>
        <row r="7583">
          <cell r="A7583">
            <v>36486</v>
          </cell>
          <cell r="B7583" t="str">
            <v>ELEVADOR DE CARGA, CABINE SEMI FECHADA 2,0 X 1,5 X 2,0 M, CAPACIDADE DE CARGA 1000 KG, TORRE  2,38 X 2,21 X 15 M, GUINCHO DE EMBREAGEM, FREIO DE SEGURANCA, LIMITADOR DE VELOCIDADE E CANCELA</v>
          </cell>
          <cell r="C7583" t="str">
            <v>UN</v>
          </cell>
          <cell r="D7583">
            <v>30135.23</v>
          </cell>
        </row>
        <row r="7584">
          <cell r="A7584">
            <v>37777</v>
          </cell>
          <cell r="B7584" t="str">
            <v>ELEVADOR DE CREMALHEIRA CABINE FECHADA 1,5 X 2,5 X 2,35 M (UMA POR TORRE), CAPACIDADE DE CARGA 1200 KG (15 PESSOAS), TORRE  24 M (16 MODULOS), FREIO DE SEGURANCA, LIMITADOR DE CARGA</v>
          </cell>
          <cell r="C7584" t="str">
            <v>UN</v>
          </cell>
          <cell r="D7584">
            <v>141876.09</v>
          </cell>
        </row>
        <row r="7585">
          <cell r="A7585">
            <v>39814</v>
          </cell>
          <cell r="B7585" t="str">
            <v>ELEVADOR DE CREMALHEIRA CABINE, SIMPLES FECHADA 1,5 X 2,5 X 2,35 M (UMA POR TORRE), CAPACIDADE DE CARGA *1200* KG (15 PESSOAS), TORRE  24 M (16 MODULOS), FREIOS DE SEGURANCA, LIMITADOR DE VELOCIDADE E DE CARGA</v>
          </cell>
          <cell r="C7585" t="str">
            <v>H</v>
          </cell>
          <cell r="D7585">
            <v>43.46</v>
          </cell>
        </row>
        <row r="7586">
          <cell r="A7586">
            <v>12624</v>
          </cell>
          <cell r="B7586" t="str">
            <v>EMENDA PARA CALHA PLUVIAL, PVC, DIAMETRO ENTRE 119 E 170 MM, PARA DRENAGEM PREDIAL</v>
          </cell>
          <cell r="C7586" t="str">
            <v>UN</v>
          </cell>
          <cell r="D7586">
            <v>10.78</v>
          </cell>
        </row>
        <row r="7587">
          <cell r="A7587">
            <v>10638</v>
          </cell>
          <cell r="B7587" t="str">
            <v>EMPILHADEIRA SOBRE PNEUS COM TORRE DE TRES ESTAGIOS, 4,70M DE ELEVACAO, C/ DESLOCADOR LATERAL DOS GARFOS, MOTOR GLP 4.3L, CAPACIDADE NOMINAL DE CARGA DE 6T</v>
          </cell>
          <cell r="C7587" t="str">
            <v>UN</v>
          </cell>
          <cell r="D7587">
            <v>287178.56</v>
          </cell>
        </row>
        <row r="7588">
          <cell r="A7588">
            <v>10635</v>
          </cell>
          <cell r="B7588" t="str">
            <v>EMPILHADEIRA SOBRE PNEUS COM TORRE DE TRES ESTAGIOS, 4,80M DE ELEVACAO, C/ DESLOCADOR LATERAL DOS GARFOS, MOTOR GLP 2.2L, CAPACIDADE NOMINAL DE CARGA DE 3T</v>
          </cell>
          <cell r="C7588" t="str">
            <v>UN</v>
          </cell>
          <cell r="D7588">
            <v>99263.51</v>
          </cell>
        </row>
        <row r="7589">
          <cell r="A7589">
            <v>10634</v>
          </cell>
          <cell r="B7589" t="str">
            <v>EMPILHADEIRA SOBRE PNEUS COM TORRE DE TRES ESTAGIOS, 4,80M DE ELEVACAO, C/ DESLOCADOR LATERAL DOS GARFOS, MOTOR GLP 2.4L, CAPACIDADE NOMINAL DE CARGA DE 2,5T</v>
          </cell>
          <cell r="C7589" t="str">
            <v>UN</v>
          </cell>
          <cell r="D7589">
            <v>85000</v>
          </cell>
        </row>
        <row r="7590">
          <cell r="A7590">
            <v>10636</v>
          </cell>
          <cell r="B7590" t="str">
            <v>EMPILHADEIRA SOBRE PNEUS COM TORRE DE TRES ESTAGIOS, 4,80M DE ELEVACAO, C/ DESLOCADOR LATERAL DOS GARFOS, MOTOR GLP 4.3L, CAPACIDADE NOMINAL DE CARGA DE 4T</v>
          </cell>
          <cell r="C7590" t="str">
            <v>UN</v>
          </cell>
          <cell r="D7590">
            <v>187190.81</v>
          </cell>
        </row>
        <row r="7591">
          <cell r="A7591">
            <v>10637</v>
          </cell>
          <cell r="B7591" t="str">
            <v>EMPILHADEIRA SOBRE PNEUS COM TORRE DE TRES ESTAGIOS, 4,80M DE ELEVACAO, C/ DESLOCADOR LATERAL DOS GARFOS, MOTOR GLP 4.3L, CAPACIDADE NOMINAL DE CARGA DE 5T</v>
          </cell>
          <cell r="C7591" t="str">
            <v>UN</v>
          </cell>
          <cell r="D7591">
            <v>195803.56</v>
          </cell>
        </row>
        <row r="7592">
          <cell r="A7592">
            <v>517</v>
          </cell>
          <cell r="B7592" t="str">
            <v>EMULSAO ASFALTICA ANIONICA</v>
          </cell>
          <cell r="C7592" t="str">
            <v>L</v>
          </cell>
          <cell r="D7592">
            <v>5.32</v>
          </cell>
        </row>
        <row r="7593">
          <cell r="A7593">
            <v>506</v>
          </cell>
          <cell r="B7593" t="str">
            <v>EMULSAO ASFALTICA CATIONICA RL-1C PARA USO EM PAVIMENTACAO ASFALTICA (COM ICMS)</v>
          </cell>
          <cell r="C7593" t="str">
            <v>T</v>
          </cell>
          <cell r="D7593">
            <v>1458.42</v>
          </cell>
        </row>
        <row r="7594">
          <cell r="A7594">
            <v>504</v>
          </cell>
          <cell r="B7594" t="str">
            <v>EMULSAO ASFALTICA CATIONICA RM-1C PARA USO EM PAVIMENTACAO ASFALTICA (COM ICMS)</v>
          </cell>
          <cell r="C7594" t="str">
            <v>T</v>
          </cell>
          <cell r="D7594">
            <v>1534.68</v>
          </cell>
        </row>
        <row r="7595">
          <cell r="A7595">
            <v>503</v>
          </cell>
          <cell r="B7595" t="str">
            <v>EMULSAO ASFALTICA CATIONICA RM-1C PARA USO EM PAVIMENTACAO ASFALTICA (COM ICMS)</v>
          </cell>
          <cell r="C7595" t="str">
            <v>KG</v>
          </cell>
          <cell r="D7595">
            <v>1.53</v>
          </cell>
        </row>
        <row r="7596">
          <cell r="A7596">
            <v>508</v>
          </cell>
          <cell r="B7596" t="str">
            <v>EMULSAO ASFALTICA CATIONICA RR-1C PARA USO EM PAVIMENTACAO ASFALTICA (COM ICMS)</v>
          </cell>
          <cell r="C7596" t="str">
            <v>KG</v>
          </cell>
          <cell r="D7596">
            <v>1.35</v>
          </cell>
        </row>
        <row r="7597">
          <cell r="A7597">
            <v>505</v>
          </cell>
          <cell r="B7597" t="str">
            <v>EMULSAO ASFALTICA CATIONICA RR-2C PARA USO EM PAVIMENTACAO ASFALTICA (COM ICMS)</v>
          </cell>
          <cell r="C7597" t="str">
            <v>KG</v>
          </cell>
          <cell r="D7597">
            <v>1.52</v>
          </cell>
        </row>
        <row r="7598">
          <cell r="A7598">
            <v>2696</v>
          </cell>
          <cell r="B7598" t="str">
            <v>ENCANADOR OU BOMBEIRO HIDRAULICO</v>
          </cell>
          <cell r="C7598" t="str">
            <v>H</v>
          </cell>
          <cell r="D7598">
            <v>11.87</v>
          </cell>
        </row>
        <row r="7599">
          <cell r="A7599">
            <v>4083</v>
          </cell>
          <cell r="B7599" t="str">
            <v>ENCARREGADO GERAL DE OBRAS</v>
          </cell>
          <cell r="C7599" t="str">
            <v>H</v>
          </cell>
          <cell r="D7599">
            <v>24.06</v>
          </cell>
        </row>
        <row r="7600">
          <cell r="A7600">
            <v>2705</v>
          </cell>
          <cell r="B7600" t="str">
            <v>ENERGIA ELETRICA ATE 2000 KWH INDUSTRIAL, SEM DEMANDA</v>
          </cell>
          <cell r="C7600" t="str">
            <v>KW/H</v>
          </cell>
          <cell r="D7600">
            <v>0.53</v>
          </cell>
        </row>
        <row r="7601">
          <cell r="A7601">
            <v>11683</v>
          </cell>
          <cell r="B7601" t="str">
            <v>ENGATE / RABICHO FLEXIVEL INOX 1/2 " X 30 CM</v>
          </cell>
          <cell r="C7601" t="str">
            <v>UN</v>
          </cell>
          <cell r="D7601">
            <v>43.05</v>
          </cell>
        </row>
        <row r="7602">
          <cell r="A7602">
            <v>11684</v>
          </cell>
          <cell r="B7602" t="str">
            <v>ENGATE / RABICHO FLEXIVEL INOX 1/2 " X 40 CM</v>
          </cell>
          <cell r="C7602" t="str">
            <v>UN</v>
          </cell>
          <cell r="D7602">
            <v>47.12</v>
          </cell>
        </row>
        <row r="7603">
          <cell r="A7603">
            <v>6141</v>
          </cell>
          <cell r="B7603" t="str">
            <v>ENGATE/RABICHO FLEXIVEL PLASTICO (PVC OU ABS) BRANCO 1/2 " X 30 CM</v>
          </cell>
          <cell r="C7603" t="str">
            <v>UN</v>
          </cell>
          <cell r="D7603">
            <v>2.64</v>
          </cell>
        </row>
        <row r="7604">
          <cell r="A7604">
            <v>11681</v>
          </cell>
          <cell r="B7604" t="str">
            <v>ENGATE/RABICHO FLEXIVEL PLASTICO (PVC OU ABS) BRANCO 1/2 " X 40 CM</v>
          </cell>
          <cell r="C7604" t="str">
            <v>UN</v>
          </cell>
          <cell r="D7604">
            <v>4.28</v>
          </cell>
        </row>
        <row r="7605">
          <cell r="A7605">
            <v>2706</v>
          </cell>
          <cell r="B7605" t="str">
            <v>ENGENHEIRO CIVIL DE OBRA JUNIOR</v>
          </cell>
          <cell r="C7605" t="str">
            <v>H</v>
          </cell>
          <cell r="D7605">
            <v>76.03</v>
          </cell>
        </row>
        <row r="7606">
          <cell r="A7606">
            <v>2707</v>
          </cell>
          <cell r="B7606" t="str">
            <v>ENGENHEIRO CIVIL DE OBRA PLENO</v>
          </cell>
          <cell r="C7606" t="str">
            <v>H</v>
          </cell>
          <cell r="D7606">
            <v>95.76</v>
          </cell>
        </row>
        <row r="7607">
          <cell r="A7607">
            <v>2708</v>
          </cell>
          <cell r="B7607" t="str">
            <v>ENGENHEIRO CIVIL DE OBRA SENIOR</v>
          </cell>
          <cell r="C7607" t="str">
            <v>H</v>
          </cell>
          <cell r="D7607">
            <v>125.79</v>
          </cell>
        </row>
        <row r="7608">
          <cell r="A7608">
            <v>34779</v>
          </cell>
          <cell r="B7608" t="str">
            <v>ENGENHEIRO CIVIL JUNIOR</v>
          </cell>
          <cell r="C7608" t="str">
            <v>H</v>
          </cell>
          <cell r="D7608">
            <v>76.03</v>
          </cell>
        </row>
        <row r="7609">
          <cell r="A7609">
            <v>34780</v>
          </cell>
          <cell r="B7609" t="str">
            <v>ENGENHEIRO CIVIL PLENO</v>
          </cell>
          <cell r="C7609" t="str">
            <v>H</v>
          </cell>
          <cell r="D7609">
            <v>96.08</v>
          </cell>
        </row>
        <row r="7610">
          <cell r="A7610">
            <v>34782</v>
          </cell>
          <cell r="B7610" t="str">
            <v>ENGENHEIRO CIVIL SENIOR</v>
          </cell>
          <cell r="C7610" t="str">
            <v>H</v>
          </cell>
          <cell r="D7610">
            <v>125.79</v>
          </cell>
        </row>
        <row r="7611">
          <cell r="A7611">
            <v>34783</v>
          </cell>
          <cell r="B7611" t="str">
            <v>ENGENHEIRO ELETRICISTA</v>
          </cell>
          <cell r="C7611" t="str">
            <v>H</v>
          </cell>
          <cell r="D7611">
            <v>87.8</v>
          </cell>
        </row>
        <row r="7612">
          <cell r="A7612">
            <v>34785</v>
          </cell>
          <cell r="B7612" t="str">
            <v>ENGENHEIRO SANITARISTA</v>
          </cell>
          <cell r="C7612" t="str">
            <v>H</v>
          </cell>
          <cell r="D7612">
            <v>76.02</v>
          </cell>
        </row>
        <row r="7613">
          <cell r="A7613">
            <v>11554</v>
          </cell>
          <cell r="B7613" t="str">
            <v>ENTRADA LATAO CROMADO TIPO 303 LA FONTE P/ FECHADURA PORTA INTERNA</v>
          </cell>
          <cell r="C7613" t="str">
            <v>UN</v>
          </cell>
          <cell r="D7613">
            <v>5.45</v>
          </cell>
        </row>
        <row r="7614">
          <cell r="A7614">
            <v>37774</v>
          </cell>
          <cell r="B7614" t="str">
            <v>EQUIPAMENTO DE LIMPEZA COMBINADO (VACUO/ALTA PRESSAO) 95% VACUO, TANQUE 7000 L, BOMBA 140 KGF/CM2 66 L/MIN COM MOTOR INDEPENDENTE A DIESEL DE 60 CV (INCLUI MONTAGEM, NAO INCLUI CAMINHAO)</v>
          </cell>
          <cell r="C7614" t="str">
            <v>UN</v>
          </cell>
          <cell r="D7614">
            <v>106479.7</v>
          </cell>
        </row>
        <row r="7615">
          <cell r="A7615">
            <v>38630</v>
          </cell>
          <cell r="B7615" t="str">
            <v>EQUIPAMENTO PARA DEMARCACAO DE FAIXAS DE TRAFEGO A FRIO, A SER MONTADO SOBRE CAMINHAO DE PBT MINIMO DE 9 T E DISTANCIA MINIMA ENTRE EIXOS DE 4,3 M, CAPACIDADE PARA 800 L DE TINTA (INCLUI MONTAGEM, NAO INCLUI CA</v>
          </cell>
          <cell r="C7615" t="str">
            <v>UN</v>
          </cell>
          <cell r="D7615">
            <v>818750</v>
          </cell>
        </row>
        <row r="7616">
          <cell r="A7616">
            <v>38629</v>
          </cell>
          <cell r="B7616" t="str">
            <v>EQUIPAMENTO PARA DEMARCACAO DE FAIXAS DE TRAFEGO A QUENTE, A SER MONTADO SOBRE CAMINHAO DE PBT MINIMO DE 17 T E DISTANCIA MINIMA ENTRE EIXOS DE 5,2 M, CAPACIDADE PARA 1.000 KG DE MATERIAL TERMOPLASTICO (INCLUI</v>
          </cell>
          <cell r="C7616" t="str">
            <v>UN</v>
          </cell>
          <cell r="D7616">
            <v>1218750</v>
          </cell>
        </row>
        <row r="7617">
          <cell r="A7617">
            <v>2720</v>
          </cell>
          <cell r="B7617" t="str">
            <v>ESCAVADEIRA DRAGA DE ARRASTE, CAP. 3/4 JC 140HP (INCL MANUTENCAO/OPERACAO)</v>
          </cell>
          <cell r="C7617" t="str">
            <v>H</v>
          </cell>
          <cell r="D7617">
            <v>214.57</v>
          </cell>
        </row>
        <row r="7618">
          <cell r="A7618">
            <v>36483</v>
          </cell>
          <cell r="B7618" t="str">
            <v>ESCAVADEIRA HIDRAULICA SOBRE ESTEIRAS CACAMBA 0,40 A 1,20 M3, PESO OPERACIONAL 21,19 T, POTENCIA LIQUIDA 173 HP</v>
          </cell>
          <cell r="C7618" t="str">
            <v>UN</v>
          </cell>
          <cell r="D7618">
            <v>435625</v>
          </cell>
        </row>
        <row r="7619">
          <cell r="A7619">
            <v>14525</v>
          </cell>
          <cell r="B7619" t="str">
            <v>ESCAVADEIRA HIDRAULICA SOBRE ESTEIRAS COM CACAMBA DE 1,20 M3, PESO OPERACIONAL 21 T, POTENCIA BRUTA 155 HP</v>
          </cell>
          <cell r="C7619" t="str">
            <v>UN</v>
          </cell>
          <cell r="D7619">
            <v>456125</v>
          </cell>
        </row>
        <row r="7620">
          <cell r="A7620">
            <v>36482</v>
          </cell>
          <cell r="B7620" t="str">
            <v>ESCAVADEIRA HIDRAULICA SOBRE ESTEIRAS, CACAMBA  0,80 M3, PESO OPERACIONAL 17,8 T, POTENCIA LIQUIDA 110 HP</v>
          </cell>
          <cell r="C7620" t="str">
            <v>UN</v>
          </cell>
          <cell r="D7620">
            <v>391190.71</v>
          </cell>
        </row>
        <row r="7621">
          <cell r="A7621">
            <v>36408</v>
          </cell>
          <cell r="B7621" t="str">
            <v>ESCAVADEIRA HIDRAULICA SOBRE ESTEIRAS, CACAMBA 0,4 A 1,70 M3, PESO OPERACIONAL 23,2 T, POTENCIA BRUTA 183 HP</v>
          </cell>
          <cell r="C7621" t="str">
            <v>UN</v>
          </cell>
          <cell r="D7621">
            <v>467400</v>
          </cell>
        </row>
        <row r="7622">
          <cell r="A7622">
            <v>2723</v>
          </cell>
          <cell r="B7622" t="str">
            <v>ESCAVADEIRA HIDRAULICA SOBRE ESTEIRAS, CACAMBA 0,62M3, PESO OPERACIONAL 12,61T, POTENCIA LIQUIDA 95HP</v>
          </cell>
          <cell r="C7622" t="str">
            <v>UN</v>
          </cell>
          <cell r="D7622">
            <v>358750</v>
          </cell>
        </row>
        <row r="7623">
          <cell r="A7623">
            <v>36481</v>
          </cell>
          <cell r="B7623" t="str">
            <v>ESCAVADEIRA HIDRAULICA SOBRE ESTEIRAS, CACAMBA 0,80 A 1,30 M3, PESO OPERACIONAL 22,18 T, POTENCIA LIQUIDA 170 HP</v>
          </cell>
          <cell r="C7623" t="str">
            <v>UN</v>
          </cell>
          <cell r="D7623">
            <v>427937.5</v>
          </cell>
        </row>
        <row r="7624">
          <cell r="A7624">
            <v>10685</v>
          </cell>
          <cell r="B7624" t="str">
            <v>ESCAVADEIRA HIDRAULICA SOBRE ESTEIRAS, CACAMBA 0,80M3, PESO OPERACIONAL 17T, POTENCIA BRUTA 111HP</v>
          </cell>
          <cell r="C7624" t="str">
            <v>UN</v>
          </cell>
          <cell r="D7624">
            <v>410000</v>
          </cell>
        </row>
        <row r="7625">
          <cell r="A7625">
            <v>10749</v>
          </cell>
          <cell r="B7625" t="str">
            <v>ESCORA METALICA TELESCOPICA, COM ALTURA REGULAVEL DE *1,80* a *3,20* M, COM CAPACIDADE DE CARGA DE NO MINIMO 1000 KGF (10 KN), INCLUSO TRIPE E FORCADO (LOCACAO)</v>
          </cell>
          <cell r="C7625" t="str">
            <v>MES</v>
          </cell>
          <cell r="D7625">
            <v>4.8099999999999996</v>
          </cell>
        </row>
        <row r="7626">
          <cell r="A7626">
            <v>4111</v>
          </cell>
          <cell r="B7626" t="str">
            <v>ESCORA PRE-MOLDADA EM CONCRETO, *10 X 10* CM, H = 2,30M</v>
          </cell>
          <cell r="C7626" t="str">
            <v>UN</v>
          </cell>
          <cell r="D7626">
            <v>31.64</v>
          </cell>
        </row>
        <row r="7627">
          <cell r="A7627">
            <v>26021</v>
          </cell>
          <cell r="B7627" t="str">
            <v>ESCOVA CIRCULAR EM ACO LATONADO, 6 X 1 " (DIAMETRO X ESPESSURA), FURO DE 1 1/4 ", FIO ONDULADO *0,30* MM</v>
          </cell>
          <cell r="C7627" t="str">
            <v>UN</v>
          </cell>
          <cell r="D7627">
            <v>45.64</v>
          </cell>
        </row>
        <row r="7628">
          <cell r="A7628">
            <v>12</v>
          </cell>
          <cell r="B7628" t="str">
            <v>ESCOVA DE ACO, COM CABO, *4  X 15* FILEIRAS DE CERDAS</v>
          </cell>
          <cell r="C7628" t="str">
            <v>UN</v>
          </cell>
          <cell r="D7628">
            <v>5.0999999999999996</v>
          </cell>
        </row>
        <row r="7629">
          <cell r="A7629">
            <v>37554</v>
          </cell>
          <cell r="B7629" t="str">
            <v>ESGUICHO JATO REGULAVEL, TIPO ELKHART, ENGATE RAPIDO 1 1/2", PARA COMBATE A INCENDIO</v>
          </cell>
          <cell r="C7629" t="str">
            <v>UN</v>
          </cell>
          <cell r="D7629">
            <v>135.05000000000001</v>
          </cell>
        </row>
        <row r="7630">
          <cell r="A7630">
            <v>37555</v>
          </cell>
          <cell r="B7630" t="str">
            <v>ESGUICHO JATO REGULAVEL, TIPO ELKHART, ENGATE RAPIDO 2 1/2", PARA COMBATE A INCENDIO</v>
          </cell>
          <cell r="C7630" t="str">
            <v>UN</v>
          </cell>
          <cell r="D7630">
            <v>164.28</v>
          </cell>
        </row>
        <row r="7631">
          <cell r="A7631">
            <v>10902</v>
          </cell>
          <cell r="B7631" t="str">
            <v>ESGUICHO TIPO JATO SOLIDO, EM LATAO, ENGATE RAPIDO 1 1/2" X 13 MM, PARA MANGUEIRA EM INSTALACAO PREDIAL COMBATE A INCENDIO</v>
          </cell>
          <cell r="C7631" t="str">
            <v>UN</v>
          </cell>
          <cell r="D7631">
            <v>41.22</v>
          </cell>
        </row>
        <row r="7632">
          <cell r="A7632">
            <v>20965</v>
          </cell>
          <cell r="B7632" t="str">
            <v>ESGUICHO TIPO JATO SOLIDO, EM LATAO, ENGATE RAPIDO 1 1/2" X 16 MM, PARA MANGUEIRA EM INSTALACAO PREDIAL COMBATE A INCENDIO</v>
          </cell>
          <cell r="C7632" t="str">
            <v>UN</v>
          </cell>
          <cell r="D7632">
            <v>41.6</v>
          </cell>
        </row>
        <row r="7633">
          <cell r="A7633">
            <v>20966</v>
          </cell>
          <cell r="B7633" t="str">
            <v>ESGUICHO TIPO JATO SOLIDO, EM LATAO, ENGATE RAPIDO 1 1/2" X 19 MM, PARA MANGUEIRA EM INSTALACAO PREDIAL COMBATE A INCENDIO</v>
          </cell>
          <cell r="C7633" t="str">
            <v>UN</v>
          </cell>
          <cell r="D7633">
            <v>44.8</v>
          </cell>
        </row>
        <row r="7634">
          <cell r="A7634">
            <v>10903</v>
          </cell>
          <cell r="B7634" t="str">
            <v>ESGUICHO TIPO JATO SOLIDO, EM LATAO, ENGATE RAPIDO 2 1/2" X 13 MM, PARA MANGUEIRA EM INSTALACAO PREDIAL COMBATE A INCENDIO</v>
          </cell>
          <cell r="C7634" t="str">
            <v>UN</v>
          </cell>
          <cell r="D7634">
            <v>67.900000000000006</v>
          </cell>
        </row>
        <row r="7635">
          <cell r="A7635">
            <v>20967</v>
          </cell>
          <cell r="B7635" t="str">
            <v>ESGUICHO TIPO JATO SOLIDO, EM LATAO, ENGATE RAPIDO 2 1/2" X 16 MM, PARA MANGUEIRA EM INSTALACAO PREDIAL COMBATE A INCENDIO</v>
          </cell>
          <cell r="C7635" t="str">
            <v>UN</v>
          </cell>
          <cell r="D7635">
            <v>67.900000000000006</v>
          </cell>
        </row>
        <row r="7636">
          <cell r="A7636">
            <v>20968</v>
          </cell>
          <cell r="B7636" t="str">
            <v>ESGUICHO TIPO JATO SOLIDO, EM LATAO, ENGATE RAPIDO 2 1/2" X 19 MM, PARA MANGUEIRA EM INSTALACAO PREDIAL COMBATE A INCENDIO</v>
          </cell>
          <cell r="C7636" t="str">
            <v>UN</v>
          </cell>
          <cell r="D7636">
            <v>74.47</v>
          </cell>
        </row>
        <row r="7637">
          <cell r="A7637">
            <v>11359</v>
          </cell>
          <cell r="B7637" t="str">
            <v>ESMERILHADEIRA ANGULAR ELETRICA, DIAMETRO DO DISCO 7 '' (180 MM), ROTACAO 8500 RPM</v>
          </cell>
          <cell r="C7637" t="str">
            <v>UN</v>
          </cell>
          <cell r="D7637">
            <v>491.68</v>
          </cell>
        </row>
        <row r="7638">
          <cell r="A7638">
            <v>10761</v>
          </cell>
          <cell r="B7638" t="str">
            <v>ESMERILHADEIRA ELETRICA INDUSTRIAL PORTATIL</v>
          </cell>
          <cell r="C7638" t="str">
            <v>H</v>
          </cell>
          <cell r="D7638">
            <v>0.6</v>
          </cell>
        </row>
        <row r="7639">
          <cell r="A7639">
            <v>40215</v>
          </cell>
          <cell r="B7639" t="str">
            <v>ESPAÇADOR PLÁSTICO *COLETADO CAIXA*</v>
          </cell>
          <cell r="C7639" t="str">
            <v>UN</v>
          </cell>
          <cell r="D7639">
            <v>0.14000000000000001</v>
          </cell>
        </row>
        <row r="7640">
          <cell r="A7640">
            <v>20219</v>
          </cell>
          <cell r="B7640" t="str">
            <v>ESPARGIDOR DE ASFALTO PRESSURIZADO, REBOCAVEL, TANQUE DE 2500 L, PNEUMATICO, COM MOTOR A GASOLINA 3,4HP</v>
          </cell>
          <cell r="C7640" t="str">
            <v>UN</v>
          </cell>
          <cell r="D7640">
            <v>61000</v>
          </cell>
        </row>
        <row r="7641">
          <cell r="A7641">
            <v>36484</v>
          </cell>
          <cell r="B7641" t="str">
            <v>ESPARGIDOR DE ASFALTO PRESSURIZADO, TANQUE 6 M3 COM ISOLACAO TERMICA, AQUECIDO COM 2 MACARICOS, COM BARRA ESPARGIDORA 3,60 M, A SER MONTADO SOBRE CAMINHAO</v>
          </cell>
          <cell r="C7641" t="str">
            <v>UN</v>
          </cell>
          <cell r="D7641">
            <v>129491.89</v>
          </cell>
        </row>
        <row r="7642">
          <cell r="A7642">
            <v>40616</v>
          </cell>
          <cell r="B7642" t="str">
            <v>ESPELHO / PLACA DE 3 POSTOS 4" X 2", PARA INSTALACAO DE TOMADAS E INTERRUPTORES *COLETADO CAIXA*</v>
          </cell>
          <cell r="C7642" t="str">
            <v>UN</v>
          </cell>
          <cell r="D7642">
            <v>3.42</v>
          </cell>
        </row>
        <row r="7643">
          <cell r="A7643">
            <v>40618</v>
          </cell>
          <cell r="B7643" t="str">
            <v>ESPELHO / PLACA DE 6 POSTOS 4" X 4", PARA INSTALACAO DE TOMADAS E INTERRUPTORES *COLETADO CAIXA*</v>
          </cell>
          <cell r="C7643" t="str">
            <v>UN</v>
          </cell>
          <cell r="D7643">
            <v>7.96</v>
          </cell>
        </row>
        <row r="7644">
          <cell r="A7644">
            <v>11186</v>
          </cell>
          <cell r="B7644" t="str">
            <v>ESPELHO CRISTAL E = 4 MM</v>
          </cell>
          <cell r="C7644" t="str">
            <v>M2</v>
          </cell>
          <cell r="D7644">
            <v>227.03</v>
          </cell>
        </row>
        <row r="7645">
          <cell r="A7645">
            <v>11557</v>
          </cell>
          <cell r="B7645" t="str">
            <v>ESPELHO P/ FECHADURA EXTERNA EMBUTIR - ACAB PADRAO MEDIO</v>
          </cell>
          <cell r="C7645" t="str">
            <v>PAR</v>
          </cell>
          <cell r="D7645">
            <v>15.54</v>
          </cell>
        </row>
        <row r="7646">
          <cell r="A7646">
            <v>11558</v>
          </cell>
          <cell r="B7646" t="str">
            <v>ESPELHO P/ FECHADURA EXTERNA EMBUTIR - LINHA POPULAR</v>
          </cell>
          <cell r="C7646" t="str">
            <v>PAR</v>
          </cell>
          <cell r="D7646">
            <v>12.68</v>
          </cell>
        </row>
        <row r="7647">
          <cell r="A7647">
            <v>2759</v>
          </cell>
          <cell r="B7647" t="str">
            <v>ESPOLETA SIMPLES Nº 8</v>
          </cell>
          <cell r="C7647" t="str">
            <v>UN</v>
          </cell>
          <cell r="D7647">
            <v>0.75</v>
          </cell>
        </row>
        <row r="7648">
          <cell r="A7648">
            <v>20059</v>
          </cell>
          <cell r="B7648" t="str">
            <v>ESQUADRO EXTERNO PARA CALHA PLUVIAL, PVC DIAMETRO ENTRE 119 E 170 MM, PARA DRENAGEM PREDIAL</v>
          </cell>
          <cell r="C7648" t="str">
            <v>UN</v>
          </cell>
          <cell r="D7648">
            <v>15.29</v>
          </cell>
        </row>
        <row r="7649">
          <cell r="A7649">
            <v>20060</v>
          </cell>
          <cell r="B7649" t="str">
            <v>ESQUADRO INTERNO PARA CALHA PLUVIAL, PVC DIAMETRO ENTRE 119 E 170 MM, PARA DRENAGEM PREDIAL</v>
          </cell>
          <cell r="C7649" t="str">
            <v>UN</v>
          </cell>
          <cell r="D7649">
            <v>15.29</v>
          </cell>
        </row>
        <row r="7650">
          <cell r="A7650">
            <v>2803</v>
          </cell>
          <cell r="B7650" t="str">
            <v>ESTACA 'H' -  6" X 6", INCLUSIVE CRAVACAO</v>
          </cell>
          <cell r="C7650" t="str">
            <v>M</v>
          </cell>
          <cell r="D7650">
            <v>282.61</v>
          </cell>
        </row>
        <row r="7651">
          <cell r="A7651">
            <v>2801</v>
          </cell>
          <cell r="B7651" t="str">
            <v>ESTACA "I" - 10" X 4 5/8" SIMPLES - 37.80KG, INCLUSIVE CRAVACAO</v>
          </cell>
          <cell r="C7651" t="str">
            <v>M</v>
          </cell>
          <cell r="D7651">
            <v>292.57</v>
          </cell>
        </row>
        <row r="7652">
          <cell r="A7652">
            <v>2806</v>
          </cell>
          <cell r="B7652" t="str">
            <v>ESTACA "I" - 12" X 5 1/4" SIMPLES, INCLUSIVE CRAVACAO</v>
          </cell>
          <cell r="C7652" t="str">
            <v>M</v>
          </cell>
          <cell r="D7652">
            <v>302.52999999999997</v>
          </cell>
        </row>
        <row r="7653">
          <cell r="A7653">
            <v>34786</v>
          </cell>
          <cell r="B7653" t="str">
            <v>ESTAGIARIO EM ENGENHARIA / ARQUITETURA</v>
          </cell>
          <cell r="C7653" t="str">
            <v>H</v>
          </cell>
          <cell r="D7653">
            <v>15.81</v>
          </cell>
        </row>
        <row r="7654">
          <cell r="A7654">
            <v>13</v>
          </cell>
          <cell r="B7654" t="str">
            <v>ESTOPA</v>
          </cell>
          <cell r="C7654" t="str">
            <v>KG</v>
          </cell>
          <cell r="D7654">
            <v>7.85</v>
          </cell>
        </row>
        <row r="7655">
          <cell r="A7655">
            <v>2762</v>
          </cell>
          <cell r="B7655" t="str">
            <v>ESTOPIM SIMPLES</v>
          </cell>
          <cell r="C7655" t="str">
            <v>M</v>
          </cell>
          <cell r="D7655">
            <v>0.93</v>
          </cell>
        </row>
        <row r="7656">
          <cell r="A7656">
            <v>21142</v>
          </cell>
          <cell r="B7656" t="str">
            <v>ESTRIBO COM PARAFUSO EM CHAPA DE FERRO FUNDIDO DE 2" X 3/16" X 35 CM, SECAO "U", PARA MADEIRAMENTO DE TELHADO</v>
          </cell>
          <cell r="C7656" t="str">
            <v>UN</v>
          </cell>
          <cell r="D7656">
            <v>16.73</v>
          </cell>
        </row>
        <row r="7657">
          <cell r="A7657">
            <v>12865</v>
          </cell>
          <cell r="B7657" t="str">
            <v>ESTUCADOR</v>
          </cell>
          <cell r="C7657" t="str">
            <v>H</v>
          </cell>
          <cell r="D7657">
            <v>10.47</v>
          </cell>
        </row>
        <row r="7658">
          <cell r="A7658">
            <v>4223</v>
          </cell>
          <cell r="B7658" t="str">
            <v>ETANOL</v>
          </cell>
          <cell r="C7658" t="str">
            <v>L</v>
          </cell>
          <cell r="D7658">
            <v>2.84</v>
          </cell>
        </row>
        <row r="7659">
          <cell r="A7659">
            <v>37372</v>
          </cell>
          <cell r="B7659" t="str">
            <v>EXAMES (ENCARGOS COMPLEMENTARES) *COLETADO CAIXA*</v>
          </cell>
          <cell r="C7659" t="str">
            <v>H</v>
          </cell>
          <cell r="D7659">
            <v>0.18</v>
          </cell>
        </row>
        <row r="7660">
          <cell r="A7660">
            <v>11582</v>
          </cell>
          <cell r="B7660" t="str">
            <v>EXTENSOR/HASTE DE COMANDO 25MM ALUMINIO</v>
          </cell>
          <cell r="C7660" t="str">
            <v>UN</v>
          </cell>
          <cell r="D7660">
            <v>6.1</v>
          </cell>
        </row>
        <row r="7661">
          <cell r="A7661">
            <v>10886</v>
          </cell>
          <cell r="B7661" t="str">
            <v>EXTINTOR DE INCENDIO PORTATIL COM CARGA DE AGUA PRESSURIZADA DE 10 L, CLASSE A</v>
          </cell>
          <cell r="C7661" t="str">
            <v>UN</v>
          </cell>
          <cell r="D7661">
            <v>134.75</v>
          </cell>
        </row>
        <row r="7662">
          <cell r="A7662">
            <v>10888</v>
          </cell>
          <cell r="B7662" t="str">
            <v>EXTINTOR DE INCENDIO PORTATIL COM CARGA DE GAS CARBONICO CO2 DE 4 KG, CLASSE BC</v>
          </cell>
          <cell r="C7662" t="str">
            <v>UN</v>
          </cell>
          <cell r="D7662">
            <v>426.46</v>
          </cell>
        </row>
        <row r="7663">
          <cell r="A7663">
            <v>10889</v>
          </cell>
          <cell r="B7663" t="str">
            <v>EXTINTOR DE INCENDIO PORTATIL COM CARGA DE GAS CARBONICO CO2 DE 6 KG, CLASSE BC</v>
          </cell>
          <cell r="C7663" t="str">
            <v>UN</v>
          </cell>
          <cell r="D7663">
            <v>462</v>
          </cell>
        </row>
        <row r="7664">
          <cell r="A7664">
            <v>10890</v>
          </cell>
          <cell r="B7664" t="str">
            <v>EXTINTOR DE INCENDIO PORTATIL COM CARGA DE PO QUIMICO SECO (PQS) DE 12 KG, CLASSE BC</v>
          </cell>
          <cell r="C7664" t="str">
            <v>UN</v>
          </cell>
          <cell r="D7664">
            <v>213.23</v>
          </cell>
        </row>
        <row r="7665">
          <cell r="A7665">
            <v>10891</v>
          </cell>
          <cell r="B7665" t="str">
            <v>EXTINTOR DE INCENDIO PORTATIL COM CARGA DE PO QUIMICO SECO (PQS) DE 4 KG, CLASSE BC</v>
          </cell>
          <cell r="C7665" t="str">
            <v>UN</v>
          </cell>
          <cell r="D7665">
            <v>130.30000000000001</v>
          </cell>
        </row>
        <row r="7666">
          <cell r="A7666">
            <v>10892</v>
          </cell>
          <cell r="B7666" t="str">
            <v>EXTINTOR DE INCENDIO PORTATIL COM CARGA DE PO QUIMICO SECO (PQS) DE 6 KG, CLASSE BC</v>
          </cell>
          <cell r="C7666" t="str">
            <v>UN</v>
          </cell>
          <cell r="D7666">
            <v>154</v>
          </cell>
        </row>
        <row r="7667">
          <cell r="A7667">
            <v>20977</v>
          </cell>
          <cell r="B7667" t="str">
            <v>EXTINTOR DE INCENDIO PORTATIL COM CARGA DE PO QUIMICO SECO (PQS) DE 8 KG, CLASSE BC</v>
          </cell>
          <cell r="C7667" t="str">
            <v>UN</v>
          </cell>
          <cell r="D7667">
            <v>183.61</v>
          </cell>
        </row>
        <row r="7668">
          <cell r="A7668">
            <v>3073</v>
          </cell>
          <cell r="B7668" t="str">
            <v>EXTREMIDADE PVC PBA, BF, JE, DN 100/ DE 110 MM (NBR 10351)</v>
          </cell>
          <cell r="C7668" t="str">
            <v>UN</v>
          </cell>
          <cell r="D7668">
            <v>93.68</v>
          </cell>
        </row>
        <row r="7669">
          <cell r="A7669">
            <v>3068</v>
          </cell>
          <cell r="B7669" t="str">
            <v>EXTREMIDADE PVC PBA, BF, JE, DN 50 / DE 60 MM (NBR 10351)</v>
          </cell>
          <cell r="C7669" t="str">
            <v>UN</v>
          </cell>
          <cell r="D7669">
            <v>44.1</v>
          </cell>
        </row>
        <row r="7670">
          <cell r="A7670">
            <v>3074</v>
          </cell>
          <cell r="B7670" t="str">
            <v>EXTREMIDADE PVC PBA, BF, JE, DN 75/ DE 85 MM (NBR 10351)</v>
          </cell>
          <cell r="C7670" t="str">
            <v>UN</v>
          </cell>
          <cell r="D7670">
            <v>74.56</v>
          </cell>
        </row>
        <row r="7671">
          <cell r="A7671">
            <v>3076</v>
          </cell>
          <cell r="B7671" t="str">
            <v>EXTREMIDADE PVC PBA, PF, JE, DN 100 / DE 110 MM (NBR 10351)</v>
          </cell>
          <cell r="C7671" t="str">
            <v>UN</v>
          </cell>
          <cell r="D7671">
            <v>83.97</v>
          </cell>
        </row>
        <row r="7672">
          <cell r="A7672">
            <v>3072</v>
          </cell>
          <cell r="B7672" t="str">
            <v>EXTREMIDADE PVC PBA, PF, JE, DN 50/ DE 60 MM (NBR 10351)</v>
          </cell>
          <cell r="C7672" t="str">
            <v>UN</v>
          </cell>
          <cell r="D7672">
            <v>37.26</v>
          </cell>
        </row>
        <row r="7673">
          <cell r="A7673">
            <v>3075</v>
          </cell>
          <cell r="B7673" t="str">
            <v>EXTREMIDADE PVC PBA, PF, JE, DN 75 / DE 85 MM (NBR 10351)</v>
          </cell>
          <cell r="C7673" t="str">
            <v>UN</v>
          </cell>
          <cell r="D7673">
            <v>67.209999999999994</v>
          </cell>
        </row>
        <row r="7674">
          <cell r="A7674">
            <v>10780</v>
          </cell>
          <cell r="B7674" t="str">
            <v>EXTREMIDADE/TUBETE PARA HIDROMETRO PVC, COM ROSCA, CURTA, COM BUCHA LATAO, 1/2"</v>
          </cell>
          <cell r="C7674" t="str">
            <v>UN</v>
          </cell>
          <cell r="D7674">
            <v>4.05</v>
          </cell>
        </row>
        <row r="7675">
          <cell r="A7675">
            <v>10781</v>
          </cell>
          <cell r="B7675" t="str">
            <v>EXTREMIDADE/TUBETE PARA HIDROMETRO PVC, COM ROSCA, CURTA, COM BUCHA LATAO, 3/4"</v>
          </cell>
          <cell r="C7675" t="str">
            <v>UN</v>
          </cell>
          <cell r="D7675">
            <v>5.03</v>
          </cell>
        </row>
        <row r="7676">
          <cell r="A7676">
            <v>20106</v>
          </cell>
          <cell r="B7676" t="str">
            <v>EXTREMIDADE/TUBETE PARA HIDROMETRO PVC, COM ROSCA, CURTA, SEM BUCHA LATAO, 1/2"</v>
          </cell>
          <cell r="C7676" t="str">
            <v>UN</v>
          </cell>
          <cell r="D7676">
            <v>2.38</v>
          </cell>
        </row>
        <row r="7677">
          <cell r="A7677">
            <v>20107</v>
          </cell>
          <cell r="B7677" t="str">
            <v>EXTREMIDADE/TUBETE PARA HIDROMETRO PVC, COM ROSCA, CURTA, SEM BUCHA LATAO, 3/4"</v>
          </cell>
          <cell r="C7677" t="str">
            <v>UN</v>
          </cell>
          <cell r="D7677">
            <v>2.56</v>
          </cell>
        </row>
        <row r="7678">
          <cell r="A7678">
            <v>20108</v>
          </cell>
          <cell r="B7678" t="str">
            <v>EXTREMIDADE/TUBETE PARA HIDROMETRO PVC, COM ROSCA, LONGA, SEM BUCHA LATAO, 1/2"</v>
          </cell>
          <cell r="C7678" t="str">
            <v>UN</v>
          </cell>
          <cell r="D7678">
            <v>2.2799999999999998</v>
          </cell>
        </row>
        <row r="7679">
          <cell r="A7679">
            <v>20109</v>
          </cell>
          <cell r="B7679" t="str">
            <v>EXTREMIDADE/TUBETE PARA HIDROMETRO PVC, COM ROSCA, LONGA, SEM BUCHA LATAO, 3/4"</v>
          </cell>
          <cell r="C7679" t="str">
            <v>UN</v>
          </cell>
          <cell r="D7679">
            <v>3.6</v>
          </cell>
        </row>
        <row r="7680">
          <cell r="A7680">
            <v>34795</v>
          </cell>
          <cell r="B7680" t="str">
            <v>FAIXA / FILETE / LISTELO EM CERAMICA, DECORADA, *8 X 30* CM</v>
          </cell>
          <cell r="C7680" t="str">
            <v>M2</v>
          </cell>
          <cell r="D7680">
            <v>107.26</v>
          </cell>
        </row>
        <row r="7681">
          <cell r="A7681">
            <v>34796</v>
          </cell>
          <cell r="B7681" t="str">
            <v>FAIXA / FILETE / LISTELO EM CERAMICA, LISO OU CORDAO, BRANCO, *2 X 30* CM</v>
          </cell>
          <cell r="C7681" t="str">
            <v>M</v>
          </cell>
          <cell r="D7681">
            <v>4.7</v>
          </cell>
        </row>
        <row r="7682">
          <cell r="A7682">
            <v>11474</v>
          </cell>
          <cell r="B7682" t="str">
            <v>FECHADURA AUXILIAR DE EMBUTIR PARA PORTA DE ARMARIO DE MADEIRA, CROMADA, CHAVE TIPO GORGES, CAIXA COM LINGUETA, CHAPA TESTA E CONTRA CHAPA</v>
          </cell>
          <cell r="C7682" t="str">
            <v>UN</v>
          </cell>
          <cell r="D7682">
            <v>23.69</v>
          </cell>
        </row>
        <row r="7683">
          <cell r="A7683">
            <v>11470</v>
          </cell>
          <cell r="B7683" t="str">
            <v>FECHADURA AUXILIAR DE EMBUTIR PARA PORTA DE ARMARIO, CROMADA, CAIXA COM CILINDRO REDONDO, CHAPA TESTA E LINGUETA</v>
          </cell>
          <cell r="C7683" t="str">
            <v>UN</v>
          </cell>
          <cell r="D7683">
            <v>15.52</v>
          </cell>
        </row>
        <row r="7684">
          <cell r="A7684">
            <v>11480</v>
          </cell>
          <cell r="B7684" t="str">
            <v>FECHADURA AUXILIAR SEGURANCA, DE EMBUTIR, REFORCADA, MAQUINA DE 40 A 55 MM, COM CILINDRO, CROMADA, PARA PORTA EXTERNA - COMPLETA</v>
          </cell>
          <cell r="C7684" t="str">
            <v>CJ</v>
          </cell>
          <cell r="D7684">
            <v>38.75</v>
          </cell>
        </row>
        <row r="7685">
          <cell r="A7685">
            <v>38154</v>
          </cell>
          <cell r="B7685" t="str">
            <v>FECHADURA AUXILIAR TRAVA DE SEGURANCA SIMPLES, CROMADA, MAQUINA *40* MM, INCLUI CHAVE TETRA E ROSETA REDONDA - COMPLETA</v>
          </cell>
          <cell r="C7685" t="str">
            <v>CJ</v>
          </cell>
          <cell r="D7685">
            <v>24.26</v>
          </cell>
        </row>
        <row r="7686">
          <cell r="A7686">
            <v>11482</v>
          </cell>
          <cell r="B7686" t="str">
            <v>FECHADURA BICO DE PAPAGAIO, MAQUINA *45* MM, CROMADA, COM CHAVE TIPO GORGES BIPARTIDA, PARA PORTA DE CORRER INTERNA - COMPLETA</v>
          </cell>
          <cell r="C7686" t="str">
            <v>CJ</v>
          </cell>
          <cell r="D7686">
            <v>35.19</v>
          </cell>
        </row>
        <row r="7687">
          <cell r="A7687">
            <v>3084</v>
          </cell>
          <cell r="B7687" t="str">
            <v>FECHADURA BICO DE PAPAGAIO, MAQUINA *45* MM, CROMADA, COM CILINDRO, PARA PORTA DE CORRER EXTERNA - COMPLETA</v>
          </cell>
          <cell r="C7687" t="str">
            <v>CJ</v>
          </cell>
          <cell r="D7687">
            <v>45.25</v>
          </cell>
        </row>
        <row r="7688">
          <cell r="A7688">
            <v>3103</v>
          </cell>
          <cell r="B7688" t="str">
            <v>FECHADURA C/ CILINDRO LATAO CROMADO P/ PORTA VIDRO TP AROUCA 2171-L OU EQUIV</v>
          </cell>
          <cell r="C7688" t="str">
            <v>UN</v>
          </cell>
          <cell r="D7688">
            <v>40.450000000000003</v>
          </cell>
        </row>
        <row r="7689">
          <cell r="A7689">
            <v>11481</v>
          </cell>
          <cell r="B7689" t="str">
            <v>FECHADURA DE EMBUTIR PARA PORTA DE BANHEIRO, CHAVE TIPO TRANQUETA, MAQUINA 40 MM, SEM MACANETA, SEM ESPELHO (SOMENTE MAQUINA) - NIVEL SEGURANCA MEDIO</v>
          </cell>
          <cell r="C7689" t="str">
            <v>UN</v>
          </cell>
          <cell r="D7689">
            <v>12.2</v>
          </cell>
        </row>
        <row r="7690">
          <cell r="A7690">
            <v>3097</v>
          </cell>
          <cell r="B7690" t="str">
            <v>FECHADURA DE EMBUTIR PARA PORTA DE BANHEIRO, TIPO TRANQUETA, MAQUINA 40 MM, MACANETAS ALAVANCA E ROSETAS REDONDAS EM METAL CROMADO - NIVEL SEGURANCA MEDIO - COMPLETA</v>
          </cell>
          <cell r="C7690" t="str">
            <v>CJ</v>
          </cell>
          <cell r="D7690">
            <v>25.06</v>
          </cell>
        </row>
        <row r="7691">
          <cell r="A7691">
            <v>38153</v>
          </cell>
          <cell r="B7691" t="str">
            <v>FECHADURA DE EMBUTIR PARA PORTA DE BANHEIRO, TIPO TRANQUETA, MAQUINA 40 MM, MACANETAS ALAVANCA, ESPELHO EM METAL CROMADO - NIVEL SEGURANCA MEDIO - COMPLETA</v>
          </cell>
          <cell r="C7691" t="str">
            <v>CJ</v>
          </cell>
          <cell r="D7691">
            <v>22.99</v>
          </cell>
        </row>
        <row r="7692">
          <cell r="A7692">
            <v>3099</v>
          </cell>
          <cell r="B7692" t="str">
            <v>FECHADURA DE EMBUTIR PARA PORTA DE BANHEIRO, TIPO TRANQUETA, MAQUINA 55 MM, MACANETAS ALAVANCA E ROSETAS REDONDAS EM METAL CROMADO - NIVEL SEGURANCA MEDIO - COMPLETA</v>
          </cell>
          <cell r="C7692" t="str">
            <v>CJ</v>
          </cell>
          <cell r="D7692">
            <v>40.090000000000003</v>
          </cell>
        </row>
        <row r="7693">
          <cell r="A7693">
            <v>3080</v>
          </cell>
          <cell r="B7693" t="str">
            <v>FECHADURA DE EMBUTIR PARA PORTA EXTERNA / ENTRADA, MAQUINA 40 MM, COM CILINDRO, MACANETA ALAVANCA E ESPELHO EM METAL CROMADO - NIVEL SEGURANCA MEDIO - COMPLETA</v>
          </cell>
          <cell r="C7693" t="str">
            <v>CJ</v>
          </cell>
          <cell r="D7693">
            <v>33.5</v>
          </cell>
        </row>
        <row r="7694">
          <cell r="A7694">
            <v>3081</v>
          </cell>
          <cell r="B7694" t="str">
            <v>FECHADURA DE EMBUTIR PARA PORTA EXTERNA / ENTRADA, MAQUINA 55 MM, COM CILINDRO, MACANETA ALAVANCA E ESPELHO EM METAL CROMADO - NIVEL SEGURANCA MEDIO - COMPLETA</v>
          </cell>
          <cell r="C7694" t="str">
            <v>CJ</v>
          </cell>
          <cell r="D7694">
            <v>50.7</v>
          </cell>
        </row>
        <row r="7695">
          <cell r="A7695">
            <v>38151</v>
          </cell>
          <cell r="B7695" t="str">
            <v>FECHADURA DE EMBUTIR PARA PORTA EXTERNA, MAQUINA 40 MM, COM CILINDRO, MACANETA ALAVANCA E ROSETA REDONDA EM METAL CROMADO - NIVEL DE SEGURANCA MEDIO - COMPLETA</v>
          </cell>
          <cell r="C7695" t="str">
            <v>CJ</v>
          </cell>
          <cell r="D7695">
            <v>31.74</v>
          </cell>
        </row>
        <row r="7696">
          <cell r="A7696">
            <v>11479</v>
          </cell>
          <cell r="B7696" t="str">
            <v>FECHADURA DE EMBUTIR PARA PORTA EXTERNA, MAQUINA 40 MM, SEM MACANETA, SEM ESPELHO (SOMENTE MAQUINA) - NIVEL DE SEGURANCA MEDIO</v>
          </cell>
          <cell r="C7696" t="str">
            <v>UN</v>
          </cell>
          <cell r="D7696">
            <v>18.45</v>
          </cell>
        </row>
        <row r="7697">
          <cell r="A7697">
            <v>38152</v>
          </cell>
          <cell r="B7697" t="str">
            <v>FECHADURA DE EMBUTIR PARA PORTA EXTERNA, MAQUINA 55 MM, COM CILINDRO, MACANETA ALAVANCA E ROSETA REDONDA EM METAL CROMADO - NIVEL DE SEGURANCA MEDIO - COMPLETA</v>
          </cell>
          <cell r="C7697" t="str">
            <v>CJ</v>
          </cell>
          <cell r="D7697">
            <v>45.93</v>
          </cell>
        </row>
        <row r="7698">
          <cell r="A7698">
            <v>11478</v>
          </cell>
          <cell r="B7698" t="str">
            <v>FECHADURA DE EMBUTIR PARA PORTA EXTERNA, MAQUINA 55 MM, SEM ESPELHO, SEM MACANETA (SOMENTE MAQUINA) - NIVEL DE SEGURANCA MEDIO</v>
          </cell>
          <cell r="C7698" t="str">
            <v>UN</v>
          </cell>
          <cell r="D7698">
            <v>32.380000000000003</v>
          </cell>
        </row>
        <row r="7699">
          <cell r="A7699">
            <v>3090</v>
          </cell>
          <cell r="B7699" t="str">
            <v>FECHADURA DE EMBUTIR PARA PORTA INTERNA, TIPO GORGES (CHAVE GRANDE), MAQUINA 40 MM, MACANETA ALAVANCA E ESPELHO EM METAL CROMADO - NIVEL SEGURANCA MEDIO - COMPLETA</v>
          </cell>
          <cell r="C7699" t="str">
            <v>CJ</v>
          </cell>
          <cell r="D7699">
            <v>27.09</v>
          </cell>
        </row>
        <row r="7700">
          <cell r="A7700">
            <v>3093</v>
          </cell>
          <cell r="B7700" t="str">
            <v>FECHADURA DE EMBUTIR PARA PORTA INTERNA, TIPO GORGES (CHAVE GRANDE), MAQUINA 55 MM, MACANETAS ALAVANCA E ROSETAS REDONDAS EM METAL CROMADO - NIVEL SEGURANCA MEDIO - COMPLETA</v>
          </cell>
          <cell r="C7700" t="str">
            <v>CJ</v>
          </cell>
          <cell r="D7700">
            <v>45.01</v>
          </cell>
        </row>
        <row r="7701">
          <cell r="A7701">
            <v>11476</v>
          </cell>
          <cell r="B7701" t="str">
            <v>FECHADURA DE EMBUTIR PARA PORTA INTERNA, TIPO GORGES, MAQUINA 55 MM (SOMENTE MAQUINA, SEM ESPELHO E SEM MACANETA) - NIVEL DE SEGURANCA MEDIO</v>
          </cell>
          <cell r="C7701" t="str">
            <v>UN</v>
          </cell>
          <cell r="D7701">
            <v>19.399999999999999</v>
          </cell>
        </row>
        <row r="7702">
          <cell r="A7702">
            <v>3082</v>
          </cell>
          <cell r="B7702" t="str">
            <v>FECHADURA DE SOBREPOR EM FERRO PINTADO, COM MACANETA ALAVANCA, CHAVE GRANDE - COMPLETA</v>
          </cell>
          <cell r="C7702" t="str">
            <v>CJ</v>
          </cell>
          <cell r="D7702">
            <v>31.33</v>
          </cell>
        </row>
        <row r="7703">
          <cell r="A7703">
            <v>11484</v>
          </cell>
          <cell r="B7703" t="str">
            <v>FECHADURA DE SOBREPOR PARA PORTAO, CAIXA *100* MM, COM CILINDRO, CHAVE SIMPLES, TRINCO LATERAL, EM  LATAO OU ACO CROMADO OU POLIDO, COM OU SEM PINTURA - COMPLETA</v>
          </cell>
          <cell r="C7703" t="str">
            <v>UN</v>
          </cell>
          <cell r="D7703">
            <v>22.35</v>
          </cell>
        </row>
        <row r="7704">
          <cell r="A7704">
            <v>38155</v>
          </cell>
          <cell r="B7704" t="str">
            <v>FECHADURA DE SOBREPOR PARA PORTAO, COM CHAVE TETRA, CAIXA *100* MM, TRINCO LATERAL, EM LATAO OU ACO CROMADO, PINTADO - COMPLETA</v>
          </cell>
          <cell r="C7704" t="str">
            <v>UN</v>
          </cell>
          <cell r="D7704">
            <v>30.47</v>
          </cell>
        </row>
        <row r="7705">
          <cell r="A7705">
            <v>11468</v>
          </cell>
          <cell r="B7705" t="str">
            <v>FECHADURA DE SOBREPOR, CROMADA, COM CILINDRO REDONDO, PARA ARMARIO E GAVETA DE MADEIRA, COM PORTA DE APROXIMADAMENTE 20 MM</v>
          </cell>
          <cell r="C7705" t="str">
            <v>UN</v>
          </cell>
          <cell r="D7705">
            <v>6.84</v>
          </cell>
        </row>
        <row r="7706">
          <cell r="A7706">
            <v>11467</v>
          </cell>
          <cell r="B7706" t="str">
            <v>FECHADURA SOBREPOR FERRO PINTADO CHAVE GRANDE</v>
          </cell>
          <cell r="C7706" t="str">
            <v>UN</v>
          </cell>
          <cell r="D7706">
            <v>9.18</v>
          </cell>
        </row>
        <row r="7707">
          <cell r="A7707">
            <v>11469</v>
          </cell>
          <cell r="B7707" t="str">
            <v>FECHADURA TRADICIONAL DE EMBUTIR, CROMADA, COM CILINDRO, PARA GAVETAS E MOVEIS DE MADEIRA - COM ABINHAS LATERAIS CURVAS, CHAVES COM PROTECAO PLASTICA</v>
          </cell>
          <cell r="C7707" t="str">
            <v>UN</v>
          </cell>
          <cell r="D7707">
            <v>8.17</v>
          </cell>
        </row>
        <row r="7708">
          <cell r="A7708">
            <v>11477</v>
          </cell>
          <cell r="B7708" t="str">
            <v>FECHADURA TUBULAR CROMADA, MACANETA DIAMETRO *30* MM, CILINDRO CENTRAL COM CHAVE EXTERNA E BOTAO INTERNO, MAQUINA *70* MM - COMPLETA</v>
          </cell>
          <cell r="C7708" t="str">
            <v>CJ</v>
          </cell>
          <cell r="D7708">
            <v>37.119999999999997</v>
          </cell>
        </row>
        <row r="7709">
          <cell r="A7709">
            <v>3096</v>
          </cell>
          <cell r="B7709" t="str">
            <v>FECHO / FECHADURA CONCHA COM ALAVANCA / TRAVA, DE EMBUTIR, PARA PORTA OU JANELA DE CORRER EM LATAO OU ACO INOX - COMPLETO</v>
          </cell>
          <cell r="C7709" t="str">
            <v>CJ</v>
          </cell>
          <cell r="D7709">
            <v>20.61</v>
          </cell>
        </row>
        <row r="7710">
          <cell r="A7710">
            <v>11461</v>
          </cell>
          <cell r="B7710" t="str">
            <v>FECHO CHATO SOBREPOR FERRO ZINCADO/NIQUEL/GALV OU POLIDO - 5"</v>
          </cell>
          <cell r="C7710" t="str">
            <v>UN</v>
          </cell>
          <cell r="D7710">
            <v>6.06</v>
          </cell>
        </row>
        <row r="7711">
          <cell r="A7711">
            <v>3106</v>
          </cell>
          <cell r="B7711" t="str">
            <v>FECHO CHATO SOBREPOR FERRO ZINCADO/NIQUEL/GALV OU POLIDO - 6"</v>
          </cell>
          <cell r="C7711" t="str">
            <v>UN</v>
          </cell>
          <cell r="D7711">
            <v>6.85</v>
          </cell>
        </row>
        <row r="7712">
          <cell r="A7712">
            <v>11540</v>
          </cell>
          <cell r="B7712" t="str">
            <v>FECHO CHATO SOBREPOR FERRO ZINCADO/NIQUEL/GALV OU POLIDO - 8"</v>
          </cell>
          <cell r="C7712" t="str">
            <v>UN</v>
          </cell>
          <cell r="D7712">
            <v>10.119999999999999</v>
          </cell>
        </row>
        <row r="7713">
          <cell r="A7713">
            <v>3111</v>
          </cell>
          <cell r="B7713" t="str">
            <v>FECHO DE EMBUTIR (TP UNHA) C/ ALAVANCA FERRO OU ACO CROMADO - 22CM</v>
          </cell>
          <cell r="C7713" t="str">
            <v>UN</v>
          </cell>
          <cell r="D7713">
            <v>22.56</v>
          </cell>
        </row>
        <row r="7714">
          <cell r="A7714">
            <v>3108</v>
          </cell>
          <cell r="B7714" t="str">
            <v>FECHO DE EMBUTIR (TP UNHA) C/ ALAVANCA LATAO CROMADO - 22CM</v>
          </cell>
          <cell r="C7714" t="str">
            <v>UN</v>
          </cell>
          <cell r="D7714">
            <v>48.47</v>
          </cell>
        </row>
        <row r="7715">
          <cell r="A7715">
            <v>3105</v>
          </cell>
          <cell r="B7715" t="str">
            <v>FECHO DE EMBUTIR (TP UNHA) C/ ALAVANCA LATAO CROMADO - 40CM</v>
          </cell>
          <cell r="C7715" t="str">
            <v>UN</v>
          </cell>
          <cell r="D7715">
            <v>59.41</v>
          </cell>
        </row>
        <row r="7716">
          <cell r="A7716">
            <v>11458</v>
          </cell>
          <cell r="B7716" t="str">
            <v>FECHO SEGURANCA TP BATOM LATAO CROMADO P/ PORTA EXT</v>
          </cell>
          <cell r="C7716" t="str">
            <v>UN</v>
          </cell>
          <cell r="D7716">
            <v>28.08</v>
          </cell>
        </row>
        <row r="7717">
          <cell r="A7717">
            <v>3107</v>
          </cell>
          <cell r="B7717" t="str">
            <v>FERROLHO/FECHO/TARJETA ALUMINIO 3'' TIPO FERROLHO/FECHO/TARJETA P/ JAN / PORTA /PORTAO</v>
          </cell>
          <cell r="C7717" t="str">
            <v>UN</v>
          </cell>
          <cell r="D7717">
            <v>8.64</v>
          </cell>
        </row>
        <row r="7718">
          <cell r="A7718">
            <v>11456</v>
          </cell>
          <cell r="B7718" t="str">
            <v>FERROLHO/FECHO/TARJETA OU TRINCO PINO REDONDO 12" SOBREPOR FERRO ZINC/GALV OU POLIDO  "</v>
          </cell>
          <cell r="C7718" t="str">
            <v>UN</v>
          </cell>
          <cell r="D7718">
            <v>16.45</v>
          </cell>
        </row>
        <row r="7719">
          <cell r="A7719">
            <v>3119</v>
          </cell>
          <cell r="B7719" t="str">
            <v>FERROLHO/FECHO/TARJETA OU TRINCO PINO REDONDO 2" SOBREPOR FERRO ZINC/GALV OU POLIDO</v>
          </cell>
          <cell r="C7719" t="str">
            <v>UN</v>
          </cell>
          <cell r="D7719">
            <v>1.55</v>
          </cell>
        </row>
        <row r="7720">
          <cell r="A7720">
            <v>3122</v>
          </cell>
          <cell r="B7720" t="str">
            <v>FERROLHO/FECHO/TARJETA OU TRINCO PINO REDONDO 4" SOBREPOR FERRO ZINC/GALV OU POLIDO</v>
          </cell>
          <cell r="C7720" t="str">
            <v>UN</v>
          </cell>
          <cell r="D7720">
            <v>5.77</v>
          </cell>
        </row>
        <row r="7721">
          <cell r="A7721">
            <v>11543</v>
          </cell>
          <cell r="B7721" t="str">
            <v>FERROLHO/FECHO/TARJETA OU TRINCO PINO REDONDO 4"(10CM) SOBREPOR LATAO CROMADO/POLIDO OU OXIDADO</v>
          </cell>
          <cell r="C7721" t="str">
            <v>UN</v>
          </cell>
          <cell r="D7721">
            <v>19.22</v>
          </cell>
        </row>
        <row r="7722">
          <cell r="A7722">
            <v>3121</v>
          </cell>
          <cell r="B7722" t="str">
            <v>FERROLHO/FECHO/TARJETA OU TRINCO PINO REDONDO 5" SOBREPOR FERRO ZINC/GALV OU POLIDO</v>
          </cell>
          <cell r="C7722" t="str">
            <v>UN</v>
          </cell>
          <cell r="D7722">
            <v>7.5</v>
          </cell>
        </row>
        <row r="7723">
          <cell r="A7723">
            <v>3120</v>
          </cell>
          <cell r="B7723" t="str">
            <v>FERROLHO/FECHO/TARJETA OU TRINCO PINO REDONDO 6" SOBREPOR FERRO ZINC/GALV OU POLIDO</v>
          </cell>
          <cell r="C7723" t="str">
            <v>UN</v>
          </cell>
          <cell r="D7723">
            <v>8.24</v>
          </cell>
        </row>
        <row r="7724">
          <cell r="A7724">
            <v>11455</v>
          </cell>
          <cell r="B7724" t="str">
            <v>FERROLHO/FECHO/TARJETA OU TRINCO PINO REDONDO 8" SOBREPOR FERRO     ZINC/GALV OU POLIDO  "</v>
          </cell>
          <cell r="C7724" t="str">
            <v>UN</v>
          </cell>
          <cell r="D7724">
            <v>13.24</v>
          </cell>
        </row>
        <row r="7725">
          <cell r="A7725">
            <v>25951</v>
          </cell>
          <cell r="B7725" t="str">
            <v>FERTILIZANTE NPK - 10:10:10</v>
          </cell>
          <cell r="C7725" t="str">
            <v>KG</v>
          </cell>
          <cell r="D7725">
            <v>2.14</v>
          </cell>
        </row>
        <row r="7726">
          <cell r="A7726">
            <v>3123</v>
          </cell>
          <cell r="B7726" t="str">
            <v>FERTILIZANTE NPK - 4: 14: 8</v>
          </cell>
          <cell r="C7726" t="str">
            <v>KG</v>
          </cell>
          <cell r="D7726">
            <v>2</v>
          </cell>
        </row>
        <row r="7727">
          <cell r="A7727">
            <v>39014</v>
          </cell>
          <cell r="B7727" t="str">
            <v>FIBRA DE ACO PARA REFORCO DO CONCRETO, SOLTA, TIPO A-I, FATOR DE FORMA *50* L / D, COMPRIMENTO DE *30* MM E RESISTENCIA A TRACAO DO ACO MAIOR 1000 MPA</v>
          </cell>
          <cell r="C7727" t="str">
            <v>KG</v>
          </cell>
          <cell r="D7727">
            <v>10.26</v>
          </cell>
        </row>
        <row r="7728">
          <cell r="A7728">
            <v>39949</v>
          </cell>
          <cell r="B7728" t="str">
            <v>FIBRA DE ACO PARA REFORCO DO CONCRETO, SOLTA, TIPO A-I, FATOR DE FORMA *50* L / D, COMPRIMENTO DE *30* MM E RESISTENCIA A TRACAO DO ACO MAIOR 1000 MPA *COLETADO CAIXA*</v>
          </cell>
          <cell r="C7728" t="str">
            <v>KG</v>
          </cell>
          <cell r="D7728">
            <v>8.15</v>
          </cell>
        </row>
        <row r="7729">
          <cell r="A7729">
            <v>11894</v>
          </cell>
          <cell r="B7729" t="str">
            <v>FILTRO ANAEROBIO CILINDRICO CONCRETO PRE MOLDADO 1,20 X 1,50 (DIAMETROXALTURA) PARA 4 A 5 CONTRIBUINTES (NBR 13969)</v>
          </cell>
          <cell r="C7729" t="str">
            <v>UN</v>
          </cell>
          <cell r="D7729">
            <v>560.41999999999996</v>
          </cell>
        </row>
        <row r="7730">
          <cell r="A7730">
            <v>39365</v>
          </cell>
          <cell r="B7730" t="str">
            <v>FILTRO ANAEROBIO, EM POLIETILENO DE ALTA DENSIDADE (PEAD), CAPACIDADE *1100* LITROS (NBR 13969)</v>
          </cell>
          <cell r="C7730" t="str">
            <v>UN</v>
          </cell>
          <cell r="D7730">
            <v>805.97</v>
          </cell>
        </row>
        <row r="7731">
          <cell r="A7731">
            <v>39366</v>
          </cell>
          <cell r="B7731" t="str">
            <v>FILTRO ANAEROBIO, EM POLIETILENO DE ALTA DENSIDADE (PEAD), CAPACIDADE *2800* LITROS (NBR 13969)</v>
          </cell>
          <cell r="C7731" t="str">
            <v>UN</v>
          </cell>
          <cell r="D7731">
            <v>2063.64</v>
          </cell>
        </row>
        <row r="7732">
          <cell r="A7732">
            <v>39367</v>
          </cell>
          <cell r="B7732" t="str">
            <v>FILTRO ANAEROBIO, EM POLIETILENO DE ALTA DENSIDADE (PEAD), CAPACIDADE *5000* LITROS (NBR 13969)</v>
          </cell>
          <cell r="C7732" t="str">
            <v>UN</v>
          </cell>
          <cell r="D7732">
            <v>2820.62</v>
          </cell>
        </row>
        <row r="7733">
          <cell r="A7733">
            <v>37394</v>
          </cell>
          <cell r="B7733" t="str">
            <v>FINCAPINO CURTO CALIBRE 22 VERMELHO, CARGA MEDIA (ACAO DIRETA)</v>
          </cell>
          <cell r="C7733" t="str">
            <v>CENTO</v>
          </cell>
          <cell r="D7733">
            <v>54.19</v>
          </cell>
        </row>
        <row r="7734">
          <cell r="A7734">
            <v>14146</v>
          </cell>
          <cell r="B7734" t="str">
            <v>FINCAPINO LONGO CALIBRE 22, CARGA FORTE (ACAO DIRETA)</v>
          </cell>
          <cell r="C7734" t="str">
            <v>CENTO</v>
          </cell>
          <cell r="D7734">
            <v>87.15</v>
          </cell>
        </row>
        <row r="7735">
          <cell r="A7735">
            <v>38134</v>
          </cell>
          <cell r="B7735" t="str">
            <v>FIO COBRE NU DE 150 A 500 MM2, PARA TENSOES DE ATE 600 V</v>
          </cell>
          <cell r="C7735" t="str">
            <v>KG</v>
          </cell>
          <cell r="D7735">
            <v>36.130000000000003</v>
          </cell>
        </row>
        <row r="7736">
          <cell r="A7736">
            <v>38132</v>
          </cell>
          <cell r="B7736" t="str">
            <v>FIO COBRE NU DE 16 A 35 MM2, PARA TENSOES DE ATE 600 V</v>
          </cell>
          <cell r="C7736" t="str">
            <v>KG</v>
          </cell>
          <cell r="D7736">
            <v>36.85</v>
          </cell>
        </row>
        <row r="7737">
          <cell r="A7737">
            <v>38133</v>
          </cell>
          <cell r="B7737" t="str">
            <v>FIO COBRE NU DE 50 A 120 MM2, PARA TENSOES DE ATE 600 V</v>
          </cell>
          <cell r="C7737" t="str">
            <v>KG</v>
          </cell>
          <cell r="D7737">
            <v>35.64</v>
          </cell>
        </row>
        <row r="7738">
          <cell r="A7738">
            <v>20244</v>
          </cell>
          <cell r="B7738" t="str">
            <v>FIO P/ INSTAL. ELETRONICA (SOM) POLARIZADO BICOLOR 2 X 0,75MM2</v>
          </cell>
          <cell r="C7738" t="str">
            <v>M</v>
          </cell>
          <cell r="D7738">
            <v>1.48</v>
          </cell>
        </row>
        <row r="7739">
          <cell r="A7739">
            <v>935</v>
          </cell>
          <cell r="B7739" t="str">
            <v>FIO P/ TELEFONE DE COBRE BITOLA 0,6MM ISOLACAO EM PVC, POLIPROPILENO, 2 CONDUTORES</v>
          </cell>
          <cell r="C7739" t="str">
            <v>M</v>
          </cell>
          <cell r="D7739">
            <v>0.59</v>
          </cell>
        </row>
        <row r="7740">
          <cell r="A7740">
            <v>934</v>
          </cell>
          <cell r="B7740" t="str">
            <v>FIO P/ TELEFONE DE COBRE BITOLA 1,6MM ISOLACAO EM PVC, POLIPROPILENO, 2 CONDUTORES</v>
          </cell>
          <cell r="C7740" t="str">
            <v>M</v>
          </cell>
          <cell r="D7740">
            <v>2.3199999999999998</v>
          </cell>
        </row>
        <row r="7741">
          <cell r="A7741">
            <v>936</v>
          </cell>
          <cell r="B7741" t="str">
            <v>FIO P/ TELEFONE DE COBRE BITOLA 1MM ISOLACAO EM PVC, POLIPROPILENO, 2 CONDUTORES</v>
          </cell>
          <cell r="C7741" t="str">
            <v>M</v>
          </cell>
          <cell r="D7741">
            <v>1.19</v>
          </cell>
        </row>
        <row r="7742">
          <cell r="A7742">
            <v>928</v>
          </cell>
          <cell r="B7742" t="str">
            <v>FIO RIGIDO DE 16MM2, ISOLACAO EM PVC (450/750V)</v>
          </cell>
          <cell r="C7742" t="str">
            <v>M</v>
          </cell>
          <cell r="D7742">
            <v>6.01</v>
          </cell>
        </row>
        <row r="7743">
          <cell r="A7743">
            <v>941</v>
          </cell>
          <cell r="B7743" t="str">
            <v>FIO RIGIDO, ISOLACAO EM PVC 450/750V 0,5MM2</v>
          </cell>
          <cell r="C7743" t="str">
            <v>M</v>
          </cell>
          <cell r="D7743">
            <v>0.28999999999999998</v>
          </cell>
        </row>
        <row r="7744">
          <cell r="A7744">
            <v>942</v>
          </cell>
          <cell r="B7744" t="str">
            <v>FIO RIGIDO, ISOLACAO EM PVC 450/750V 0,75MM2</v>
          </cell>
          <cell r="C7744" t="str">
            <v>M</v>
          </cell>
          <cell r="D7744">
            <v>0.39</v>
          </cell>
        </row>
        <row r="7745">
          <cell r="A7745">
            <v>938</v>
          </cell>
          <cell r="B7745" t="str">
            <v>FIO RIGIDO, ISOLACAO EM PVC 450/750V 1,5MM2</v>
          </cell>
          <cell r="C7745" t="str">
            <v>M</v>
          </cell>
          <cell r="D7745">
            <v>0.59</v>
          </cell>
        </row>
        <row r="7746">
          <cell r="A7746">
            <v>943</v>
          </cell>
          <cell r="B7746" t="str">
            <v>FIO RIGIDO, ISOLACAO EM PVC 450/750V 1MM2</v>
          </cell>
          <cell r="C7746" t="str">
            <v>M</v>
          </cell>
          <cell r="D7746">
            <v>0.47</v>
          </cell>
        </row>
        <row r="7747">
          <cell r="A7747">
            <v>937</v>
          </cell>
          <cell r="B7747" t="str">
            <v>FIO RIGIDO, ISOLACAO EM PVC 450/750V 10MM2</v>
          </cell>
          <cell r="C7747" t="str">
            <v>M</v>
          </cell>
          <cell r="D7747">
            <v>3.57</v>
          </cell>
        </row>
        <row r="7748">
          <cell r="A7748">
            <v>939</v>
          </cell>
          <cell r="B7748" t="str">
            <v>FIO RIGIDO, ISOLACAO EM PVC 450/750V 2,5MM2</v>
          </cell>
          <cell r="C7748" t="str">
            <v>M</v>
          </cell>
          <cell r="D7748">
            <v>0.89</v>
          </cell>
        </row>
        <row r="7749">
          <cell r="A7749">
            <v>944</v>
          </cell>
          <cell r="B7749" t="str">
            <v>FIO RIGIDO, ISOLACAO EM PVC 450/750V 4,0MM2</v>
          </cell>
          <cell r="C7749" t="str">
            <v>M</v>
          </cell>
          <cell r="D7749">
            <v>1.42</v>
          </cell>
        </row>
        <row r="7750">
          <cell r="A7750">
            <v>940</v>
          </cell>
          <cell r="B7750" t="str">
            <v>FIO RIGIDO, ISOLACAO EM PVC 450/750V 6MM2</v>
          </cell>
          <cell r="C7750" t="str">
            <v>M</v>
          </cell>
          <cell r="D7750">
            <v>2.0499999999999998</v>
          </cell>
        </row>
        <row r="7751">
          <cell r="A7751">
            <v>11889</v>
          </cell>
          <cell r="B7751" t="str">
            <v>FIO/CORDAO COBRE ISOLADO PARALELO OU TORCIDO 2 X 0,75MM2, TIPO PLASTIFLEX PIRELLI OU EQUIV</v>
          </cell>
          <cell r="C7751" t="str">
            <v>M</v>
          </cell>
          <cell r="D7751">
            <v>1.05</v>
          </cell>
        </row>
        <row r="7752">
          <cell r="A7752">
            <v>11890</v>
          </cell>
          <cell r="B7752" t="str">
            <v>FIO/CORDAO COBRE ISOLADO PARALELO OU TORCIDO 2 X 1,5MM2, TIPO PLASTIFLEX PIRELLI OU EQUIV</v>
          </cell>
          <cell r="C7752" t="str">
            <v>M</v>
          </cell>
          <cell r="D7752">
            <v>1.53</v>
          </cell>
        </row>
        <row r="7753">
          <cell r="A7753">
            <v>11891</v>
          </cell>
          <cell r="B7753" t="str">
            <v>FIO/CORDAO COBRE ISOLADO PARALELO OU TORCIDO 2 X 2,5MM2, TIPO PLASTIFLEX PIRELLI OU EQUIV</v>
          </cell>
          <cell r="C7753" t="str">
            <v>M</v>
          </cell>
          <cell r="D7753">
            <v>2.15</v>
          </cell>
        </row>
        <row r="7754">
          <cell r="A7754">
            <v>11892</v>
          </cell>
          <cell r="B7754" t="str">
            <v>FIO/CORDAO COBRE ISOLADO PARALELO OU TORCIDO 2 X 4MM2, TIPO PLASTIFLEX PIRELLI OU EQUIV</v>
          </cell>
          <cell r="C7754" t="str">
            <v>M</v>
          </cell>
          <cell r="D7754">
            <v>3.48</v>
          </cell>
        </row>
        <row r="7755">
          <cell r="A7755">
            <v>406</v>
          </cell>
          <cell r="B7755" t="str">
            <v>FITA AÃO INOX PARA CINTAR POSTE, L = 19 MM, E = 0,5 MM (ROLO DE 30M)</v>
          </cell>
          <cell r="C7755" t="str">
            <v>UN</v>
          </cell>
          <cell r="D7755">
            <v>52.22</v>
          </cell>
        </row>
        <row r="7756">
          <cell r="A7756">
            <v>12815</v>
          </cell>
          <cell r="B7756" t="str">
            <v>FITA CREPE EM ROLOS 25MMX50M</v>
          </cell>
          <cell r="C7756" t="str">
            <v>UN</v>
          </cell>
          <cell r="D7756">
            <v>4.74</v>
          </cell>
        </row>
        <row r="7757">
          <cell r="A7757">
            <v>407</v>
          </cell>
          <cell r="B7757" t="str">
            <v>FITA DE ALUMINIO PARA PROTECAO DO CONDUTOR LARGURA 10 MM</v>
          </cell>
          <cell r="C7757" t="str">
            <v>KG</v>
          </cell>
          <cell r="D7757">
            <v>47.29</v>
          </cell>
        </row>
        <row r="7758">
          <cell r="A7758">
            <v>39431</v>
          </cell>
          <cell r="B7758" t="str">
            <v>FITA DE PAPEL MICROPERFURADO, 50 X 150 MM, PARA TRATAMENTO DE JUNTAS DE CHAPA DE GESSO PARA DRYWALL</v>
          </cell>
          <cell r="C7758" t="str">
            <v>M</v>
          </cell>
          <cell r="D7758">
            <v>0.15</v>
          </cell>
        </row>
        <row r="7759">
          <cell r="A7759">
            <v>39432</v>
          </cell>
          <cell r="B7759" t="str">
            <v>FITA DE PAPEL REFORCADA COM LAMINA DE METAL PARA REFORCO DE CANTOS DE CHAPA DE GESSO PARA DRYWALL</v>
          </cell>
          <cell r="C7759" t="str">
            <v>M</v>
          </cell>
          <cell r="D7759">
            <v>2.0099999999999998</v>
          </cell>
        </row>
        <row r="7760">
          <cell r="A7760">
            <v>20111</v>
          </cell>
          <cell r="B7760" t="str">
            <v>FITA ISOLANTE ADESIVA ANTICHAMA, USO ATE 750 V, EM ROLO DE 19 MM X 20 M</v>
          </cell>
          <cell r="C7760" t="str">
            <v>UN</v>
          </cell>
          <cell r="D7760">
            <v>4.46</v>
          </cell>
        </row>
        <row r="7761">
          <cell r="A7761">
            <v>21127</v>
          </cell>
          <cell r="B7761" t="str">
            <v>FITA ISOLANTE ADESIVA ANTICHAMA, USO ATE 750 V, EM ROLO DE 19 MM X 5 M</v>
          </cell>
          <cell r="C7761" t="str">
            <v>UN</v>
          </cell>
          <cell r="D7761">
            <v>1.68</v>
          </cell>
        </row>
        <row r="7762">
          <cell r="A7762">
            <v>404</v>
          </cell>
          <cell r="B7762" t="str">
            <v>FITA ISOLANTE DE BORRACHA AUTOFUSAO, USO ATE 69 KV (ALTA TENSAO)</v>
          </cell>
          <cell r="C7762" t="str">
            <v>M</v>
          </cell>
          <cell r="D7762">
            <v>0.6</v>
          </cell>
        </row>
        <row r="7763">
          <cell r="A7763">
            <v>14151</v>
          </cell>
          <cell r="B7763" t="str">
            <v>FITA METALICA GRAVADA, L = 17 MM, ROLO DE 25 M, CARGA RECOMENDADA = *120* KGF</v>
          </cell>
          <cell r="C7763" t="str">
            <v>UN</v>
          </cell>
          <cell r="D7763">
            <v>62.63</v>
          </cell>
        </row>
        <row r="7764">
          <cell r="A7764">
            <v>14153</v>
          </cell>
          <cell r="B7764" t="str">
            <v>FITA METALICA PERFURADA, L = *18* MM, ROLO DE 30 M, CARGA RECOMENDADA = *30* KGF</v>
          </cell>
          <cell r="C7764" t="str">
            <v>UN</v>
          </cell>
          <cell r="D7764">
            <v>70.8</v>
          </cell>
        </row>
        <row r="7765">
          <cell r="A7765">
            <v>14152</v>
          </cell>
          <cell r="B7765" t="str">
            <v>FITA METALICA PERFURADA, L = 17 MM, ROLO DE 30 M, CARGA RECOMENDADA = *19* KGF</v>
          </cell>
          <cell r="C7765" t="str">
            <v>UN</v>
          </cell>
          <cell r="D7765">
            <v>54.35</v>
          </cell>
        </row>
        <row r="7766">
          <cell r="A7766">
            <v>14154</v>
          </cell>
          <cell r="B7766" t="str">
            <v>FITA METALICA PERFURADA, L = 25 MM, ROLO DE 30 M, CARGA RECOMENDADA = *222,5* KGF</v>
          </cell>
          <cell r="C7766" t="str">
            <v>UN</v>
          </cell>
          <cell r="D7766">
            <v>190.25</v>
          </cell>
        </row>
        <row r="7767">
          <cell r="A7767">
            <v>3146</v>
          </cell>
          <cell r="B7767" t="str">
            <v>FITA VEDA ROSCA EM ROLOS DE 18 MM X 10 M (L X C)</v>
          </cell>
          <cell r="C7767" t="str">
            <v>UN</v>
          </cell>
          <cell r="D7767">
            <v>2.73</v>
          </cell>
        </row>
        <row r="7768">
          <cell r="A7768">
            <v>3143</v>
          </cell>
          <cell r="B7768" t="str">
            <v>FITA VEDA ROSCA EM ROLOS DE 18 MM X 25 M (L X C)</v>
          </cell>
          <cell r="C7768" t="str">
            <v>UN</v>
          </cell>
          <cell r="D7768">
            <v>6.21</v>
          </cell>
        </row>
        <row r="7769">
          <cell r="A7769">
            <v>3148</v>
          </cell>
          <cell r="B7769" t="str">
            <v>FITA VEDA ROSCA EM ROLOS DE 18 MM X 50 M (L X C)</v>
          </cell>
          <cell r="C7769" t="str">
            <v>UN</v>
          </cell>
          <cell r="D7769">
            <v>10.06</v>
          </cell>
        </row>
        <row r="7770">
          <cell r="A7770">
            <v>4310</v>
          </cell>
          <cell r="B7770" t="str">
            <v>FIXADOR DE ABA AUTOTRAVANTE PARA TELHA DE FIBROCIMENTO, TIPO CANALETE 90 OU KALHETAO</v>
          </cell>
          <cell r="C7770" t="str">
            <v>UN</v>
          </cell>
          <cell r="D7770">
            <v>1.6</v>
          </cell>
        </row>
        <row r="7771">
          <cell r="A7771">
            <v>4311</v>
          </cell>
          <cell r="B7771" t="str">
            <v>FIXADOR DE ABA SIMPLES PARA TELHA DE FIBROCIMENTO, TIPO CANALETA 49 OU KALHETA</v>
          </cell>
          <cell r="C7771" t="str">
            <v>UN</v>
          </cell>
          <cell r="D7771">
            <v>1.1200000000000001</v>
          </cell>
        </row>
        <row r="7772">
          <cell r="A7772">
            <v>4312</v>
          </cell>
          <cell r="B7772" t="str">
            <v>FIXADOR DE ABA SIMPLES PARA TELHA DE FIBROCIMENTO, TIPO CANALETA 90 OU KALHETAO</v>
          </cell>
          <cell r="C7772" t="str">
            <v>UN</v>
          </cell>
          <cell r="D7772">
            <v>1.57</v>
          </cell>
        </row>
        <row r="7773">
          <cell r="A7773">
            <v>11162</v>
          </cell>
          <cell r="B7773" t="str">
            <v>FIXADOR DE CAL (SACHE 150 ML)</v>
          </cell>
          <cell r="C7773" t="str">
            <v>UN</v>
          </cell>
          <cell r="D7773">
            <v>1.27</v>
          </cell>
        </row>
        <row r="7774">
          <cell r="A7774">
            <v>13261</v>
          </cell>
          <cell r="B7774" t="str">
            <v>FLANELA *30 X 40* CM</v>
          </cell>
          <cell r="C7774" t="str">
            <v>UN</v>
          </cell>
          <cell r="D7774">
            <v>3.78</v>
          </cell>
        </row>
        <row r="7775">
          <cell r="A7775">
            <v>3255</v>
          </cell>
          <cell r="B7775" t="str">
            <v>FLANGE PVC ROSCAVEL SEXTAVADO SEM FUROS 3/4"</v>
          </cell>
          <cell r="C7775" t="str">
            <v>UN</v>
          </cell>
          <cell r="D7775">
            <v>3.41</v>
          </cell>
        </row>
        <row r="7776">
          <cell r="A7776">
            <v>3251</v>
          </cell>
          <cell r="B7776" t="str">
            <v>FLANGE PVC ROSCAVEL, SEXTAVADO, SEM FUROS, 1/2"</v>
          </cell>
          <cell r="C7776" t="str">
            <v>UN</v>
          </cell>
          <cell r="D7776">
            <v>2.56</v>
          </cell>
        </row>
        <row r="7777">
          <cell r="A7777">
            <v>3256</v>
          </cell>
          <cell r="B7777" t="str">
            <v>FLANGE PVC ROSCAVEL, SEXTAVADO, SEM FUROS, 1"</v>
          </cell>
          <cell r="C7777" t="str">
            <v>UN</v>
          </cell>
          <cell r="D7777">
            <v>4.4000000000000004</v>
          </cell>
        </row>
        <row r="7778">
          <cell r="A7778">
            <v>3254</v>
          </cell>
          <cell r="B7778" t="str">
            <v>FLANGE PVC, ROSCAVEL, SEXTAVADO, SEM FUROS 3"</v>
          </cell>
          <cell r="C7778" t="str">
            <v>UN</v>
          </cell>
          <cell r="D7778">
            <v>60.82</v>
          </cell>
        </row>
        <row r="7779">
          <cell r="A7779">
            <v>3253</v>
          </cell>
          <cell r="B7779" t="str">
            <v>FLANGE PVC, ROSCAVEL, SEXTAVADO, SEM FUROS 4"</v>
          </cell>
          <cell r="C7779" t="str">
            <v>UN</v>
          </cell>
          <cell r="D7779">
            <v>75.87</v>
          </cell>
        </row>
        <row r="7780">
          <cell r="A7780">
            <v>3259</v>
          </cell>
          <cell r="B7780" t="str">
            <v>FLANGE PVC, ROSCAVEL, SEXTAVADO, SEM FUROS, 1 1/2"</v>
          </cell>
          <cell r="C7780" t="str">
            <v>UN</v>
          </cell>
          <cell r="D7780">
            <v>6.34</v>
          </cell>
        </row>
        <row r="7781">
          <cell r="A7781">
            <v>3258</v>
          </cell>
          <cell r="B7781" t="str">
            <v>FLANGE PVC, ROSCAVEL, SEXTAVADO, SEM FUROS, 1 1/4"</v>
          </cell>
          <cell r="C7781" t="str">
            <v>UN</v>
          </cell>
          <cell r="D7781">
            <v>4.8099999999999996</v>
          </cell>
        </row>
        <row r="7782">
          <cell r="A7782">
            <v>3261</v>
          </cell>
          <cell r="B7782" t="str">
            <v>FLANGE PVC, ROSCAVEL, SEXTAVADO, SEM FUROS, 2 1/2"</v>
          </cell>
          <cell r="C7782" t="str">
            <v>UN</v>
          </cell>
          <cell r="D7782">
            <v>52.51</v>
          </cell>
        </row>
        <row r="7783">
          <cell r="A7783">
            <v>3260</v>
          </cell>
          <cell r="B7783" t="str">
            <v>FLANGE PVC, ROSCAVEL, SEXTAVADO, SEM FUROS, 2"</v>
          </cell>
          <cell r="C7783" t="str">
            <v>UN</v>
          </cell>
          <cell r="D7783">
            <v>8.4700000000000006</v>
          </cell>
        </row>
        <row r="7784">
          <cell r="A7784">
            <v>3272</v>
          </cell>
          <cell r="B7784" t="str">
            <v>FLANGE SEXTAVADO DE FERRO GALVANIZADO, COM ROSCA BSP, DE 1 1/2"</v>
          </cell>
          <cell r="C7784" t="str">
            <v>UN</v>
          </cell>
          <cell r="D7784">
            <v>20.49</v>
          </cell>
        </row>
        <row r="7785">
          <cell r="A7785">
            <v>3265</v>
          </cell>
          <cell r="B7785" t="str">
            <v>FLANGE SEXTAVADO DE FERRO GALVANIZADO, COM ROSCA BSP, DE 1 1/4"</v>
          </cell>
          <cell r="C7785" t="str">
            <v>UN</v>
          </cell>
          <cell r="D7785">
            <v>14.6</v>
          </cell>
        </row>
        <row r="7786">
          <cell r="A7786">
            <v>3262</v>
          </cell>
          <cell r="B7786" t="str">
            <v>FLANGE SEXTAVADO DE FERRO GALVANIZADO, COM ROSCA BSP, DE 1/2"</v>
          </cell>
          <cell r="C7786" t="str">
            <v>UN</v>
          </cell>
          <cell r="D7786">
            <v>7</v>
          </cell>
        </row>
        <row r="7787">
          <cell r="A7787">
            <v>3264</v>
          </cell>
          <cell r="B7787" t="str">
            <v>FLANGE SEXTAVADO DE FERRO GALVANIZADO, COM ROSCA BSP, DE 1"</v>
          </cell>
          <cell r="C7787" t="str">
            <v>UN</v>
          </cell>
          <cell r="D7787">
            <v>11.52</v>
          </cell>
        </row>
        <row r="7788">
          <cell r="A7788">
            <v>3267</v>
          </cell>
          <cell r="B7788" t="str">
            <v>FLANGE SEXTAVADO DE FERRO GALVANIZADO, COM ROSCA BSP, DE 2 1/2"</v>
          </cell>
          <cell r="C7788" t="str">
            <v>UN</v>
          </cell>
          <cell r="D7788">
            <v>37.909999999999997</v>
          </cell>
        </row>
        <row r="7789">
          <cell r="A7789">
            <v>3266</v>
          </cell>
          <cell r="B7789" t="str">
            <v>FLANGE SEXTAVADO DE FERRO GALVANIZADO, COM ROSCA BSP, DE 2"</v>
          </cell>
          <cell r="C7789" t="str">
            <v>UN</v>
          </cell>
          <cell r="D7789">
            <v>26.85</v>
          </cell>
        </row>
        <row r="7790">
          <cell r="A7790">
            <v>3263</v>
          </cell>
          <cell r="B7790" t="str">
            <v>FLANGE SEXTAVADO DE FERRO GALVANIZADO, COM ROSCA BSP, DE 3/4"</v>
          </cell>
          <cell r="C7790" t="str">
            <v>UN</v>
          </cell>
          <cell r="D7790">
            <v>9.6</v>
          </cell>
        </row>
        <row r="7791">
          <cell r="A7791">
            <v>3268</v>
          </cell>
          <cell r="B7791" t="str">
            <v>FLANGE SEXTAVADO DE FERRO GALVANIZADO, COM ROSCA BSP, DE 3"</v>
          </cell>
          <cell r="C7791" t="str">
            <v>UN</v>
          </cell>
          <cell r="D7791">
            <v>57.12</v>
          </cell>
        </row>
        <row r="7792">
          <cell r="A7792">
            <v>3271</v>
          </cell>
          <cell r="B7792" t="str">
            <v>FLANGE SEXTAVADO DE FERRO GALVANIZADO, COM ROSCA BSP, DE 4"</v>
          </cell>
          <cell r="C7792" t="str">
            <v>UN</v>
          </cell>
          <cell r="D7792">
            <v>72.28</v>
          </cell>
        </row>
        <row r="7793">
          <cell r="A7793">
            <v>3270</v>
          </cell>
          <cell r="B7793" t="str">
            <v>FLANGE SEXTAVADO DE FERRO GALVANIZADO, COM ROSCA BSP, DE 6"</v>
          </cell>
          <cell r="C7793" t="str">
            <v>UN</v>
          </cell>
          <cell r="D7793">
            <v>100.63</v>
          </cell>
        </row>
        <row r="7794">
          <cell r="A7794">
            <v>40608</v>
          </cell>
          <cell r="B7794" t="str">
            <v>FORMA PLASTICA PARA LAJE NERVURADA, DIMENSOES *60* X *60* X *16* CM (LOCACAO) *COLETADO CAIXA*</v>
          </cell>
          <cell r="C7794" t="str">
            <v>MES</v>
          </cell>
          <cell r="D7794">
            <v>5.68</v>
          </cell>
        </row>
        <row r="7795">
          <cell r="A7795">
            <v>10814</v>
          </cell>
          <cell r="B7795" t="str">
            <v>FORMICIDA GRANULADA</v>
          </cell>
          <cell r="C7795" t="str">
            <v>KG</v>
          </cell>
          <cell r="D7795">
            <v>10.5</v>
          </cell>
        </row>
        <row r="7796">
          <cell r="A7796">
            <v>3275</v>
          </cell>
          <cell r="B7796" t="str">
            <v>FORRO C/ PLACAS LA-DE-VIDRO REVESTIDO FACE APARENTE C/ FILME PLASTICO GRAVADO, COR BRANCA TIPO SHEDISOL -  1,20 X 0,60M  E = 15MM OU SANTA MARINA - 1,24 X 0,62 E=20MM (COLOCADO)</v>
          </cell>
          <cell r="C7796" t="str">
            <v>M2</v>
          </cell>
          <cell r="D7796">
            <v>66.63</v>
          </cell>
        </row>
        <row r="7797">
          <cell r="A7797">
            <v>3286</v>
          </cell>
          <cell r="B7797" t="str">
            <v>FORRO DE MADEIRA CEDRINHO OU EQUIVALENTE DA REGIAO, ENCAIXE MACHO/FEMEA COM FRISO, *10 X 1* CM (SEM COLOCACAO)</v>
          </cell>
          <cell r="C7797" t="str">
            <v>M2</v>
          </cell>
          <cell r="D7797">
            <v>35.729999999999997</v>
          </cell>
        </row>
        <row r="7798">
          <cell r="A7798">
            <v>3287</v>
          </cell>
          <cell r="B7798" t="str">
            <v>FORRO DE MADEIRA CUMARU/IPE CHAMPANHE OU EQUIVALENTE DA REGIAO, ENCAIXE MACHO/FEMEA COM FRISO, *10 X 1* CM (SEM COLOCACAO)</v>
          </cell>
          <cell r="C7798" t="str">
            <v>M2</v>
          </cell>
          <cell r="D7798">
            <v>54</v>
          </cell>
        </row>
        <row r="7799">
          <cell r="A7799">
            <v>3283</v>
          </cell>
          <cell r="B7799" t="str">
            <v>FORRO DE MADEIRA PINUS OU EQUIVALENTE DA REGIAO, ENCAIXE MACHO/FEMEA COM FRISO, *10 X 1* CM (SEM COLOCACAO)</v>
          </cell>
          <cell r="C7799" t="str">
            <v>M2</v>
          </cell>
          <cell r="D7799">
            <v>11.34</v>
          </cell>
        </row>
        <row r="7800">
          <cell r="A7800">
            <v>11587</v>
          </cell>
          <cell r="B7800" t="str">
            <v>FORRO DE PVC EM REGUA DE 100 MM (COM COLOCACAO, EXCLUSIVE ESTRUTURA DE SUPORTE)</v>
          </cell>
          <cell r="C7800" t="str">
            <v>M2</v>
          </cell>
          <cell r="D7800">
            <v>26.9</v>
          </cell>
        </row>
        <row r="7801">
          <cell r="A7801">
            <v>11887</v>
          </cell>
          <cell r="B7801" t="str">
            <v>FOSSA SEPTICA CILINDRICA TIPO "IMHOFF", COM TAMPA, PARA 50 CONTRIBUINTES</v>
          </cell>
          <cell r="C7801" t="str">
            <v>UN</v>
          </cell>
          <cell r="D7801">
            <v>2640</v>
          </cell>
        </row>
        <row r="7802">
          <cell r="A7802">
            <v>11883</v>
          </cell>
          <cell r="B7802" t="str">
            <v>FOSSA SEPTICA CILINDRICA, TIPO "IMHOFF", COM TAMPA, PARA 100 CONTRIBUINTES</v>
          </cell>
          <cell r="C7802" t="str">
            <v>UN</v>
          </cell>
          <cell r="D7802">
            <v>3881.26</v>
          </cell>
        </row>
        <row r="7803">
          <cell r="A7803">
            <v>11884</v>
          </cell>
          <cell r="B7803" t="str">
            <v>FOSSA SEPTICA CILINDRICA, TIPO "IMHOFF", COM TAMPA, PARA 150 CONTRIBUINTES</v>
          </cell>
          <cell r="C7803" t="str">
            <v>UN</v>
          </cell>
          <cell r="D7803">
            <v>4164.25</v>
          </cell>
        </row>
        <row r="7804">
          <cell r="A7804">
            <v>11885</v>
          </cell>
          <cell r="B7804" t="str">
            <v>FOSSA SEPTICA CILINDRICA, TIPO "IMHOFF", COM TAMPA, PARA 200 CONTRIBUINTES</v>
          </cell>
          <cell r="C7804" t="str">
            <v>UN</v>
          </cell>
          <cell r="D7804">
            <v>3867.36</v>
          </cell>
        </row>
        <row r="7805">
          <cell r="A7805">
            <v>11886</v>
          </cell>
          <cell r="B7805" t="str">
            <v>FOSSA SEPTICA CILINDRICA, TIPO "IMHOFF", COM TAMPA, PARA 30 CONTRIBUINTES</v>
          </cell>
          <cell r="C7805" t="str">
            <v>UN</v>
          </cell>
          <cell r="D7805">
            <v>1496.92</v>
          </cell>
        </row>
        <row r="7806">
          <cell r="A7806">
            <v>11888</v>
          </cell>
          <cell r="B7806" t="str">
            <v>FOSSA SEPTICA CILINDRICA, TIPO "IMHOFF", COM TAMPA, PARA 75 CONTRIBUINTES</v>
          </cell>
          <cell r="C7806" t="str">
            <v>UN</v>
          </cell>
          <cell r="D7806">
            <v>3515.36</v>
          </cell>
        </row>
        <row r="7807">
          <cell r="A7807">
            <v>3277</v>
          </cell>
          <cell r="B7807" t="str">
            <v>FOSSA SEPTICA CONCRETO PRE MOLDADO PARA 10 CONTRIBUINTES - *90 X 90* CM</v>
          </cell>
          <cell r="C7807" t="str">
            <v>UN</v>
          </cell>
          <cell r="D7807">
            <v>592.84</v>
          </cell>
        </row>
        <row r="7808">
          <cell r="A7808">
            <v>3281</v>
          </cell>
          <cell r="B7808" t="str">
            <v>FOSSA SEPTICA CONCRETO PRE MOLDADO PARA 5 CONTRIBUINTES *90 X 70* CM</v>
          </cell>
          <cell r="C7808" t="str">
            <v>UN</v>
          </cell>
          <cell r="D7808">
            <v>490.94</v>
          </cell>
        </row>
        <row r="7809">
          <cell r="A7809">
            <v>39363</v>
          </cell>
          <cell r="B7809" t="str">
            <v>FOSSA SEPTICA, SEM FILTRO, PARA 15 A 30 CONTRIBUINTES, CILINDRICA, COM TAMPA, EM POLIETILENO DE ALTA DENSIDADE (PEAD), CAPACIDADE APROXIMADA DE 5500 LITROS (NBR 7229)</v>
          </cell>
          <cell r="C7809" t="str">
            <v>UN</v>
          </cell>
          <cell r="D7809">
            <v>3283.06</v>
          </cell>
        </row>
        <row r="7810">
          <cell r="A7810">
            <v>39361</v>
          </cell>
          <cell r="B7810" t="str">
            <v>FOSSA SEPTICA, SEM FILTRO, PARA 4 A 7 CONTRIBUINTES, CILINDRICA,  COM TAMPA, EM POLIETILENO DE ALTA DENSIDADE (PEAD), CAPACIDADE APROXIMADA DE 1100 LITROS (NBR 7229)</v>
          </cell>
          <cell r="C7810" t="str">
            <v>UN</v>
          </cell>
          <cell r="D7810">
            <v>844.21</v>
          </cell>
        </row>
        <row r="7811">
          <cell r="A7811">
            <v>39362</v>
          </cell>
          <cell r="B7811" t="str">
            <v>FOSSA SEPTICA, SEM FILTRO, PARA 8 A 14 CONTRIBUINTES, CILINDRICA, COM TAMPA, EM POLIETILENO DE ALTA DENSIDADE (PEAD), CAPACIDADE APROXIMADA DE 3000 LITROS (NBR 7229)</v>
          </cell>
          <cell r="C7811" t="str">
            <v>UN</v>
          </cell>
          <cell r="D7811">
            <v>2597.86</v>
          </cell>
        </row>
        <row r="7812">
          <cell r="A7812">
            <v>39364</v>
          </cell>
          <cell r="B7812" t="str">
            <v>FOSSA SEPTICA,SEM FILTRO, PARA 40 A 52 CONTRIBUINTES, CILINDRICA, COM TAMPA, EM POLIETILENO DE ALTA DENSIDADE (PEAD), CAPACIDADE APROXIMADA DE 10000 LITROS (NBR 7229)</v>
          </cell>
          <cell r="C7812" t="str">
            <v>UN</v>
          </cell>
          <cell r="D7812">
            <v>7504.14</v>
          </cell>
        </row>
        <row r="7813">
          <cell r="A7813">
            <v>14576</v>
          </cell>
          <cell r="B7813" t="str">
            <v>FRESADORA DE ASFALTO A FRIO SOBRE ESTEIRAS, LARG. FRESAGEM 2,00 M, POT. 410 KW/550 HP</v>
          </cell>
          <cell r="C7813" t="str">
            <v>UN</v>
          </cell>
          <cell r="D7813">
            <v>1961691.82</v>
          </cell>
        </row>
        <row r="7814">
          <cell r="A7814">
            <v>13877</v>
          </cell>
          <cell r="B7814" t="str">
            <v>FRESADORA DE ASFALTO A FRIO SOBRE RODAS, LARG. FRESAGEM 1,00 M, POT. 155 KW/208 HP</v>
          </cell>
          <cell r="C7814" t="str">
            <v>UN</v>
          </cell>
          <cell r="D7814">
            <v>839771.01</v>
          </cell>
        </row>
        <row r="7815">
          <cell r="A7815">
            <v>7307</v>
          </cell>
          <cell r="B7815" t="str">
            <v>FUNDO ANTICORROSIVO TIPO ZARCAO OU EQUIV</v>
          </cell>
          <cell r="C7815" t="str">
            <v>L</v>
          </cell>
          <cell r="D7815">
            <v>20.09</v>
          </cell>
        </row>
        <row r="7816">
          <cell r="A7816">
            <v>6086</v>
          </cell>
          <cell r="B7816" t="str">
            <v>FUNDO SINTETICO NIVELADOR BRANCO FOSCO PARA MADEIRA</v>
          </cell>
          <cell r="C7816" t="str">
            <v>GL</v>
          </cell>
          <cell r="D7816">
            <v>69.040000000000006</v>
          </cell>
        </row>
        <row r="7817">
          <cell r="A7817">
            <v>3291</v>
          </cell>
          <cell r="B7817" t="str">
            <v>FURADEIRA DE IMPACTO, PORTATIL, ELETRICA, TIPO INDUSTRIAL, COM MADRIL DE 5/8" (LOCACAO)</v>
          </cell>
          <cell r="C7817" t="str">
            <v>H</v>
          </cell>
          <cell r="D7817">
            <v>0.81</v>
          </cell>
        </row>
        <row r="7818">
          <cell r="A7818">
            <v>38633</v>
          </cell>
          <cell r="B7818" t="str">
            <v>FURO PARA TORNEIRA OU OUTROS ACESSORIOS  EM BANCADA DE MARMORE/ GRANITO OU OUTRO TIPO DE PEDRA NATURAL</v>
          </cell>
          <cell r="C7818" t="str">
            <v>UN</v>
          </cell>
          <cell r="D7818">
            <v>15.72</v>
          </cell>
        </row>
        <row r="7819">
          <cell r="A7819">
            <v>12344</v>
          </cell>
          <cell r="B7819" t="str">
            <v>FUSIVEL DIAZED 20 A TAMANHO DII, CAPACIDADE DE INTERRUPCAO DE 50 KA EM VCA E 8 KA EM VCC, TENSAO NOMIMNAL DE 500 V</v>
          </cell>
          <cell r="C7819" t="str">
            <v>UN</v>
          </cell>
          <cell r="D7819">
            <v>2.4300000000000002</v>
          </cell>
        </row>
        <row r="7820">
          <cell r="A7820">
            <v>12343</v>
          </cell>
          <cell r="B7820" t="str">
            <v>FUSIVEL DIAZED 35 A TAMANHO DIII, CAPACIDADE DE INTERRUPCAO DE 50 KA EM VCA E 8 KA EM VCC, TENSAO NOMIMNAL DE 500 V</v>
          </cell>
          <cell r="C7820" t="str">
            <v>UN</v>
          </cell>
          <cell r="D7820">
            <v>3.77</v>
          </cell>
        </row>
        <row r="7821">
          <cell r="A7821">
            <v>3293</v>
          </cell>
          <cell r="B7821" t="str">
            <v>FUSIVEL NH *36* A TAMANHO 00, CAPACIDADE DE INTERRUPCAO DE 120 KA, TENSAO NOMIMNAL DE 500 V</v>
          </cell>
          <cell r="C7821" t="str">
            <v>UN</v>
          </cell>
          <cell r="D7821">
            <v>13.43</v>
          </cell>
        </row>
        <row r="7822">
          <cell r="A7822">
            <v>3302</v>
          </cell>
          <cell r="B7822" t="str">
            <v>FUSIVEL NH 100 A TAMANHO 00, CAPACIDADE DE INTERRUPCAO DE 120 KA, TENSAO NOMIMNAL DE 500 V</v>
          </cell>
          <cell r="C7822" t="str">
            <v>UN</v>
          </cell>
          <cell r="D7822">
            <v>13.79</v>
          </cell>
        </row>
        <row r="7823">
          <cell r="A7823">
            <v>3297</v>
          </cell>
          <cell r="B7823" t="str">
            <v>FUSIVEL NH 125 A TAMANHO 00, CAPACIDADE DE INTERRUPCAO DE 120 KA, TENSAO NOMIMNAL DE 500 V</v>
          </cell>
          <cell r="C7823" t="str">
            <v>UN</v>
          </cell>
          <cell r="D7823">
            <v>14.72</v>
          </cell>
        </row>
        <row r="7824">
          <cell r="A7824">
            <v>3294</v>
          </cell>
          <cell r="B7824" t="str">
            <v>FUSIVEL NH 160 A TAMANHO 00, CAPACIDADE DE INTERRUPCAO DE 120 KA, TENSAO NOMIMNAL DE 500 V</v>
          </cell>
          <cell r="C7824" t="str">
            <v>UN</v>
          </cell>
          <cell r="D7824">
            <v>14.94</v>
          </cell>
        </row>
        <row r="7825">
          <cell r="A7825">
            <v>3292</v>
          </cell>
          <cell r="B7825" t="str">
            <v>FUSIVEL NH 20 A TAMANHO 000, CAPACIDADE DE INTERRUPCAO DE 120 KA, TENSAO NOMIMNAL DE 500 V</v>
          </cell>
          <cell r="C7825" t="str">
            <v>UN</v>
          </cell>
          <cell r="D7825">
            <v>14.04</v>
          </cell>
        </row>
        <row r="7826">
          <cell r="A7826">
            <v>3298</v>
          </cell>
          <cell r="B7826" t="str">
            <v>FUSIVEL NH 200 A TAMANHO 1, CAPACIDADE DE INTERRUPCAO DE 120 KA, TENSAO NOMIMNAL DE 500 V</v>
          </cell>
          <cell r="C7826" t="str">
            <v>UN</v>
          </cell>
          <cell r="D7826">
            <v>32.9</v>
          </cell>
        </row>
        <row r="7827">
          <cell r="A7827">
            <v>3301</v>
          </cell>
          <cell r="B7827" t="str">
            <v>FUSIVEL NH 250 A TAMANHO 1, CAPACIDADE DE INTERRUPCAO DE 120 KA, TENSAO NOMIMNAL DE 500 V</v>
          </cell>
          <cell r="C7827" t="str">
            <v>UN</v>
          </cell>
          <cell r="D7827">
            <v>33.14</v>
          </cell>
        </row>
        <row r="7828">
          <cell r="A7828">
            <v>3295</v>
          </cell>
          <cell r="B7828" t="str">
            <v>FUSIVEL NH 50 A TAMANHO 00, CAPACIDADE DE INTERRUPCAO DE 120 KA, TENSAO NOMIMNAL DE 500 V</v>
          </cell>
          <cell r="C7828" t="str">
            <v>UN</v>
          </cell>
          <cell r="D7828">
            <v>13.19</v>
          </cell>
        </row>
        <row r="7829">
          <cell r="A7829">
            <v>3299</v>
          </cell>
          <cell r="B7829" t="str">
            <v>FUSIVEL NH 63 A TAMANHO 00, CAPACIDADE DE INTERRUPCAO DE 120 KA, TENSAO NOMIMNAL DE 500 V</v>
          </cell>
          <cell r="C7829" t="str">
            <v>UN</v>
          </cell>
          <cell r="D7829">
            <v>13.35</v>
          </cell>
        </row>
        <row r="7830">
          <cell r="A7830">
            <v>3296</v>
          </cell>
          <cell r="B7830" t="str">
            <v>FUSIVEL NH 80 A TAMANHO 00, CAPACIDADE DE INTERRUPCAO DE 120 KA, TENSAO NOMIMNAL DE 500 V</v>
          </cell>
          <cell r="C7830" t="str">
            <v>UN</v>
          </cell>
          <cell r="D7830">
            <v>13.19</v>
          </cell>
        </row>
        <row r="7831">
          <cell r="A7831">
            <v>11596</v>
          </cell>
          <cell r="B7831" t="str">
            <v>GABIAO  TIPO CAIXA MALHA HEXAGONAL 8 X 10 CM (ZN/AL), FIO 2,7 MM, DIMENSOES 2,0 X 1,0 X 0,5 M</v>
          </cell>
          <cell r="C7831" t="str">
            <v>UN</v>
          </cell>
          <cell r="D7831">
            <v>222.32</v>
          </cell>
        </row>
        <row r="7832">
          <cell r="A7832">
            <v>34802</v>
          </cell>
          <cell r="B7832" t="str">
            <v>GABIAO MANTA (COLCHAO) MALHA HEXAGONAL 6 X 8 CM (ZN/AL + PVC), DIMENSOES 4,0 X 2,0 X 0,17 M, FIO 2 MM</v>
          </cell>
          <cell r="C7832" t="str">
            <v>UN</v>
          </cell>
          <cell r="D7832">
            <v>610.55999999999995</v>
          </cell>
        </row>
        <row r="7833">
          <cell r="A7833">
            <v>11588</v>
          </cell>
          <cell r="B7833" t="str">
            <v>GABIAO MANTA (COLCHAO) MALHA HEXAGONAL 6 X 8 CM (ZN/AL + PVC), FIO 2 MM, REVESTIDO COM PVC, DIMENSOES 4,0 X 2,0 X 0,23 M</v>
          </cell>
          <cell r="C7833" t="str">
            <v>UN</v>
          </cell>
          <cell r="D7833">
            <v>658.69</v>
          </cell>
        </row>
        <row r="7834">
          <cell r="A7834">
            <v>34383</v>
          </cell>
          <cell r="B7834" t="str">
            <v>GABIAO MANTA (COLCHAO) MALHA HEXAGONAL 6 X 8 CM (ZN/AL + PVC), FIO 2 MM, REVESTIDO COM PVC, DIMENSOES 4,0 X 2,0 X 0,3 M</v>
          </cell>
          <cell r="C7834" t="str">
            <v>UN</v>
          </cell>
          <cell r="D7834">
            <v>724.61</v>
          </cell>
        </row>
        <row r="7835">
          <cell r="A7835">
            <v>11591</v>
          </cell>
          <cell r="B7835" t="str">
            <v>GABIAO MANTA (COLCHAO) MALHA HEXAGONAL 6 X 8 CM (ZN/AL), FIO  2,0 MM, DIMENSOES 4,0 X 2,0 X 0,23 M</v>
          </cell>
          <cell r="C7835" t="str">
            <v>UN</v>
          </cell>
          <cell r="D7835">
            <v>641.83000000000004</v>
          </cell>
        </row>
        <row r="7836">
          <cell r="A7836">
            <v>40599</v>
          </cell>
          <cell r="B7836" t="str">
            <v>GABIAO MANTA (COLCHAO) MALHA HEXAGONAL 6 X 8 CM(ZN/AL + PVC), FIO 2,0 MM, DIMENSOES 5,0 X 2,0 X 0,17 M *COLETADO CAIXA*</v>
          </cell>
          <cell r="C7836" t="str">
            <v>M2</v>
          </cell>
          <cell r="D7836">
            <v>75.540000000000006</v>
          </cell>
        </row>
        <row r="7837">
          <cell r="A7837">
            <v>40600</v>
          </cell>
          <cell r="B7837" t="str">
            <v>GABIAO MANTA (COLCHAO) MALHA HEXAGONAL 6 X 8 CM(ZN/AL + PVC), FIO 2,0 MM, DIMENSOES 5,0 X 2,0 X 0,23 M *COLETADO CAIXA*</v>
          </cell>
          <cell r="C7837" t="str">
            <v>M2</v>
          </cell>
          <cell r="D7837">
            <v>81.510000000000005</v>
          </cell>
        </row>
        <row r="7838">
          <cell r="A7838">
            <v>40601</v>
          </cell>
          <cell r="B7838" t="str">
            <v>GABIAO MANTA (COLCHAO) MALHA HEXAGONAL 6 X 8 CM(ZN/AL + PVC), FIO 2,0 MM, DIMENSOES 5,0 X 2,0 X 0,30 M *COLETADO CAIXA*</v>
          </cell>
          <cell r="C7838" t="str">
            <v>M2</v>
          </cell>
          <cell r="D7838">
            <v>89.48</v>
          </cell>
        </row>
        <row r="7839">
          <cell r="A7839">
            <v>11590</v>
          </cell>
          <cell r="B7839" t="str">
            <v>GABIAO MANTA (COLCHAO) MALHA HEXAGONAL 8 X 10 CM (ZN/AL), FIO 2,0 MM, DIMENSOES 4,0 X 2,0 X 0,3 M</v>
          </cell>
          <cell r="C7839" t="str">
            <v>UN</v>
          </cell>
          <cell r="D7839">
            <v>668.87</v>
          </cell>
        </row>
        <row r="7840">
          <cell r="A7840">
            <v>3310</v>
          </cell>
          <cell r="B7840" t="str">
            <v>GABIAO MANTA (COLCHAO) MALHA HEXAGONAL 8 X 10 CM (ZN/AL), FIO 2,2 A 2,4 MM, DIMENSOES 4,0 X 2,0 X 0,3 M</v>
          </cell>
          <cell r="C7840" t="str">
            <v>M3</v>
          </cell>
          <cell r="D7840">
            <v>278.69</v>
          </cell>
        </row>
        <row r="7841">
          <cell r="A7841">
            <v>11594</v>
          </cell>
          <cell r="B7841" t="str">
            <v>GABIAO SACO MALHA HEXAGONAL 8 X 10 CM (ZN/AL + PVC),  FIO 2,4 MM, DIMENSOES 3,0 X 0,65 M</v>
          </cell>
          <cell r="C7841" t="str">
            <v>UN</v>
          </cell>
          <cell r="D7841">
            <v>209.94</v>
          </cell>
        </row>
        <row r="7842">
          <cell r="A7842">
            <v>3311</v>
          </cell>
          <cell r="B7842" t="str">
            <v>GABIAO SACO MALHA HEXAGONAL 8 X 10 CM (ZN/AL + PVC), FIO 2,4 MM, H = 0,65 M</v>
          </cell>
          <cell r="C7842" t="str">
            <v>M3</v>
          </cell>
          <cell r="D7842">
            <v>209.94</v>
          </cell>
        </row>
        <row r="7843">
          <cell r="A7843">
            <v>11599</v>
          </cell>
          <cell r="B7843" t="str">
            <v>GABIAO SACO MALHA HEXAGONAL 8 X 10 CM (ZN/AL), FIO 2,7 MM, DIMENSOES 4,0 X 0,65 M</v>
          </cell>
          <cell r="C7843" t="str">
            <v>UN</v>
          </cell>
          <cell r="D7843">
            <v>279.2</v>
          </cell>
        </row>
        <row r="7844">
          <cell r="A7844">
            <v>11593</v>
          </cell>
          <cell r="B7844" t="str">
            <v>GABIAO TIPO CAIXA MALHA HEXAGONAL 8 X 10 CM (ZN/AL + PVC),  FIO 2,4 MM, DIMENSOES 2,0 X 1,0 X 1,0 M</v>
          </cell>
          <cell r="C7844" t="str">
            <v>UN</v>
          </cell>
          <cell r="D7844">
            <v>391.42</v>
          </cell>
        </row>
        <row r="7845">
          <cell r="A7845">
            <v>3314</v>
          </cell>
          <cell r="B7845" t="str">
            <v>GABIAO TIPO CAIXA MALHA HEXAGONAL 8 X 10 CM (ZN/AL + PVC),  FIO 2,4 MM, H = 0,50 M</v>
          </cell>
          <cell r="C7845" t="str">
            <v>M3</v>
          </cell>
          <cell r="D7845">
            <v>279.95</v>
          </cell>
        </row>
        <row r="7846">
          <cell r="A7846">
            <v>11592</v>
          </cell>
          <cell r="B7846" t="str">
            <v>GABIAO TIPO CAIXA MALHA HEXAGONAL 8 X 10 CM (ZN/AL + PVC), FIO 2,4 MM, DIMENSOES 2,0 X 1,0 X 0,5 M</v>
          </cell>
          <cell r="C7846" t="str">
            <v>UN</v>
          </cell>
          <cell r="D7846">
            <v>279.95</v>
          </cell>
        </row>
        <row r="7847">
          <cell r="A7847">
            <v>11597</v>
          </cell>
          <cell r="B7847" t="str">
            <v>GABIAO TIPO CAIXA MALHA HEXAGONAL 8 X 10 CM (ZN/AL), FIO 2,7 MM, DIMENSOES 2,0 X 1,0 X 1,0 M</v>
          </cell>
          <cell r="C7847" t="str">
            <v>UN</v>
          </cell>
          <cell r="D7847">
            <v>325.54000000000002</v>
          </cell>
        </row>
        <row r="7848">
          <cell r="A7848">
            <v>3309</v>
          </cell>
          <cell r="B7848" t="str">
            <v>GABIAO TIPO CAIXA MALHA HEXAGONAL 8 X 10 CM (ZN/AL), FIO 2,7 MM, H = 0,50 M</v>
          </cell>
          <cell r="C7848" t="str">
            <v>M3</v>
          </cell>
          <cell r="D7848">
            <v>222.32</v>
          </cell>
        </row>
        <row r="7849">
          <cell r="A7849">
            <v>40593</v>
          </cell>
          <cell r="B7849" t="str">
            <v>GABIAO TIPO CAIXA PARA SOLO REFORCADO, MALHA HEXAGONAL 8 X 10 CM (ZN/ AL + PVC), FIO 2,7 MM, DIMENSOES 2,0 X 1,0 X 0,5 M, COM CAUDA DE 4,0 M *COLETADO CAIXA*</v>
          </cell>
          <cell r="C7849" t="str">
            <v>M3</v>
          </cell>
          <cell r="D7849">
            <v>344.3</v>
          </cell>
        </row>
        <row r="7850">
          <cell r="A7850">
            <v>40594</v>
          </cell>
          <cell r="B7850" t="str">
            <v>GABIAO TIPO CAIXA PARA SOLO REFORCADO, MALHA HEXAGONAL 8 X 10 CM (ZN/ AL + PVC), FIO 2,7 MM, DIMENSOES 2,0 X 1,0 X 1,0 M, COM CAUDA DE 4,0 M *COLETADO CAIXA*</v>
          </cell>
          <cell r="C7850" t="str">
            <v>M3</v>
          </cell>
          <cell r="D7850">
            <v>207.73</v>
          </cell>
        </row>
        <row r="7851">
          <cell r="A7851">
            <v>40595</v>
          </cell>
          <cell r="B7851" t="str">
            <v>GABIAO TIPO CAIXA TRAPEZOIDAL, MALHA HEXAGONAL 10 X 12 CM (ZN/AL + PVC) FIO 2,7 MM, FACE COM 65 GRAUS, DIMENSOES 2,0 x 1,5 x 1,0 M *COLETADO CAIXA*</v>
          </cell>
          <cell r="C7851" t="str">
            <v>M3</v>
          </cell>
          <cell r="D7851">
            <v>139.59</v>
          </cell>
        </row>
        <row r="7852">
          <cell r="A7852">
            <v>34800</v>
          </cell>
          <cell r="B7852" t="str">
            <v>GABIAO TIPO CAIXA, MALHA HEXAGONAL 8 X 10 CM (ZN/AL + PVC), FIO 2,4 MM, H = 1,0 M</v>
          </cell>
          <cell r="C7852" t="str">
            <v>M3</v>
          </cell>
          <cell r="D7852">
            <v>195.71</v>
          </cell>
        </row>
        <row r="7853">
          <cell r="A7853">
            <v>40591</v>
          </cell>
          <cell r="B7853" t="str">
            <v>GABIAO TIPO CAIXA, MALHA HEXAGONAL 8 X 10 CM (ZN/AL), FIO DE 2,7 MM, DIMENSOES 2,0 X 1,0 X 1,0 M *COLETADO CAIXA*</v>
          </cell>
          <cell r="C7853" t="str">
            <v>M3</v>
          </cell>
          <cell r="D7853">
            <v>161.69999999999999</v>
          </cell>
        </row>
        <row r="7854">
          <cell r="A7854">
            <v>40592</v>
          </cell>
          <cell r="B7854" t="str">
            <v>GABIAO TIPO CAIXA, MALHA HEXAGONAL 8 X 10 CM (ZN/AL), FIO DE 2,7 MM, DIMENSOES 5,0 X 1,0 X 0,5 M *COLETADO CAIXA*</v>
          </cell>
          <cell r="C7854" t="str">
            <v>M3</v>
          </cell>
          <cell r="D7854">
            <v>230.51</v>
          </cell>
        </row>
        <row r="7855">
          <cell r="A7855">
            <v>40589</v>
          </cell>
          <cell r="B7855" t="str">
            <v>GABIAO TIPO CAIXA, MALHA HEXAGONAL 8 X 10 CM (ZN/AL), FIO DE 2,7 MM, DIMENSOES 5,0 X 1,0 X 1,0 M *COLETADO CAIXA*</v>
          </cell>
          <cell r="C7855" t="str">
            <v>M3</v>
          </cell>
          <cell r="D7855">
            <v>162.5</v>
          </cell>
        </row>
        <row r="7856">
          <cell r="A7856">
            <v>4315</v>
          </cell>
          <cell r="B7856" t="str">
            <v>GANCHO CHATO EM FERRO GALVANIZADO,  L = 110 MM, RECOBRIMENTO = 100MM, SECAO 1/8 X 1/2" (3 MM X 12 MM), PARA FIXAR TELHA DE FIBROCIMENTO ONDULADA</v>
          </cell>
          <cell r="C7856" t="str">
            <v>UN</v>
          </cell>
          <cell r="D7856">
            <v>1.1599999999999999</v>
          </cell>
        </row>
        <row r="7857">
          <cell r="A7857">
            <v>402</v>
          </cell>
          <cell r="B7857" t="str">
            <v>GANCHO OLHAL EM ACO GALVANIZADO, ESPESSURA 16MM, ABERTURA 21MM</v>
          </cell>
          <cell r="C7857" t="str">
            <v>UN</v>
          </cell>
          <cell r="D7857">
            <v>9.66</v>
          </cell>
        </row>
        <row r="7858">
          <cell r="A7858">
            <v>4226</v>
          </cell>
          <cell r="B7858" t="str">
            <v>GAS DE COZINHA - GLP</v>
          </cell>
          <cell r="C7858" t="str">
            <v>KG</v>
          </cell>
          <cell r="D7858">
            <v>4.9000000000000004</v>
          </cell>
        </row>
        <row r="7859">
          <cell r="A7859">
            <v>4222</v>
          </cell>
          <cell r="B7859" t="str">
            <v>GASOLINA COMUM</v>
          </cell>
          <cell r="C7859" t="str">
            <v>L</v>
          </cell>
          <cell r="D7859">
            <v>3.56</v>
          </cell>
        </row>
        <row r="7860">
          <cell r="A7860">
            <v>34804</v>
          </cell>
          <cell r="B7860" t="str">
            <v>GEOGRELHA TECIDA COM FILAMENTOS DE POLIESTER + PVC, RESISTENCIA LONGITUDINAL: 90 KN/M, RESISTENCIA TRANSVERSAL: 30 KN/M, ALONGAMENTO = 12 POR CENTO, DIMENSOES 5,15 X 100,0 M</v>
          </cell>
          <cell r="C7860" t="str">
            <v>M2</v>
          </cell>
          <cell r="D7860">
            <v>23.63</v>
          </cell>
        </row>
        <row r="7861">
          <cell r="A7861">
            <v>4013</v>
          </cell>
          <cell r="B7861" t="str">
            <v>GEOTEXTIL NAO TECIDO AGULHADO DE FILAMENTOS CONTINUOS 100% POLIESTER  RT 09 P/ DRENAGEM TIPO BIDIM OU EQUIV</v>
          </cell>
          <cell r="C7861" t="str">
            <v>M2</v>
          </cell>
          <cell r="D7861">
            <v>5.46</v>
          </cell>
        </row>
        <row r="7862">
          <cell r="A7862">
            <v>4011</v>
          </cell>
          <cell r="B7862" t="str">
            <v>GEOTEXTIL NAO TECIDO AGULHADO DE FILAMENTOS CONTINUOS 100% POLIESTER  RT 10 TIPO BIDIM OU EQUIV</v>
          </cell>
          <cell r="C7862" t="str">
            <v>M2</v>
          </cell>
          <cell r="D7862">
            <v>7.21</v>
          </cell>
        </row>
        <row r="7863">
          <cell r="A7863">
            <v>4021</v>
          </cell>
          <cell r="B7863" t="str">
            <v>GEOTEXTIL NAO TECIDO AGULHADO DE FILAMENTOS CONTINUOS 100% POLIESTER  RT 14 P/ DRENAGEM TIPO BIDIM OU EQUIV</v>
          </cell>
          <cell r="C7863" t="str">
            <v>M2</v>
          </cell>
          <cell r="D7863">
            <v>7.84</v>
          </cell>
        </row>
        <row r="7864">
          <cell r="A7864">
            <v>4019</v>
          </cell>
          <cell r="B7864" t="str">
            <v>GEOTEXTIL NAO TECIDO AGULHADO DE FILAMENTOS CONTINUOS 100% POLIESTER  RT 16 TIPO BIDIM OU EQUIV</v>
          </cell>
          <cell r="C7864" t="str">
            <v>M2</v>
          </cell>
          <cell r="D7864">
            <v>11.01</v>
          </cell>
        </row>
        <row r="7865">
          <cell r="A7865">
            <v>4012</v>
          </cell>
          <cell r="B7865" t="str">
            <v>GEOTEXTIL NAO TECIDO AGULHADO DE FILAMENTOS CONTINUOS 100% POLIESTER  RT 21 TIPO BIDIM OU EQUIV</v>
          </cell>
          <cell r="C7865" t="str">
            <v>M2</v>
          </cell>
          <cell r="D7865">
            <v>13.47</v>
          </cell>
        </row>
        <row r="7866">
          <cell r="A7866">
            <v>4020</v>
          </cell>
          <cell r="B7866" t="str">
            <v>GEOTEXTIL NAO TECIDO AGULHADO DE FILAMENTOS CONTINUOS 100% POLIESTER  RT 26 TIPO BIDIM OU EQUIV</v>
          </cell>
          <cell r="C7866" t="str">
            <v>M2</v>
          </cell>
          <cell r="D7866">
            <v>17.14</v>
          </cell>
        </row>
        <row r="7867">
          <cell r="A7867">
            <v>4018</v>
          </cell>
          <cell r="B7867" t="str">
            <v>GEOTEXTIL NAO TECIDO AGULHADO DE FILAMENTOS CONTINUOS 100% POLIESTER  RT 31 TIPO BIDIM OU EQUIV</v>
          </cell>
          <cell r="C7867" t="str">
            <v>M2</v>
          </cell>
          <cell r="D7867">
            <v>20.94</v>
          </cell>
        </row>
        <row r="7868">
          <cell r="A7868">
            <v>36498</v>
          </cell>
          <cell r="B7868" t="str">
            <v>GERADOR PORTATIL MONOFASICO, POTENCIA 5500 VA, A GASOLINA, POTENCIA DO MOTOR 13 CV</v>
          </cell>
          <cell r="C7868" t="str">
            <v>UN</v>
          </cell>
          <cell r="D7868">
            <v>3503.06</v>
          </cell>
        </row>
        <row r="7869">
          <cell r="A7869">
            <v>12872</v>
          </cell>
          <cell r="B7869" t="str">
            <v>GESSEIRO</v>
          </cell>
          <cell r="C7869" t="str">
            <v>H</v>
          </cell>
          <cell r="D7869">
            <v>10.47</v>
          </cell>
        </row>
        <row r="7870">
          <cell r="A7870">
            <v>3315</v>
          </cell>
          <cell r="B7870" t="str">
            <v>GESSO</v>
          </cell>
          <cell r="C7870" t="str">
            <v>KG</v>
          </cell>
          <cell r="D7870">
            <v>0.39</v>
          </cell>
        </row>
        <row r="7871">
          <cell r="A7871">
            <v>36870</v>
          </cell>
          <cell r="B7871" t="str">
            <v>GESSO PROJETADO</v>
          </cell>
          <cell r="C7871" t="str">
            <v>KG</v>
          </cell>
          <cell r="D7871">
            <v>0.39</v>
          </cell>
        </row>
        <row r="7872">
          <cell r="A7872">
            <v>5092</v>
          </cell>
          <cell r="B7872" t="str">
            <v>GONZO FERRO CROMADO EMBUTIR 1/2" P/ JANELA PIVOTANTE (CAPELINHA)</v>
          </cell>
          <cell r="C7872" t="str">
            <v>PAR</v>
          </cell>
          <cell r="D7872">
            <v>9.9600000000000009</v>
          </cell>
        </row>
        <row r="7873">
          <cell r="A7873">
            <v>11462</v>
          </cell>
          <cell r="B7873" t="str">
            <v>GONZO SOBREPOR LATAO P/ JANELA PIVOTANTE (CAPELINHA)</v>
          </cell>
          <cell r="C7873" t="str">
            <v>PAR</v>
          </cell>
          <cell r="D7873">
            <v>15.76</v>
          </cell>
        </row>
        <row r="7874">
          <cell r="A7874">
            <v>36529</v>
          </cell>
          <cell r="B7874" t="str">
            <v>GRADE DE DISCOS CONTROLE REMOTO REBOCAVEL, COM 24 DISCOS 24" X 6 MM COM PNEUS PARA TRANSPORTE</v>
          </cell>
          <cell r="C7874" t="str">
            <v>UN</v>
          </cell>
          <cell r="D7874">
            <v>34183.67</v>
          </cell>
        </row>
        <row r="7875">
          <cell r="A7875">
            <v>36528</v>
          </cell>
          <cell r="B7875" t="str">
            <v>GRADE DE DISCOS HIDRÁULICA COM 20 DISCOS DE 24" X 6 MM</v>
          </cell>
          <cell r="C7875" t="str">
            <v>UN</v>
          </cell>
          <cell r="D7875">
            <v>19416.32</v>
          </cell>
        </row>
        <row r="7876">
          <cell r="A7876">
            <v>3318</v>
          </cell>
          <cell r="B7876" t="str">
            <v>GRADE DE DISCOS MECANICA 20X24" COM 20 DISCOS 24" X 6MM  COM PNEUS PARA TRANSPORTE</v>
          </cell>
          <cell r="C7876" t="str">
            <v>UN</v>
          </cell>
          <cell r="D7876">
            <v>26800</v>
          </cell>
        </row>
        <row r="7877">
          <cell r="A7877">
            <v>38968</v>
          </cell>
          <cell r="B7877" t="str">
            <v>GRADIL *1320 X 2170* MM (A X L) EM  BARRA DE ACO CHATA *25 MM X 2* MM ENTRELACADA COM BARRA ACO REDONDA *5* MM, MALHA *65 X 132* MM, GALVANIZADO E PINTURA ELETROSTATICA</v>
          </cell>
          <cell r="C7877" t="str">
            <v>M2</v>
          </cell>
          <cell r="D7877">
            <v>321.42</v>
          </cell>
        </row>
        <row r="7878">
          <cell r="A7878">
            <v>3324</v>
          </cell>
          <cell r="B7878" t="str">
            <v>GRAMA BATATAIS EM PLACAS, SEM PLANTIO</v>
          </cell>
          <cell r="C7878" t="str">
            <v>M2</v>
          </cell>
          <cell r="D7878">
            <v>3.39</v>
          </cell>
        </row>
        <row r="7879">
          <cell r="A7879">
            <v>3322</v>
          </cell>
          <cell r="B7879" t="str">
            <v>GRAMA ESMERALDA EM PLACAS, SEM PLANTIO</v>
          </cell>
          <cell r="C7879" t="str">
            <v>M2</v>
          </cell>
          <cell r="D7879">
            <v>4.75</v>
          </cell>
        </row>
        <row r="7880">
          <cell r="A7880">
            <v>3323</v>
          </cell>
          <cell r="B7880" t="str">
            <v>GRAMA SAO CARLOS OU CURITIBANA EM PLACAS, SEM PLANTIO</v>
          </cell>
          <cell r="C7880" t="str">
            <v>M2</v>
          </cell>
          <cell r="D7880">
            <v>4.75</v>
          </cell>
        </row>
        <row r="7881">
          <cell r="A7881">
            <v>5076</v>
          </cell>
          <cell r="B7881" t="str">
            <v>GRAMPO DE ACO POLIDO 1 " X 9</v>
          </cell>
          <cell r="C7881" t="str">
            <v>KG</v>
          </cell>
          <cell r="D7881">
            <v>9.0399999999999991</v>
          </cell>
        </row>
        <row r="7882">
          <cell r="A7882">
            <v>5077</v>
          </cell>
          <cell r="B7882" t="str">
            <v>GRAMPO DE ACO POLIDO 7/8 " X 9</v>
          </cell>
          <cell r="C7882" t="str">
            <v>KG</v>
          </cell>
          <cell r="D7882">
            <v>9.99</v>
          </cell>
        </row>
        <row r="7883">
          <cell r="A7883">
            <v>11837</v>
          </cell>
          <cell r="B7883" t="str">
            <v>GRAMPO LINHA VIVA DE LATAO ESTANHADO, DIAMETRO DO CONDUTOR PRINCIPAL DE 10 A 120 MM2, DIAMETRO DA DERIVACAO DE 10 A 70 MM2</v>
          </cell>
          <cell r="C7883" t="str">
            <v>UN</v>
          </cell>
          <cell r="D7883">
            <v>28.58</v>
          </cell>
        </row>
        <row r="7884">
          <cell r="A7884">
            <v>38055</v>
          </cell>
          <cell r="B7884" t="str">
            <v>GRAMPO METALICO TIPO OLHAL PARA HASTE DE ATERRAMENTO DE 1/2'', CONDUTOR DE *10* A 50 MM2</v>
          </cell>
          <cell r="C7884" t="str">
            <v>UN</v>
          </cell>
          <cell r="D7884">
            <v>2.59</v>
          </cell>
        </row>
        <row r="7885">
          <cell r="A7885">
            <v>415</v>
          </cell>
          <cell r="B7885" t="str">
            <v>GRAMPO METALICO TIPO OLHAL PARA HASTE DE ATERRAMENTO DE 1'', CONDUTOR DE *10* A 50 MM2</v>
          </cell>
          <cell r="C7885" t="str">
            <v>UN</v>
          </cell>
          <cell r="D7885">
            <v>11.72</v>
          </cell>
        </row>
        <row r="7886">
          <cell r="A7886">
            <v>416</v>
          </cell>
          <cell r="B7886" t="str">
            <v>GRAMPO METALICO TIPO OLHAL PARA HASTE DE ATERRAMENTO DE 3/4'', CONDUTOR DE *10* A 50 MM2</v>
          </cell>
          <cell r="C7886" t="str">
            <v>UN</v>
          </cell>
          <cell r="D7886">
            <v>4.29</v>
          </cell>
        </row>
        <row r="7887">
          <cell r="A7887">
            <v>425</v>
          </cell>
          <cell r="B7887" t="str">
            <v>GRAMPO METALICO TIPO OLHAL PARA HASTE DE ATERRAMENTO DE 5/8'', CONDUTOR DE *10* A 50 MM2</v>
          </cell>
          <cell r="C7887" t="str">
            <v>UN</v>
          </cell>
          <cell r="D7887">
            <v>2.66</v>
          </cell>
        </row>
        <row r="7888">
          <cell r="A7888">
            <v>426</v>
          </cell>
          <cell r="B7888" t="str">
            <v>GRAMPO METALICO TIPO U PARA HASTE DE ATERRAMENTO DE ATE 3/4'', CONDUTOR DE 10 A 25 MM2</v>
          </cell>
          <cell r="C7888" t="str">
            <v>UN</v>
          </cell>
          <cell r="D7888">
            <v>14.64</v>
          </cell>
        </row>
        <row r="7889">
          <cell r="A7889">
            <v>38056</v>
          </cell>
          <cell r="B7889" t="str">
            <v>GRAMPO METALICO TIPO U PARA HASTE DE ATERRAMENTO DE ATE 5/8'', CONDUTOR DE 10 A 25 MM2</v>
          </cell>
          <cell r="C7889" t="str">
            <v>UN</v>
          </cell>
          <cell r="D7889">
            <v>14.3</v>
          </cell>
        </row>
        <row r="7890">
          <cell r="A7890">
            <v>1564</v>
          </cell>
          <cell r="B7890" t="str">
            <v>GRAMPO PARALELO METALICO PARA CABO DE 6 A 50 MM2, COM 2 PARAFUSOS</v>
          </cell>
          <cell r="C7890" t="str">
            <v>UN</v>
          </cell>
          <cell r="D7890">
            <v>5.45</v>
          </cell>
        </row>
        <row r="7891">
          <cell r="A7891">
            <v>11032</v>
          </cell>
          <cell r="B7891" t="str">
            <v>GRAMPO U DE 5/8 " N8 EM FERRO GALVANIZADO</v>
          </cell>
          <cell r="C7891" t="str">
            <v>UN</v>
          </cell>
          <cell r="D7891">
            <v>6.53</v>
          </cell>
        </row>
        <row r="7892">
          <cell r="A7892">
            <v>36787</v>
          </cell>
          <cell r="B7892" t="str">
            <v>GRANALHA DE ACO, ANGULAR (GRIT), PARA JATEAMENTO, PENEIRA 0,35 A 0,117 MM (SAE G80)</v>
          </cell>
          <cell r="C7892" t="str">
            <v>SC25KG</v>
          </cell>
          <cell r="D7892">
            <v>87.85</v>
          </cell>
        </row>
        <row r="7893">
          <cell r="A7893">
            <v>36786</v>
          </cell>
          <cell r="B7893" t="str">
            <v>GRANALHA DE ACO, ANGULAR (GRIT), PARA JATEAMENTO, PENEIRA 0,84 A 0,42 MM (SAE G40)</v>
          </cell>
          <cell r="C7893" t="str">
            <v>SC25KG</v>
          </cell>
          <cell r="D7893">
            <v>87.85</v>
          </cell>
        </row>
        <row r="7894">
          <cell r="A7894">
            <v>36785</v>
          </cell>
          <cell r="B7894" t="str">
            <v>GRANALHA DE ACO, ANGULAR (GRIT), PARA JATEAMENTO, PENEIRA 1,41 A 1,19 MM (SAE G16)</v>
          </cell>
          <cell r="C7894" t="str">
            <v>SC25KG</v>
          </cell>
          <cell r="D7894">
            <v>76.34</v>
          </cell>
        </row>
        <row r="7895">
          <cell r="A7895">
            <v>36782</v>
          </cell>
          <cell r="B7895" t="str">
            <v>GRANALHA DE ACO, ESFERICA (SHOT), PARA JATEAMENTO, PENEIRA 0,59 A 0,42MM (SAE S170)</v>
          </cell>
          <cell r="C7895" t="str">
            <v>SC25KG</v>
          </cell>
          <cell r="D7895">
            <v>91.12</v>
          </cell>
        </row>
        <row r="7896">
          <cell r="A7896">
            <v>36784</v>
          </cell>
          <cell r="B7896" t="str">
            <v>GRANALHA DE ACO, ESFERICA (SHOT), PARA JATEAMENTO, PENEIRA 0,84 A 0,71 MM (SAE S280)</v>
          </cell>
          <cell r="C7896" t="str">
            <v>SC25KG</v>
          </cell>
          <cell r="D7896">
            <v>87.85</v>
          </cell>
        </row>
        <row r="7897">
          <cell r="A7897">
            <v>25930</v>
          </cell>
          <cell r="B7897" t="str">
            <v>GRANALHA DE ACO, ESFERICA (SHOT), PARA JATEAMENTO, PENEIRA 1,19 A 1,00 MM (SAE S390)</v>
          </cell>
          <cell r="C7897" t="str">
            <v>SC25KG</v>
          </cell>
          <cell r="D7897">
            <v>102.64</v>
          </cell>
        </row>
        <row r="7898">
          <cell r="A7898">
            <v>4824</v>
          </cell>
          <cell r="B7898" t="str">
            <v>GRANILHA/ GRANA/ PEDRISCO OU AGREGADO EM MARMORE/ GRANITO/ QUARTZO E CALCARIO, PRETO, CINZA, PALHA OU BRANCO</v>
          </cell>
          <cell r="C7898" t="str">
            <v>KG</v>
          </cell>
          <cell r="D7898">
            <v>0.41</v>
          </cell>
        </row>
        <row r="7899">
          <cell r="A7899">
            <v>10840</v>
          </cell>
          <cell r="B7899" t="str">
            <v>GRANITO AMENDOA  E = 2 CM ,POLIDO E LUSTRADO, PARA PISO</v>
          </cell>
          <cell r="C7899" t="str">
            <v>M2</v>
          </cell>
          <cell r="D7899">
            <v>337.5</v>
          </cell>
        </row>
        <row r="7900">
          <cell r="A7900">
            <v>11795</v>
          </cell>
          <cell r="B7900" t="str">
            <v>GRANITO CINZA POLIDO P/BANCADA E=2,5 CM</v>
          </cell>
          <cell r="C7900" t="str">
            <v>M2</v>
          </cell>
          <cell r="D7900">
            <v>361.32</v>
          </cell>
        </row>
        <row r="7901">
          <cell r="A7901">
            <v>10841</v>
          </cell>
          <cell r="B7901" t="str">
            <v>GRANITO CINZA POLIDO PARA PISO E = 2 CM</v>
          </cell>
          <cell r="C7901" t="str">
            <v>M2</v>
          </cell>
          <cell r="D7901">
            <v>276.35000000000002</v>
          </cell>
        </row>
        <row r="7902">
          <cell r="A7902">
            <v>10842</v>
          </cell>
          <cell r="B7902" t="str">
            <v>GRANITO PRETO TIJUCA E = 2 CM PARA PISO</v>
          </cell>
          <cell r="C7902" t="str">
            <v>M2</v>
          </cell>
          <cell r="D7902">
            <v>387.13</v>
          </cell>
        </row>
        <row r="7903">
          <cell r="A7903">
            <v>134</v>
          </cell>
          <cell r="B7903" t="str">
            <v>GRAUTE CIMENTICIO PARA USO GERAL</v>
          </cell>
          <cell r="C7903" t="str">
            <v>KG</v>
          </cell>
          <cell r="D7903">
            <v>1.45</v>
          </cell>
        </row>
        <row r="7904">
          <cell r="A7904">
            <v>4229</v>
          </cell>
          <cell r="B7904" t="str">
            <v>GRAXA LUBRIFICANTE</v>
          </cell>
          <cell r="C7904" t="str">
            <v>KG</v>
          </cell>
          <cell r="D7904">
            <v>22.02</v>
          </cell>
        </row>
        <row r="7905">
          <cell r="A7905">
            <v>37402</v>
          </cell>
          <cell r="B7905" t="str">
            <v>GRELHA DE CONCRETO DE PRE-MOLDADA *15 X 75 X 52* CM (A X C X L)</v>
          </cell>
          <cell r="C7905" t="str">
            <v>UN</v>
          </cell>
          <cell r="D7905">
            <v>34.06</v>
          </cell>
        </row>
        <row r="7906">
          <cell r="A7906">
            <v>11244</v>
          </cell>
          <cell r="B7906" t="str">
            <v>GRELHA FOFO ARTICULADA, CARGA MAX  1,5 T, *300 X 1000* MM, E= *15MM</v>
          </cell>
          <cell r="C7906" t="str">
            <v>UN</v>
          </cell>
          <cell r="D7906">
            <v>158.46</v>
          </cell>
        </row>
        <row r="7907">
          <cell r="A7907">
            <v>11236</v>
          </cell>
          <cell r="B7907" t="str">
            <v>GRELHA FOFO SIMPLES COM REQUADRO, CARGA MAX  1,5 T, 200 X 1000 MM, E= *15MM</v>
          </cell>
          <cell r="C7907" t="str">
            <v>UN</v>
          </cell>
          <cell r="D7907">
            <v>153.68</v>
          </cell>
        </row>
        <row r="7908">
          <cell r="A7908">
            <v>11245</v>
          </cell>
          <cell r="B7908" t="str">
            <v>GRELHA FOFO SIMPLES COM REQUADRO, CARGA MAX  12,5 T, *300 X 1000* MM, E= *15MM, AREA ESTACIONAMENTO CARRO PASSEIO</v>
          </cell>
          <cell r="C7908" t="str">
            <v>UN</v>
          </cell>
          <cell r="D7908">
            <v>219.18</v>
          </cell>
        </row>
        <row r="7909">
          <cell r="A7909">
            <v>11235</v>
          </cell>
          <cell r="B7909" t="str">
            <v>GRELHA FOFO SIMPLES COM REQUADRO, CARGA MAX 1,5 T, 150 X 1000 MM, E= *15MM</v>
          </cell>
          <cell r="C7909" t="str">
            <v>UN</v>
          </cell>
          <cell r="D7909">
            <v>120.93</v>
          </cell>
        </row>
        <row r="7910">
          <cell r="A7910">
            <v>11731</v>
          </cell>
          <cell r="B7910" t="str">
            <v>GRELHA PVC BRANCA QUADRADA, 150 X 150 MM</v>
          </cell>
          <cell r="C7910" t="str">
            <v>UN</v>
          </cell>
          <cell r="D7910">
            <v>3.51</v>
          </cell>
        </row>
        <row r="7911">
          <cell r="A7911">
            <v>11732</v>
          </cell>
          <cell r="B7911" t="str">
            <v>GRELHA PVC CROMADA REDONDA, 150 MM</v>
          </cell>
          <cell r="C7911" t="str">
            <v>UN</v>
          </cell>
          <cell r="D7911">
            <v>17.86</v>
          </cell>
        </row>
        <row r="7912">
          <cell r="A7912">
            <v>36494</v>
          </cell>
          <cell r="B7912" t="str">
            <v>GRUA ASCENCIONAL, LANCA DE 30 M, CAPACIDADE DE 1,0 T A 30 M, ALTURA ATE 39 M</v>
          </cell>
          <cell r="C7912" t="str">
            <v>UN</v>
          </cell>
          <cell r="D7912">
            <v>309187.5</v>
          </cell>
        </row>
        <row r="7913">
          <cell r="A7913">
            <v>36493</v>
          </cell>
          <cell r="B7913" t="str">
            <v>GRUA ASCENCIONAL, LANCA DE 42 M, CAPACIDADE DE 1,5 T A 30 M, ALTURA ATE 39 M</v>
          </cell>
          <cell r="C7913" t="str">
            <v>UN</v>
          </cell>
          <cell r="D7913">
            <v>350296.87</v>
          </cell>
        </row>
        <row r="7914">
          <cell r="A7914">
            <v>36492</v>
          </cell>
          <cell r="B7914" t="str">
            <v>GRUA ASCENCIONAL, LANCA DE 50 M, CAPACIDADE DE 2,33 T A 30 M, ALTURA ATE 48 M</v>
          </cell>
          <cell r="C7914" t="str">
            <v>UN</v>
          </cell>
          <cell r="D7914">
            <v>650718.75</v>
          </cell>
        </row>
        <row r="7915">
          <cell r="A7915">
            <v>13333</v>
          </cell>
          <cell r="B7915" t="str">
            <v>GRUPO DE SOLDAGEM C/ GERADOR A DIESEL 60 CV PARA SOLDA ELETRICA, SOBRE 04 RODAS, COM MOTOR 4 CILINDROS</v>
          </cell>
          <cell r="C7915" t="str">
            <v>UN</v>
          </cell>
          <cell r="D7915">
            <v>97008.01</v>
          </cell>
        </row>
        <row r="7916">
          <cell r="A7916">
            <v>13533</v>
          </cell>
          <cell r="B7916" t="str">
            <v>GRUPO DE SOLDAGEM COM GERADOR A DIESEL 30 CV, PARA SOLDA ELETRICA, SOBRE DUAS RODAS</v>
          </cell>
          <cell r="C7916" t="str">
            <v>UN</v>
          </cell>
          <cell r="D7916">
            <v>86714.39</v>
          </cell>
        </row>
        <row r="7917">
          <cell r="A7917">
            <v>3331</v>
          </cell>
          <cell r="B7917" t="str">
            <v>GRUPO DE SOLDAGEN C/ GERADOR A DIESEL 33HP P/ SOLDA ELETRICA, SOBRE RODAS, TIPO BAMBOZZI MOD. 0-375 A</v>
          </cell>
          <cell r="C7917" t="str">
            <v>H</v>
          </cell>
          <cell r="D7917">
            <v>9.99</v>
          </cell>
        </row>
        <row r="7918">
          <cell r="A7918">
            <v>3346</v>
          </cell>
          <cell r="B7918" t="str">
            <v>GRUPO GERADOR *80 A 125* KVA, MOTOR DIESEL, REBOCAVEL, ACIONAMENTO MANUAL (LOCACAO)</v>
          </cell>
          <cell r="C7918" t="str">
            <v>H</v>
          </cell>
          <cell r="D7918">
            <v>14.4</v>
          </cell>
        </row>
        <row r="7919">
          <cell r="A7919">
            <v>36499</v>
          </cell>
          <cell r="B7919" t="str">
            <v>GRUPO GERADOR A GASOLINA, POTENCIA NOMINAL 2,2 KW, TENSAO DE SAIDA 110/220 V, MOTOR POTENCIA 6,5 HP</v>
          </cell>
          <cell r="C7919" t="str">
            <v>UN</v>
          </cell>
          <cell r="D7919">
            <v>1891.65</v>
          </cell>
        </row>
        <row r="7920">
          <cell r="A7920">
            <v>3348</v>
          </cell>
          <cell r="B7920" t="str">
            <v>GRUPO GERADOR ACIMA DE * 125 ATE 180* KVA, MOTOR DIESEL, REBOCAVEL, ACIONAMENTO MANUAL (LOCACAO)</v>
          </cell>
          <cell r="C7920" t="str">
            <v>H</v>
          </cell>
          <cell r="D7920">
            <v>17.22</v>
          </cell>
        </row>
        <row r="7921">
          <cell r="A7921">
            <v>3345</v>
          </cell>
          <cell r="B7921" t="str">
            <v>GRUPO GERADOR ACIMA DE * 20 A 80* KVA, MOTOR DIESEL, REBOCAVEL, ACIONAMENTO MANUAL (LOCACAO)</v>
          </cell>
          <cell r="C7921" t="str">
            <v>H</v>
          </cell>
          <cell r="D7921">
            <v>11.13</v>
          </cell>
        </row>
        <row r="7922">
          <cell r="A7922">
            <v>39833</v>
          </cell>
          <cell r="B7922" t="str">
            <v>GRUPO GERADOR DE *260* KVA, DIESEL REBOCAVEL, ACIONAMENTO MANUAL (LOCACAO)</v>
          </cell>
          <cell r="C7922" t="str">
            <v>H</v>
          </cell>
          <cell r="D7922">
            <v>23.59</v>
          </cell>
        </row>
        <row r="7923">
          <cell r="A7923">
            <v>39834</v>
          </cell>
          <cell r="B7923" t="str">
            <v>GRUPO GERADOR DE *400* KVA, DIESEL REBOCAVEL, ACIONAMENTO MANUAL (LOCACAO)</v>
          </cell>
          <cell r="C7923" t="str">
            <v>H</v>
          </cell>
          <cell r="D7923">
            <v>40.5</v>
          </cell>
        </row>
        <row r="7924">
          <cell r="A7924">
            <v>39835</v>
          </cell>
          <cell r="B7924" t="str">
            <v>GRUPO GERADOR DE *550* KVA, DIESEL REBOCAVEL, ACIONAMENTO MANUAL (LOCACAO)</v>
          </cell>
          <cell r="C7924" t="str">
            <v>H</v>
          </cell>
          <cell r="D7924">
            <v>49.37</v>
          </cell>
        </row>
        <row r="7925">
          <cell r="A7925">
            <v>39585</v>
          </cell>
          <cell r="B7925" t="str">
            <v>GRUPO GERADOR DIESEL, COM CARENAGEM, POTENCIA STANDART ENTRE 100 E 110 KVA, VELOCIDADE DE 1800 RPM, FREQUENCIA DE 60 HZ</v>
          </cell>
          <cell r="C7925" t="str">
            <v>UN</v>
          </cell>
          <cell r="D7925">
            <v>62638.07</v>
          </cell>
        </row>
        <row r="7926">
          <cell r="A7926">
            <v>39586</v>
          </cell>
          <cell r="B7926" t="str">
            <v>GRUPO GERADOR DIESEL, COM CARENAGEM, POTENCIA STANDART ENTRE 140 E 150 KVA, VELOCIDADE DE 1800 RPM, FREQUENCIA DE 60 HZ</v>
          </cell>
          <cell r="C7926" t="str">
            <v>UN</v>
          </cell>
          <cell r="D7926">
            <v>73470.210000000006</v>
          </cell>
        </row>
        <row r="7927">
          <cell r="A7927">
            <v>39587</v>
          </cell>
          <cell r="B7927" t="str">
            <v>GRUPO GERADOR DIESEL, COM CARENAGEM, POTENCIA STANDART ENTRE 210 E 220 KVA, VELOCIDADE DE 1800 RPM, FREQUENCIA DE 60 HZ</v>
          </cell>
          <cell r="C7927" t="str">
            <v>UN</v>
          </cell>
          <cell r="D7927">
            <v>89482.96</v>
          </cell>
        </row>
        <row r="7928">
          <cell r="A7928">
            <v>39588</v>
          </cell>
          <cell r="B7928" t="str">
            <v>GRUPO GERADOR DIESEL, COM CARENAGEM, POTENCIA STANDART ENTRE 250 E 260 KVA, VELOCIDADE DE 1800 RPM, FREQUENCIA DE 60 HZ</v>
          </cell>
          <cell r="C7928" t="str">
            <v>UN</v>
          </cell>
          <cell r="D7928">
            <v>103611.84</v>
          </cell>
        </row>
        <row r="7929">
          <cell r="A7929">
            <v>39584</v>
          </cell>
          <cell r="B7929" t="str">
            <v>GRUPO GERADOR DIESEL, COM CARENAGEM, POTENCIA STANDART ENTRE 50 E 55 KVA, VELOCIDADE DE 1800 RPM, FREQUENCIA DE 60 HZ</v>
          </cell>
          <cell r="C7929" t="str">
            <v>UN</v>
          </cell>
          <cell r="D7929">
            <v>55780.85</v>
          </cell>
        </row>
        <row r="7930">
          <cell r="A7930">
            <v>39590</v>
          </cell>
          <cell r="B7930" t="str">
            <v>GRUPO GERADOR DIESEL, SEM CARENAGEM, POTENCIA STANDART ENTRE 100 E 110 KVA, VELOCIDADE DE 1800 RPM, FREQUENCIA DE 60 HZ</v>
          </cell>
          <cell r="C7930" t="str">
            <v>UN</v>
          </cell>
          <cell r="D7930">
            <v>54443.32</v>
          </cell>
        </row>
        <row r="7931">
          <cell r="A7931">
            <v>39592</v>
          </cell>
          <cell r="B7931" t="str">
            <v>GRUPO GERADOR DIESEL, SEM CARENAGEM, POTENCIA STANDART ENTRE 210 E 220 KVA, VELOCIDADE DE 1800 RPM, FREQUENCIA DE 60 HZ</v>
          </cell>
          <cell r="C7931" t="str">
            <v>UN</v>
          </cell>
          <cell r="D7931">
            <v>78236.36</v>
          </cell>
        </row>
        <row r="7932">
          <cell r="A7932">
            <v>39593</v>
          </cell>
          <cell r="B7932" t="str">
            <v>GRUPO GERADOR DIESEL, SEM CARENAGEM, POTENCIA STANDART ENTRE 250 E 260 KVA, VELOCIDADE DE 1800 RPM, FREQUENCIA DE 60 HZ</v>
          </cell>
          <cell r="C7932" t="str">
            <v>UN</v>
          </cell>
          <cell r="D7932">
            <v>89482.96</v>
          </cell>
        </row>
        <row r="7933">
          <cell r="A7933">
            <v>25987</v>
          </cell>
          <cell r="B7933" t="str">
            <v>GRUPO GERADOR ESTACIONARIO SILENCIADO, POTENCIA 50 KVA, MOTOR DIESEL</v>
          </cell>
          <cell r="C7933" t="str">
            <v>UN</v>
          </cell>
          <cell r="D7933">
            <v>42475.49</v>
          </cell>
        </row>
        <row r="7934">
          <cell r="A7934">
            <v>25019</v>
          </cell>
          <cell r="B7934" t="str">
            <v>GRUPO GERADOR ESTACIONARIO, MOTOR DIESEL POTENCIA 170 KVA</v>
          </cell>
          <cell r="C7934" t="str">
            <v>UN</v>
          </cell>
          <cell r="D7934">
            <v>72807.75</v>
          </cell>
        </row>
        <row r="7935">
          <cell r="A7935">
            <v>36501</v>
          </cell>
          <cell r="B7935" t="str">
            <v>GRUPO GERADOR ESTACIONARIO, POTENCIA 150 KVA, MOTOR DIESEL</v>
          </cell>
          <cell r="C7935" t="str">
            <v>UN</v>
          </cell>
          <cell r="D7935">
            <v>64823.99</v>
          </cell>
        </row>
        <row r="7936">
          <cell r="A7936">
            <v>14254</v>
          </cell>
          <cell r="B7936" t="str">
            <v>GRUPO GERADOR ESTACIONARIO, POTENCIA 90 KVA, MOTOR DIESEL, 1800 RPM, 60 HZ</v>
          </cell>
          <cell r="C7936" t="str">
            <v>UN</v>
          </cell>
          <cell r="D7936">
            <v>50864</v>
          </cell>
        </row>
        <row r="7937">
          <cell r="A7937">
            <v>25986</v>
          </cell>
          <cell r="B7937" t="str">
            <v>GRUPO GERADOR ESTACIONARIO, SILENCIADO, POTENCIA 180 KVA, MOTOR DIESEL</v>
          </cell>
          <cell r="C7937" t="str">
            <v>UN</v>
          </cell>
          <cell r="D7937">
            <v>77930.850000000006</v>
          </cell>
        </row>
        <row r="7938">
          <cell r="A7938">
            <v>36500</v>
          </cell>
          <cell r="B7938" t="str">
            <v>GRUPO GERADOR REBOCAVEL, POTENCIA *66* KVA, MOTOR A DIESEL</v>
          </cell>
          <cell r="C7938" t="str">
            <v>UN</v>
          </cell>
          <cell r="D7938">
            <v>45809.34</v>
          </cell>
        </row>
        <row r="7939">
          <cell r="A7939">
            <v>20017</v>
          </cell>
          <cell r="B7939" t="str">
            <v>GUARNICAO/ ALIZAR/ VISTA MACICA, E= *1* CM, L= *4,5* CM, EM CEDRINHO/ ANGELIM COMERCIAL/  EUCALIPTO/ CURUPIXA/ PEROBA/ CUMARU OU EQUIVALENTE DA REGIAO</v>
          </cell>
          <cell r="C7939" t="str">
            <v>M</v>
          </cell>
          <cell r="D7939">
            <v>3.11</v>
          </cell>
        </row>
        <row r="7940">
          <cell r="A7940">
            <v>20007</v>
          </cell>
          <cell r="B7940" t="str">
            <v>GUARNICAO/ ALIZAR/ VISTA MACICA, E= *1* CM, L= *4,5* CM, EM PINUS/ TAUARI/ VIROLA OU EQUIVALENTE DA REGIAO</v>
          </cell>
          <cell r="C7940" t="str">
            <v>M</v>
          </cell>
          <cell r="D7940">
            <v>2.38</v>
          </cell>
        </row>
        <row r="7941">
          <cell r="A7941">
            <v>40555</v>
          </cell>
          <cell r="B7941" t="str">
            <v>GUARNICAO/MOLDURA DE ACABAMENTO PARA ESQUADRIA DE ALUMINIO ANODIZADO NATURAL, PARA 1 FACE *COLETADO CAIXA*</v>
          </cell>
          <cell r="C7941" t="str">
            <v>M</v>
          </cell>
          <cell r="D7941">
            <v>20.91</v>
          </cell>
        </row>
        <row r="7942">
          <cell r="A7942">
            <v>11559</v>
          </cell>
          <cell r="B7942" t="str">
            <v>GUIA LATAO CROMADO 3/4'' P/ PORTA/JAN CORRER</v>
          </cell>
          <cell r="C7942" t="str">
            <v>UN</v>
          </cell>
          <cell r="D7942">
            <v>6.39</v>
          </cell>
        </row>
        <row r="7943">
          <cell r="A7943">
            <v>36497</v>
          </cell>
          <cell r="B7943" t="str">
            <v>GUINCHO DE ALAVANCA MANUAL, CAPACIDADE 3,2 T COM 20 M DE CABO DE ACO DIAMETRO 16,3 MM</v>
          </cell>
          <cell r="C7943" t="str">
            <v>UN</v>
          </cell>
          <cell r="D7943">
            <v>2184.52</v>
          </cell>
        </row>
        <row r="7944">
          <cell r="A7944">
            <v>36487</v>
          </cell>
          <cell r="B7944" t="str">
            <v>GUINCHO ELETRICO DE COLUNA, CAPACIDADE 400 KG, COM MOTO FREIO, MOTOR TRIFASICO DE 1,25 CV</v>
          </cell>
          <cell r="C7944" t="str">
            <v>UN</v>
          </cell>
          <cell r="D7944">
            <v>3803.58</v>
          </cell>
        </row>
        <row r="7945">
          <cell r="A7945">
            <v>7373</v>
          </cell>
          <cell r="B7945" t="str">
            <v>GUINCHO MANUAL DE ARRASTE CAP. * 3T * C/ 20M DE CABO DE ACO, TIPO TIRFOR OU EQUIV</v>
          </cell>
          <cell r="C7945" t="str">
            <v>H</v>
          </cell>
          <cell r="D7945">
            <v>1.88</v>
          </cell>
        </row>
        <row r="7946">
          <cell r="A7946">
            <v>7370</v>
          </cell>
          <cell r="B7946" t="str">
            <v>GUINCHO MANUAL DE ARRASTE CAPACIDADE DE  2 T COM 20 M DE CABO DE AÇO - (LOCAÇÃO)</v>
          </cell>
          <cell r="C7946" t="str">
            <v>H</v>
          </cell>
          <cell r="D7946">
            <v>1.76</v>
          </cell>
        </row>
        <row r="7947">
          <cell r="A7947">
            <v>3356</v>
          </cell>
          <cell r="B7947" t="str">
            <v>GUINCHO TIPO MUNCK CAP * 6T * MONTADO EM CAMINHAO CARROCERIA, OU EQUIV</v>
          </cell>
          <cell r="C7947" t="str">
            <v>H</v>
          </cell>
          <cell r="D7947">
            <v>105.19</v>
          </cell>
        </row>
        <row r="7948">
          <cell r="A7948">
            <v>3372</v>
          </cell>
          <cell r="B7948" t="str">
            <v>GUINDASTE ALTOPROPELIDO SOBRE PNEUS, COM LANCA TELESCOPICA, CAPACIDADE DE *10* T (LOCACAO COM OPERADOR, COMBUSTIVEL E MANUTENCAO)</v>
          </cell>
          <cell r="C7948" t="str">
            <v>H</v>
          </cell>
          <cell r="D7948">
            <v>108</v>
          </cell>
        </row>
        <row r="7949">
          <cell r="A7949">
            <v>3367</v>
          </cell>
          <cell r="B7949" t="str">
            <v>GUINDASTE AUTO-PROPELIDO, SOBRE PNEUS, C/ LANCA TELESCOPICA CAP * 15T * (INCL MANUTENCAO/OPERACAO)</v>
          </cell>
          <cell r="C7949" t="str">
            <v>H</v>
          </cell>
          <cell r="D7949">
            <v>135.24</v>
          </cell>
        </row>
        <row r="7950">
          <cell r="A7950">
            <v>10807</v>
          </cell>
          <cell r="B7950" t="str">
            <v>GUINDASTE AUTO-PROPELIDO, SOBRE PNEUS, C/ LANCA TELESCOPICA CAP * 35T * (INCL MANUTENCAO/OPERACAO)</v>
          </cell>
          <cell r="C7950" t="str">
            <v>H</v>
          </cell>
          <cell r="D7950">
            <v>202.5</v>
          </cell>
        </row>
        <row r="7951">
          <cell r="A7951">
            <v>25952</v>
          </cell>
          <cell r="B7951" t="str">
            <v>GUINDASTE HIDRAULICO AUTROPELIDO, COM LANCA TELESCOPICA 28,80 M, CAPACIDADE MAXIMA 30 T, POTENCIA 97 KW, TRACAO 4 X 4</v>
          </cell>
          <cell r="C7951" t="str">
            <v>UN</v>
          </cell>
          <cell r="D7951">
            <v>540661.87</v>
          </cell>
        </row>
        <row r="7952">
          <cell r="A7952">
            <v>25954</v>
          </cell>
          <cell r="B7952" t="str">
            <v>GUINDASTE HIDRAULICO AUTROPELIDO, COM LANCA TELESCOPICA 40 M, CAPACIDADE MAXIMA 60 T, POTENCIA 260 KW, TRACAO 6 X 6</v>
          </cell>
          <cell r="C7952" t="str">
            <v>UN</v>
          </cell>
          <cell r="D7952">
            <v>1039734.37</v>
          </cell>
        </row>
        <row r="7953">
          <cell r="A7953">
            <v>25953</v>
          </cell>
          <cell r="B7953" t="str">
            <v>GUINDASTE HIDRAULICO AUTROPELIDO, COM LANCA TELESCOPICA 50 M, CAPACIDADE MAXIMA 100 T, POTENCIA 350 KW, TRACAO 10 X 6</v>
          </cell>
          <cell r="C7953" t="str">
            <v>UN</v>
          </cell>
          <cell r="D7953">
            <v>1767548.43</v>
          </cell>
        </row>
        <row r="7954">
          <cell r="A7954">
            <v>3357</v>
          </cell>
          <cell r="B7954" t="str">
            <v>GUINDASTE TIPO MUNCK CAP * 2T * MONTADO EM CAMINHAO CARROCERIA OU EQUIV</v>
          </cell>
          <cell r="C7954" t="str">
            <v>H</v>
          </cell>
          <cell r="D7954">
            <v>75.13</v>
          </cell>
        </row>
        <row r="7955">
          <cell r="A7955">
            <v>3366</v>
          </cell>
          <cell r="B7955" t="str">
            <v>GUINDASTE TIPO MUNCK CAP * 5T * MONTADO EM CAMINHAO CARROCERIA ( LOCAÇÃO COM OPERADOR,COMBUSTIVEL E MANUTENÇÃO).</v>
          </cell>
          <cell r="C7955" t="str">
            <v>H</v>
          </cell>
          <cell r="D7955">
            <v>105.19</v>
          </cell>
        </row>
        <row r="7956">
          <cell r="A7956">
            <v>3359</v>
          </cell>
          <cell r="B7956" t="str">
            <v>GUINDASTE TIPO MUNCK CAP * 8T * MONTADO EM CAMINHAO CARROCERIA OU EQUIV</v>
          </cell>
          <cell r="C7956" t="str">
            <v>H</v>
          </cell>
          <cell r="D7956">
            <v>120.21</v>
          </cell>
        </row>
        <row r="7957">
          <cell r="A7957">
            <v>37776</v>
          </cell>
          <cell r="B7957" t="str">
            <v>GUINDAUTO HIDRAULICO, CAPACIDADE MAXIMA DE CARGA 10000 KG, MOMENTO MAXIMO DE CARGA 23 TM , ALCANCE MAXIMO HORIZONTAL 11,80 M, PARA MONTAGEM SOBRE CHASSI DE CAMINHAO PBT MINIMO 15000 KG (INCLUI MONTAGEM, NAO INC</v>
          </cell>
          <cell r="C7957" t="str">
            <v>UN</v>
          </cell>
          <cell r="D7957">
            <v>108328.12</v>
          </cell>
        </row>
        <row r="7958">
          <cell r="A7958">
            <v>37775</v>
          </cell>
          <cell r="B7958" t="str">
            <v>GUINDAUTO HIDRAULICO, CAPACIDADE MAXIMA DE CARGA 14340 KG, MOMENTO MAXIMO DE CARGA 42,3 TM, ALCANCE MAXIMO HORIZONTAL 16,80 M, PARA MONTAGEM SOBRE CHASSI DE CAMINHAO PBT MINIMO 23000 KG (INCLUI MONTAGEM, NAO IN</v>
          </cell>
          <cell r="C7958" t="str">
            <v>UN</v>
          </cell>
          <cell r="D7958">
            <v>170625</v>
          </cell>
        </row>
        <row r="7959">
          <cell r="A7959">
            <v>36491</v>
          </cell>
          <cell r="B7959" t="str">
            <v>GUINDAUTO HIDRAULICO, CAPACIDADE MAXIMA DE CARGA 30000 KG, MOMENTO MAXIMO DE CARGA 92,2 TM , ALCANCE MAXIMO HORIZONTAL  22,00 M, PARA MONTAGEM SOBRE CHASSI DE CAMINHAO PBT MINIMO 30000 KG (INCLUI MONTAGEM, NAO</v>
          </cell>
          <cell r="C7959" t="str">
            <v>UN</v>
          </cell>
          <cell r="D7959">
            <v>631875</v>
          </cell>
        </row>
        <row r="7960">
          <cell r="A7960">
            <v>10712</v>
          </cell>
          <cell r="B7960" t="str">
            <v>GUINDAUTO HIDRAULICO, CAPACIDADE MAXIMA DE CARGA 3300 KG, MOMENTO MAXIMO DE CARGA 5,8 TM , ALCANCE MAXIMO HORIZONTAL  7,60 M, PARA MONTAGEM SOBRE CHASSI</v>
          </cell>
          <cell r="C7960" t="str">
            <v>UN</v>
          </cell>
          <cell r="D7960">
            <v>42656.25</v>
          </cell>
        </row>
        <row r="7961">
          <cell r="A7961">
            <v>3363</v>
          </cell>
          <cell r="B7961" t="str">
            <v>GUINDAUTO HIDRAULICO, CAPACIDADE MAXIMA DE CARGA 6200 KG, MOMENTO MAXIMO DE CARGA 11,7 TM , ALCANCE MAXIMO HORIZONTAL  9,70 M, PARA MONTAGEM SOBRE CHASSI DE CAMINHAO PBT MINIMO 13000 KG (INCLUI MONTAGEM, NAO IN</v>
          </cell>
          <cell r="C7961" t="str">
            <v>UN</v>
          </cell>
          <cell r="D7961">
            <v>60000</v>
          </cell>
        </row>
        <row r="7962">
          <cell r="A7962">
            <v>3365</v>
          </cell>
          <cell r="B7962" t="str">
            <v>GUINDAUTO HIDRAULICO, CAPACIDADE MAXIMA DE CARGA 8500 KG, MOMENTO MAXIMO DE CARGA 30,4 TM , ALCANCE MAXIMO HORIZONTAL  14,30 M, PARA MONTAGEM SOBRE CHASSI DE CAMINHAO PBT MINIMO 23000 KG (INCLUI MONTAGEM, NAO I</v>
          </cell>
          <cell r="C7962" t="str">
            <v>UN</v>
          </cell>
          <cell r="D7962">
            <v>140250</v>
          </cell>
        </row>
        <row r="7963">
          <cell r="A7963">
            <v>7569</v>
          </cell>
          <cell r="B7963" t="str">
            <v>HASTE ANCORA EM ACO GALVANIZADO, DIMENSOES 16 MM X 2000 MM</v>
          </cell>
          <cell r="C7963" t="str">
            <v>UN</v>
          </cell>
          <cell r="D7963">
            <v>45.13</v>
          </cell>
        </row>
        <row r="7964">
          <cell r="A7964">
            <v>34349</v>
          </cell>
          <cell r="B7964" t="str">
            <v>HASTE DE ACO GALVANIZADO PARA FIXACAO DE CONCERTINA 2 "/3 M</v>
          </cell>
          <cell r="C7964" t="str">
            <v>UN</v>
          </cell>
          <cell r="D7964">
            <v>10.33</v>
          </cell>
        </row>
        <row r="7965">
          <cell r="A7965">
            <v>3383</v>
          </cell>
          <cell r="B7965" t="str">
            <v>HASTE DE ATERRAMENTO EM ACO COM 2,40 M DE COMPRIMENTO E DN = 5/8", REVESTIDA COM BAIXA CAMADA DE COBRE, SEM CONECTOR</v>
          </cell>
          <cell r="C7965" t="str">
            <v>UN</v>
          </cell>
          <cell r="D7965">
            <v>21.55</v>
          </cell>
        </row>
        <row r="7966">
          <cell r="A7966">
            <v>38057</v>
          </cell>
          <cell r="B7966" t="str">
            <v>HASTE DE ATERRAMENTO EM ACO COM 3,00 M DE COMPRIMENTO E DN = 1/2", REVESTIDA COM BAIXA CAMADA DE COBRE, COM CONECTOR TIPO GRAMPO</v>
          </cell>
          <cell r="C7966" t="str">
            <v>UN</v>
          </cell>
          <cell r="D7966">
            <v>30.99</v>
          </cell>
        </row>
        <row r="7967">
          <cell r="A7967">
            <v>3373</v>
          </cell>
          <cell r="B7967" t="str">
            <v>HASTE DE ATERRAMENTO EM ACO COM 3,00 M DE COMPRIMENTO E DN = 1/2", REVESTIDA COM BAIXA CAMADA DE COBRE, SEM CONECTOR</v>
          </cell>
          <cell r="C7967" t="str">
            <v>UN</v>
          </cell>
          <cell r="D7967">
            <v>24.59</v>
          </cell>
        </row>
        <row r="7968">
          <cell r="A7968">
            <v>38059</v>
          </cell>
          <cell r="B7968" t="str">
            <v>HASTE DE ATERRAMENTO EM ACO COM 3,00 M DE COMPRIMENTO E DN = 1", REVESTIDA COM BAIXA CAMADA DE COBRE, COM CONECTOR TIPO GRAMPO</v>
          </cell>
          <cell r="C7968" t="str">
            <v>UN</v>
          </cell>
          <cell r="D7968">
            <v>153.74</v>
          </cell>
        </row>
        <row r="7969">
          <cell r="A7969">
            <v>38058</v>
          </cell>
          <cell r="B7969" t="str">
            <v>HASTE DE ATERRAMENTO EM ACO COM 3,00 M DE COMPRIMENTO E DN = 1", REVESTIDA COM BAIXA CAMADA DE COBRE, SEM CONECTOR</v>
          </cell>
          <cell r="C7969" t="str">
            <v>UN</v>
          </cell>
          <cell r="D7969">
            <v>133.51</v>
          </cell>
        </row>
        <row r="7970">
          <cell r="A7970">
            <v>3376</v>
          </cell>
          <cell r="B7970" t="str">
            <v>HASTE DE ATERRAMENTO EM ACO COM 3,00 M DE COMPRIMENTO E DN = 3/4", REVESTIDA COM BAIXA CAMADA DE COBRE, COM CONECTOR TIPO GRAMPO</v>
          </cell>
          <cell r="C7970" t="str">
            <v>UN</v>
          </cell>
          <cell r="D7970">
            <v>41.96</v>
          </cell>
        </row>
        <row r="7971">
          <cell r="A7971">
            <v>3378</v>
          </cell>
          <cell r="B7971" t="str">
            <v>HASTE DE ATERRAMENTO EM ACO COM 3,00 M DE COMPRIMENTO E DN = 3/4", REVESTIDA COM BAIXA CAMADA DE COBRE, SEM CONECTOR</v>
          </cell>
          <cell r="C7971" t="str">
            <v>UN</v>
          </cell>
          <cell r="D7971">
            <v>41.48</v>
          </cell>
        </row>
        <row r="7972">
          <cell r="A7972">
            <v>3380</v>
          </cell>
          <cell r="B7972" t="str">
            <v>HASTE DE ATERRAMENTO EM ACO COM 3,00 M DE COMPRIMENTO E DN = 5/8", REVESTIDA COM BAIXA CAMADA DE COBRE, COM CONECTOR TIPO GRAMPO</v>
          </cell>
          <cell r="C7972" t="str">
            <v>UN</v>
          </cell>
          <cell r="D7972">
            <v>29.04</v>
          </cell>
        </row>
        <row r="7973">
          <cell r="A7973">
            <v>3379</v>
          </cell>
          <cell r="B7973" t="str">
            <v>HASTE DE ATERRAMENTO EM ACO COM 3,00 M DE COMPRIMENTO E DN = 5/8", REVESTIDA COM BAIXA CAMADA DE COBRE, SEM CONECTOR</v>
          </cell>
          <cell r="C7973" t="str">
            <v>UN</v>
          </cell>
          <cell r="D7973">
            <v>28.03</v>
          </cell>
        </row>
        <row r="7974">
          <cell r="A7974">
            <v>11991</v>
          </cell>
          <cell r="B7974" t="str">
            <v>HASTE DE ATERRAMENTO EM ACO GALVANIZADO TIPO CANTONEIRA COM 2,00 M DE COMPRIMENTO, 25 X 25 MM E CHAPA DE 3/16"</v>
          </cell>
          <cell r="C7974" t="str">
            <v>UN</v>
          </cell>
          <cell r="D7974">
            <v>32.549999999999997</v>
          </cell>
        </row>
        <row r="7975">
          <cell r="A7975">
            <v>20062</v>
          </cell>
          <cell r="B7975" t="str">
            <v>HASTE METALICA PARA FIXACAO DE CALHA PLUVIAL,  ZINCADA, DOBRADA 90 GRAUS</v>
          </cell>
          <cell r="C7975" t="str">
            <v>UN</v>
          </cell>
          <cell r="D7975">
            <v>13.39</v>
          </cell>
        </row>
        <row r="7976">
          <cell r="A7976">
            <v>11029</v>
          </cell>
          <cell r="B7976" t="str">
            <v>HASTE RETA PARA GANCHO DE FERRO GALVANIZADO, COM ROSCA 1/4 " X 30 CM PARA FIXACAO DE TELHA METALICA, INCLUI PORCA E ARRUELAS DE VEDACAO</v>
          </cell>
          <cell r="C7976" t="str">
            <v>CJ</v>
          </cell>
          <cell r="D7976">
            <v>1</v>
          </cell>
        </row>
        <row r="7977">
          <cell r="A7977">
            <v>4316</v>
          </cell>
          <cell r="B7977" t="str">
            <v>HASTE RETA PARA GANCHO DE FERRO GALVANIZADO, COM ROSCA 1/4 " X 40 CM PARA FIXACAO DE TELHA DE FIBROCIMENTO, INCLUI PORCA SEXTAVADA DE  ZINCO</v>
          </cell>
          <cell r="C7977" t="str">
            <v>UN</v>
          </cell>
          <cell r="D7977">
            <v>1.01</v>
          </cell>
        </row>
        <row r="7978">
          <cell r="A7978">
            <v>4313</v>
          </cell>
          <cell r="B7978" t="str">
            <v>HASTE RETA PARA GANCHO DE FERRO GALVANIZADO, COM ROSCA 5/16" X 35 CM PARA FIXACAO DE TELHA DE FIBROCIMENTO, INCLUI PORCA E ARRUELAS DE VEDACAO</v>
          </cell>
          <cell r="C7978" t="str">
            <v>CJ</v>
          </cell>
          <cell r="D7978">
            <v>1.45</v>
          </cell>
        </row>
        <row r="7979">
          <cell r="A7979">
            <v>4317</v>
          </cell>
          <cell r="B7979" t="str">
            <v>HASTE RETA PARA GANCHO DE FERRO GALVANIZADO, COM ROSCA 5/16" X 40 CM PARA FIXACAO DE TELHA DE FIBROCIMENTO, INCLUI PORCA SEXTAVADA DE  ZINCO</v>
          </cell>
          <cell r="C7979" t="str">
            <v>UN</v>
          </cell>
          <cell r="D7979">
            <v>1.65</v>
          </cell>
        </row>
        <row r="7980">
          <cell r="A7980">
            <v>4314</v>
          </cell>
          <cell r="B7980" t="str">
            <v>HASTE RETA PARA GANCHO DE FERRO GALVANIZADO, COM ROSCA 5/16" X 45 CM PARA FIXACAO DE TELHA DE FIBROCIMENTO, INCLUI PORCA E ARRUELAS DE VEDACAO</v>
          </cell>
          <cell r="C7980" t="str">
            <v>CJ</v>
          </cell>
          <cell r="D7980">
            <v>1.93</v>
          </cell>
        </row>
        <row r="7981">
          <cell r="A7981">
            <v>10815</v>
          </cell>
          <cell r="B7981" t="str">
            <v>HERBICIDA ROUND UP</v>
          </cell>
          <cell r="C7981" t="str">
            <v>L</v>
          </cell>
          <cell r="D7981">
            <v>19.239999999999998</v>
          </cell>
        </row>
        <row r="7982">
          <cell r="A7982">
            <v>10816</v>
          </cell>
          <cell r="B7982" t="str">
            <v>HERBICIDA SELETIVO TORDON 2,4D DOWAGROSCIENCES</v>
          </cell>
          <cell r="C7982" t="str">
            <v>L</v>
          </cell>
          <cell r="D7982">
            <v>39.369999999999997</v>
          </cell>
        </row>
        <row r="7983">
          <cell r="A7983">
            <v>10561</v>
          </cell>
          <cell r="B7983" t="str">
            <v>HEXAMETAFOSFATO DE SODIO</v>
          </cell>
          <cell r="C7983" t="str">
            <v>KG</v>
          </cell>
          <cell r="D7983">
            <v>3.76</v>
          </cell>
        </row>
        <row r="7984">
          <cell r="A7984">
            <v>10921</v>
          </cell>
          <cell r="B7984" t="str">
            <v>HIDRANTE DE COLUNA COMPLETO, EM FERRO FUNDIDO, DN = 100 MM, COM REGISTRO, CUNHA DE BORRACHA, CURVA DESSIMETRICA, EXTREMIDADE E TAMPAS (INCLUI KIT FIXACAO)</v>
          </cell>
          <cell r="C7984" t="str">
            <v>UN</v>
          </cell>
          <cell r="D7984">
            <v>4614.5600000000004</v>
          </cell>
        </row>
        <row r="7985">
          <cell r="A7985">
            <v>10922</v>
          </cell>
          <cell r="B7985" t="str">
            <v>HIDRANTE DE COLUNA COMPLETO, EM FERRO FUNDIDO, DN = 75 MM, COM REGISTRO, CUNHA DE BORRACHA, CURVA DESSIMETRICA, EXTREMIDADE E TAMPAS (INCLUI KIT FIXACAO)</v>
          </cell>
          <cell r="C7985" t="str">
            <v>UN</v>
          </cell>
          <cell r="D7985">
            <v>4179.75</v>
          </cell>
        </row>
        <row r="7986">
          <cell r="A7986">
            <v>10923</v>
          </cell>
          <cell r="B7986" t="str">
            <v>HIDRANTE SUBTERRANEO, EM FERRO FUNDIDO, COM CURVA CURTA E CAIXA, DN 75 MM</v>
          </cell>
          <cell r="C7986" t="str">
            <v>UN</v>
          </cell>
          <cell r="D7986">
            <v>2470.41</v>
          </cell>
        </row>
        <row r="7987">
          <cell r="A7987">
            <v>10924</v>
          </cell>
          <cell r="B7987" t="str">
            <v>HIDRANTE SUBTERRANEO, EM FERRO FUNDIDO, COM CURVA LONGA E CAIXA, DN 75 MM</v>
          </cell>
          <cell r="C7987" t="str">
            <v>UN</v>
          </cell>
          <cell r="D7987">
            <v>2601.8200000000002</v>
          </cell>
        </row>
        <row r="7988">
          <cell r="A7988">
            <v>37772</v>
          </cell>
          <cell r="B7988" t="str">
            <v>HIDROJATEADORA PARA DESOBSTRUCAO DE REDES E GALERIAS, TANQUE 7000 L, BOMBA TRIPLEX 120 KGF/CM2 128 L/MIN (INCLUI MONTAGEM, NAO INCLUI CAMINHAO)</v>
          </cell>
          <cell r="C7988" t="str">
            <v>UN</v>
          </cell>
          <cell r="D7988">
            <v>64627.17</v>
          </cell>
        </row>
        <row r="7989">
          <cell r="A7989">
            <v>37771</v>
          </cell>
          <cell r="B7989" t="str">
            <v>HIDROJATEADORA PARA DESOBSTRUCAO DE REDES E GALERIAS, TANQUE 7000 L, BOMBA TRIPLEX 140 KGF/CM2 260 L/MIN ALIMENTADA POR MOTOR INDEPENDENTE A DIESEL POTENCIA 125 CV (INCLUI MONTAGEM, NAO INCLUI CAMINHAO)</v>
          </cell>
          <cell r="C7989" t="str">
            <v>UN</v>
          </cell>
          <cell r="D7989">
            <v>68753.009999999995</v>
          </cell>
        </row>
        <row r="7990">
          <cell r="A7990">
            <v>12776</v>
          </cell>
          <cell r="B7990" t="str">
            <v>HIDROMETRO W 12,5 L/S=45 M3/H</v>
          </cell>
          <cell r="C7990" t="str">
            <v>UN</v>
          </cell>
          <cell r="D7990">
            <v>1203.3800000000001</v>
          </cell>
        </row>
        <row r="7991">
          <cell r="A7991">
            <v>12777</v>
          </cell>
          <cell r="B7991" t="str">
            <v>HIDROMETRO W 20,8 L/S=75 M3/H</v>
          </cell>
          <cell r="C7991" t="str">
            <v>UN</v>
          </cell>
          <cell r="D7991">
            <v>1579.24</v>
          </cell>
        </row>
        <row r="7992">
          <cell r="A7992">
            <v>12778</v>
          </cell>
          <cell r="B7992" t="str">
            <v>HIDROMETRO W 3,3 L/S=12 M3/H</v>
          </cell>
          <cell r="C7992" t="str">
            <v>UN</v>
          </cell>
          <cell r="D7992">
            <v>1058.6300000000001</v>
          </cell>
        </row>
        <row r="7993">
          <cell r="A7993">
            <v>12769</v>
          </cell>
          <cell r="B7993" t="str">
            <v>HIDROMETRO 1,5 M3/H</v>
          </cell>
          <cell r="C7993" t="str">
            <v>UN</v>
          </cell>
          <cell r="D7993">
            <v>63.99</v>
          </cell>
        </row>
        <row r="7994">
          <cell r="A7994">
            <v>12770</v>
          </cell>
          <cell r="B7994" t="str">
            <v>HIDROMETRO 10,0 M3/H DN 1"</v>
          </cell>
          <cell r="C7994" t="str">
            <v>UN</v>
          </cell>
          <cell r="D7994">
            <v>273.35000000000002</v>
          </cell>
        </row>
        <row r="7995">
          <cell r="A7995">
            <v>12771</v>
          </cell>
          <cell r="B7995" t="str">
            <v>HIDROMETRO 2,0 M3/H</v>
          </cell>
          <cell r="C7995" t="str">
            <v>UN</v>
          </cell>
          <cell r="D7995">
            <v>79.52</v>
          </cell>
        </row>
        <row r="7996">
          <cell r="A7996">
            <v>12772</v>
          </cell>
          <cell r="B7996" t="str">
            <v>HIDROMETRO 20,0 M3/H DN 1 1/2"</v>
          </cell>
          <cell r="C7996" t="str">
            <v>UN</v>
          </cell>
          <cell r="D7996">
            <v>414.75</v>
          </cell>
        </row>
        <row r="7997">
          <cell r="A7997">
            <v>12773</v>
          </cell>
          <cell r="B7997" t="str">
            <v>HIDROMETRO 3,0 M3/H DN 1/2" MONOJATO</v>
          </cell>
          <cell r="C7997" t="str">
            <v>UN</v>
          </cell>
          <cell r="D7997">
            <v>67.09</v>
          </cell>
        </row>
        <row r="7998">
          <cell r="A7998">
            <v>12774</v>
          </cell>
          <cell r="B7998" t="str">
            <v>HIDROMETRO 5 M3/H DN 3/4"</v>
          </cell>
          <cell r="C7998" t="str">
            <v>UN</v>
          </cell>
          <cell r="D7998">
            <v>89.16</v>
          </cell>
        </row>
        <row r="7999">
          <cell r="A7999">
            <v>12775</v>
          </cell>
          <cell r="B7999" t="str">
            <v>HIDROMETRO 7,0 M3</v>
          </cell>
          <cell r="C7999" t="str">
            <v>UN</v>
          </cell>
          <cell r="D7999">
            <v>245.57</v>
          </cell>
        </row>
        <row r="8000">
          <cell r="A8000">
            <v>3391</v>
          </cell>
          <cell r="B8000" t="str">
            <v>IGNITOR PARA LAMPADA DE VAPOR DE SODIO / VAPOR METALICO ATE 2000 W, TENSAO DE PULSO ENTRE 600 A 750 V</v>
          </cell>
          <cell r="C8000" t="str">
            <v>UN</v>
          </cell>
          <cell r="D8000">
            <v>34.39</v>
          </cell>
        </row>
        <row r="8001">
          <cell r="A8001">
            <v>3389</v>
          </cell>
          <cell r="B8001" t="str">
            <v>IGNITOR PARA LAMPADA DE VAPOR DE SODIO / VAPOR METALICO ATE 400 W, TENSAO DE PULSO ENTRE 3000 A 4500 V</v>
          </cell>
          <cell r="C8001" t="str">
            <v>UN</v>
          </cell>
          <cell r="D8001">
            <v>17.84</v>
          </cell>
        </row>
        <row r="8002">
          <cell r="A8002">
            <v>3390</v>
          </cell>
          <cell r="B8002" t="str">
            <v>IGNITOR PARA LAMPADA DE VAPOR DE SODIO / VAPOR METALICO ATE 400 W, TENSAO DE PULSO ENTRE 580 A 750 V</v>
          </cell>
          <cell r="C8002" t="str">
            <v>UN</v>
          </cell>
          <cell r="D8002">
            <v>20.07</v>
          </cell>
        </row>
        <row r="8003">
          <cell r="A8003">
            <v>12873</v>
          </cell>
          <cell r="B8003" t="str">
            <v>IMPERMEABILIZADOR</v>
          </cell>
          <cell r="C8003" t="str">
            <v>H</v>
          </cell>
          <cell r="D8003">
            <v>12.48</v>
          </cell>
        </row>
        <row r="8004">
          <cell r="A8004">
            <v>1371</v>
          </cell>
          <cell r="B8004" t="str">
            <v>IMPERMEABILIZANTE A BASE DE CIMENTO CRISTALIZANTE EM PO, MONOCOMPONENTE</v>
          </cell>
          <cell r="C8004" t="str">
            <v>KG</v>
          </cell>
          <cell r="D8004">
            <v>1.92</v>
          </cell>
        </row>
        <row r="8005">
          <cell r="A8005">
            <v>140</v>
          </cell>
          <cell r="B8005" t="str">
            <v>IMPERMEABILIZANTE FLEXIVEL BRANCO DE BASE ACRILICA PARA COBERTURAS</v>
          </cell>
          <cell r="C8005" t="str">
            <v>KG</v>
          </cell>
          <cell r="D8005">
            <v>14.39</v>
          </cell>
        </row>
        <row r="8006">
          <cell r="A8006">
            <v>151</v>
          </cell>
          <cell r="B8006" t="str">
            <v>IMPERMEABILIZANTE INCOLOR PARA TRATAMENTO DE FACHADAS E TELHAS, BASE SILICONE</v>
          </cell>
          <cell r="C8006" t="str">
            <v>L</v>
          </cell>
          <cell r="D8006">
            <v>18.09</v>
          </cell>
        </row>
        <row r="8007">
          <cell r="A8007">
            <v>7340</v>
          </cell>
          <cell r="B8007" t="str">
            <v>IMUNIZANTE PARA MADEIRA, INCOLOR</v>
          </cell>
          <cell r="C8007" t="str">
            <v>L</v>
          </cell>
          <cell r="D8007">
            <v>23.38</v>
          </cell>
        </row>
        <row r="8008">
          <cell r="A8008">
            <v>10817</v>
          </cell>
          <cell r="B8008" t="str">
            <v>INSETICIDA RESIDUAL DIMECRON 500 DA CIBA</v>
          </cell>
          <cell r="C8008" t="str">
            <v>L</v>
          </cell>
          <cell r="D8008">
            <v>16.62</v>
          </cell>
        </row>
        <row r="8009">
          <cell r="A8009">
            <v>12122</v>
          </cell>
          <cell r="B8009" t="str">
            <v>INTERRUPTOR BIPOLAR (TECLA DUPLA) EMBUTIR 20A/250V C/ PLACA, TIPO SILENTOQUE PIAL OU EQUIV</v>
          </cell>
          <cell r="C8009" t="str">
            <v>UN</v>
          </cell>
          <cell r="D8009">
            <v>29.6</v>
          </cell>
        </row>
        <row r="8010">
          <cell r="A8010">
            <v>12127</v>
          </cell>
          <cell r="B8010" t="str">
            <v>INTERRUPTOR INTERMEDIARIO (TECLA DUPLA) EMBUTIR 10A/250V C/ PLACA, TIPO SILENTOQUE PIAL OU EQUIV</v>
          </cell>
          <cell r="C8010" t="str">
            <v>UN</v>
          </cell>
          <cell r="D8010">
            <v>27.54</v>
          </cell>
        </row>
        <row r="8011">
          <cell r="A8011">
            <v>40646</v>
          </cell>
          <cell r="B8011" t="str">
            <v>INTERRUPTOR PARALELO 10A, 250V (APENAS MODULO)  *COLETADO CAIXA*</v>
          </cell>
          <cell r="C8011" t="str">
            <v>UN</v>
          </cell>
          <cell r="D8011">
            <v>11.1</v>
          </cell>
        </row>
        <row r="8012">
          <cell r="A8012">
            <v>12113</v>
          </cell>
          <cell r="B8012" t="str">
            <v>INTERRUPTOR PULSADOR P/ CAMPAINHA EMBUTIR 2A/250V C/ PLACA, TIPO SILENTOQUE PIAL OU EQUIV</v>
          </cell>
          <cell r="C8012" t="str">
            <v>UN</v>
          </cell>
          <cell r="D8012">
            <v>9.5399999999999991</v>
          </cell>
        </row>
        <row r="8013">
          <cell r="A8013">
            <v>40611</v>
          </cell>
          <cell r="B8013" t="str">
            <v>INTERRUPTOR SIMPLES 10A, 250V (APENAS MODULO) *COLETADO CAIXA*</v>
          </cell>
          <cell r="C8013" t="str">
            <v>UN</v>
          </cell>
          <cell r="D8013">
            <v>8.02</v>
          </cell>
        </row>
        <row r="8014">
          <cell r="A8014">
            <v>12128</v>
          </cell>
          <cell r="B8014" t="str">
            <v>INTERRUPTOR SOBREPOR 1 TECLA SIMPLES, TIPO SILENTOQUE PIAL OU EQUIV</v>
          </cell>
          <cell r="C8014" t="str">
            <v>UN</v>
          </cell>
          <cell r="D8014">
            <v>6.07</v>
          </cell>
        </row>
        <row r="8015">
          <cell r="A8015">
            <v>12129</v>
          </cell>
          <cell r="B8015" t="str">
            <v>INTERRUPTOR SOBREPOR 2 TECLAS SIMPLES, TIPO SILENTOQUE PIAL OU EQUIV</v>
          </cell>
          <cell r="C8015" t="str">
            <v>UN</v>
          </cell>
          <cell r="D8015">
            <v>10.88</v>
          </cell>
        </row>
        <row r="8016">
          <cell r="A8016">
            <v>38412</v>
          </cell>
          <cell r="B8016" t="str">
            <v>INVERSOR DE SOLDA MONOFASICO DE 160 A, POTENCIA DE 5400 W, TENSAO DE 220 V, TURBO VENTILADO, PROTECAO POR FUSIVEL TERMICO, PARA ELETRODOS DE 2,0 A 4,0 MM</v>
          </cell>
          <cell r="C8016" t="str">
            <v>UN</v>
          </cell>
          <cell r="D8016">
            <v>830.64</v>
          </cell>
        </row>
        <row r="8017">
          <cell r="A8017">
            <v>3405</v>
          </cell>
          <cell r="B8017" t="str">
            <v>ISOLADOR DE PORCELANA SUSPENSO, DISCO TIPO GARFO OLHAL, DIAMETRO DE 152 MM, PARA TENSAO DE *15* KV</v>
          </cell>
          <cell r="C8017" t="str">
            <v>UN</v>
          </cell>
          <cell r="D8017">
            <v>60.11</v>
          </cell>
        </row>
        <row r="8018">
          <cell r="A8018">
            <v>3394</v>
          </cell>
          <cell r="B8018" t="str">
            <v>ISOLADOR DE PORCELANA, TIPO BUCHA, PARA TENSAO DE *15* KV</v>
          </cell>
          <cell r="C8018" t="str">
            <v>UN</v>
          </cell>
          <cell r="D8018">
            <v>317.31</v>
          </cell>
        </row>
        <row r="8019">
          <cell r="A8019">
            <v>3393</v>
          </cell>
          <cell r="B8019" t="str">
            <v>ISOLADOR DE PORCELANA, TIPO BUCHA, PARA TENSAO DE *35* KV</v>
          </cell>
          <cell r="C8019" t="str">
            <v>UN</v>
          </cell>
          <cell r="D8019">
            <v>540.26</v>
          </cell>
        </row>
        <row r="8020">
          <cell r="A8020">
            <v>3406</v>
          </cell>
          <cell r="B8020" t="str">
            <v>ISOLADOR DE PORCELANA, TIPO PINO MONOCORPO, PARA TENSAO DE *15* KV</v>
          </cell>
          <cell r="C8020" t="str">
            <v>UN</v>
          </cell>
          <cell r="D8020">
            <v>18.399999999999999</v>
          </cell>
        </row>
        <row r="8021">
          <cell r="A8021">
            <v>3395</v>
          </cell>
          <cell r="B8021" t="str">
            <v>ISOLADOR DE PORCELANA, TIPO PINO MONOCORPO, PARA TENSAO DE *35* KV</v>
          </cell>
          <cell r="C8021" t="str">
            <v>UN</v>
          </cell>
          <cell r="D8021">
            <v>77.62</v>
          </cell>
        </row>
        <row r="8022">
          <cell r="A8022">
            <v>3398</v>
          </cell>
          <cell r="B8022" t="str">
            <v>ISOLADOR DE PORCELANA, TIPO ROLDANA, DIMENSOES DE *72* X *72* MM, PARA USO EM BAIXA TENSAO</v>
          </cell>
          <cell r="C8022" t="str">
            <v>UN</v>
          </cell>
          <cell r="D8022">
            <v>3.69</v>
          </cell>
        </row>
        <row r="8023">
          <cell r="A8023">
            <v>34362</v>
          </cell>
          <cell r="B8023" t="str">
            <v>JANELA ALUMÍNIO DE CORRER 1,20 X 1,20 (AXL) M COM 2 FOLHAS DE VIDRO INCLUSO GUARNIÇÃO</v>
          </cell>
          <cell r="C8023" t="str">
            <v>UN</v>
          </cell>
          <cell r="D8023">
            <v>606.20000000000005</v>
          </cell>
        </row>
        <row r="8024">
          <cell r="A8024">
            <v>34363</v>
          </cell>
          <cell r="B8024" t="str">
            <v>JANELA ALUMÍNIO DE CORRER 1,20 X 1,50 M (AXL) COM 2 FOLHAS DE VIDRO INCLUSO GUARNIÇÃO</v>
          </cell>
          <cell r="C8024" t="str">
            <v>UN</v>
          </cell>
          <cell r="D8024">
            <v>716.41</v>
          </cell>
        </row>
        <row r="8025">
          <cell r="A8025">
            <v>34364</v>
          </cell>
          <cell r="B8025" t="str">
            <v>JANELA ALUMIINIO DE CORRER 1,20 X 1,50 M (AXL) COM 4 FOLHAS DE VIDRO INCLUSO GUARNICAO</v>
          </cell>
          <cell r="C8025" t="str">
            <v>UN</v>
          </cell>
          <cell r="D8025">
            <v>716.41</v>
          </cell>
        </row>
        <row r="8026">
          <cell r="A8026">
            <v>601</v>
          </cell>
          <cell r="B8026" t="str">
            <v>JANELA ALUMINIO  MAXIM AR, SERIE 25,  90 X 110CM (INCLUSO GUARNIÇÃO E VIDRO FANTASIA)</v>
          </cell>
          <cell r="C8026" t="str">
            <v>M2</v>
          </cell>
          <cell r="D8026">
            <v>423.03</v>
          </cell>
        </row>
        <row r="8027">
          <cell r="A8027">
            <v>34379</v>
          </cell>
          <cell r="B8027" t="str">
            <v>JANELA ALUMINIO BASCULANTE  100 X 100 CM (AXL)</v>
          </cell>
          <cell r="C8027" t="str">
            <v>UN</v>
          </cell>
          <cell r="D8027">
            <v>402.32</v>
          </cell>
        </row>
        <row r="8028">
          <cell r="A8028">
            <v>34378</v>
          </cell>
          <cell r="B8028" t="str">
            <v>JANELA ALUMINIO BASCULANTE  100 X 80 CM (AXL)</v>
          </cell>
          <cell r="C8028" t="str">
            <v>UN</v>
          </cell>
          <cell r="D8028">
            <v>339.54</v>
          </cell>
        </row>
        <row r="8029">
          <cell r="A8029">
            <v>34377</v>
          </cell>
          <cell r="B8029" t="str">
            <v>JANELA ALUMINIO BASCULANTE  80 X 60 CM (AXL)</v>
          </cell>
          <cell r="C8029" t="str">
            <v>UN</v>
          </cell>
          <cell r="D8029">
            <v>231.9</v>
          </cell>
        </row>
        <row r="8030">
          <cell r="A8030">
            <v>34367</v>
          </cell>
          <cell r="B8030" t="str">
            <v>JANELA ALUMINIO DE CORRER 1,00 X 1,50 M (AXL) COM 2 FOLHAS DE VIDRO INCLUSO GUARNICAO</v>
          </cell>
          <cell r="C8030" t="str">
            <v>UN</v>
          </cell>
          <cell r="D8030">
            <v>600.67999999999995</v>
          </cell>
        </row>
        <row r="8031">
          <cell r="A8031">
            <v>34369</v>
          </cell>
          <cell r="B8031" t="str">
            <v>JANELA ALUMINIO DE CORRER 1,00 X 2,00 M (AXL) COM 4 FOLHAS DE VIDRO INCLUSO GUARNICAO</v>
          </cell>
          <cell r="C8031" t="str">
            <v>UN</v>
          </cell>
          <cell r="D8031">
            <v>771.52</v>
          </cell>
        </row>
        <row r="8032">
          <cell r="A8032">
            <v>34370</v>
          </cell>
          <cell r="B8032" t="str">
            <v>JANELA ALUMINIO DE CORRER 1,20 X 1,20 (AXL) M COM 3 FOLHAS (2 VENEZIANAS E 1 VIDRO) INCLUSO GUARNICAO</v>
          </cell>
          <cell r="C8032" t="str">
            <v>UN</v>
          </cell>
          <cell r="D8032">
            <v>909.29</v>
          </cell>
        </row>
        <row r="8033">
          <cell r="A8033">
            <v>34371</v>
          </cell>
          <cell r="B8033" t="str">
            <v>JANELA ALUMINIO DE CORRER 1,20 X 1,50 (AXL) M COM 3 FOLHAS (2 VENEZIANAS E 1 VIDRO) INCLUSO GUARNICAO JANELA ALUMINIO DE CORRER 1,20 X 1,50 (AXL) M COM 3 FOLHAS (2 VENEZIANAS E 1 VIDRO)</v>
          </cell>
          <cell r="C8033" t="str">
            <v>UN</v>
          </cell>
          <cell r="D8033">
            <v>1033.27</v>
          </cell>
        </row>
        <row r="8034">
          <cell r="A8034">
            <v>34372</v>
          </cell>
          <cell r="B8034" t="str">
            <v>JANELA ALUMINIO DE CORRER 1,20 X 1,50 (AXL) M COM 6 FOLHAS (4 VENEZIANAS E 2 VIDROS) INCLUSO GUARNICAO</v>
          </cell>
          <cell r="C8034" t="str">
            <v>UN</v>
          </cell>
          <cell r="D8034">
            <v>1109.25</v>
          </cell>
        </row>
        <row r="8035">
          <cell r="A8035">
            <v>34373</v>
          </cell>
          <cell r="B8035" t="str">
            <v>JANELA ALUMINIO DE CORRER 1,20 X 2,00 (AXL) M COM 6 FOLHAS (4 VENEZIANAS E 2 VIDROS) INCLUSO GUARNICAO</v>
          </cell>
          <cell r="C8035" t="str">
            <v>UN</v>
          </cell>
          <cell r="D8035">
            <v>1320.07</v>
          </cell>
        </row>
        <row r="8036">
          <cell r="A8036">
            <v>34365</v>
          </cell>
          <cell r="B8036" t="str">
            <v>JANELA ALUMINIO DE CORRER 1,20 X 2,00 M (AXL) COM 4 FOLHAS DE VIDRO INCLUSO GUARNICAO</v>
          </cell>
          <cell r="C8036" t="str">
            <v>UN</v>
          </cell>
          <cell r="D8036">
            <v>846.58</v>
          </cell>
        </row>
        <row r="8037">
          <cell r="A8037">
            <v>34381</v>
          </cell>
          <cell r="B8037" t="str">
            <v>JANELA ALUMINIO MAXIM AR 80 X 60 CM (AXL) (INCLUSO GUARNICAO E VIDRO)</v>
          </cell>
          <cell r="C8037" t="str">
            <v>UN</v>
          </cell>
          <cell r="D8037">
            <v>290.97000000000003</v>
          </cell>
        </row>
        <row r="8038">
          <cell r="A8038">
            <v>11183</v>
          </cell>
          <cell r="B8038" t="str">
            <v>JANELA BASCULANTE, ACO, COM BATENTE/REQUADRO, 100 X 100 CM</v>
          </cell>
          <cell r="C8038" t="str">
            <v>UN</v>
          </cell>
          <cell r="D8038">
            <v>334.37</v>
          </cell>
        </row>
        <row r="8039">
          <cell r="A8039">
            <v>11190</v>
          </cell>
          <cell r="B8039" t="str">
            <v>JANELA BASCULANTE, ACO, COM BATENTE/REQUADRO, 60 X 60 CM</v>
          </cell>
          <cell r="C8039" t="str">
            <v>UN</v>
          </cell>
          <cell r="D8039">
            <v>155.11000000000001</v>
          </cell>
        </row>
        <row r="8040">
          <cell r="A8040">
            <v>616</v>
          </cell>
          <cell r="B8040" t="str">
            <v>JANELA BASCULANTE, ACO, COM BATENTE/REQUADRO, 60 X 80 CM</v>
          </cell>
          <cell r="C8040" t="str">
            <v>UN</v>
          </cell>
          <cell r="D8040">
            <v>182.42</v>
          </cell>
        </row>
        <row r="8041">
          <cell r="A8041">
            <v>615</v>
          </cell>
          <cell r="B8041" t="str">
            <v>JANELA BASCULANTE, ACO, COM BATENTE/REQUADRO, 60 X 80 CM.</v>
          </cell>
          <cell r="C8041" t="str">
            <v>M2</v>
          </cell>
          <cell r="D8041">
            <v>380.04</v>
          </cell>
        </row>
        <row r="8042">
          <cell r="A8042">
            <v>11231</v>
          </cell>
          <cell r="B8042" t="str">
            <v>JANELA BASCULANTE, ACO, COM BATENTE/REQUADRO, 80 X 80 CM</v>
          </cell>
          <cell r="C8042" t="str">
            <v>M2</v>
          </cell>
          <cell r="D8042">
            <v>445.92</v>
          </cell>
        </row>
        <row r="8043">
          <cell r="A8043">
            <v>11192</v>
          </cell>
          <cell r="B8043" t="str">
            <v>JANELA BASCULANTE, ACO, COM BATENTE/REQUADRO, 80 X 80 CM.</v>
          </cell>
          <cell r="C8043" t="str">
            <v>UN</v>
          </cell>
          <cell r="D8043">
            <v>285.39</v>
          </cell>
        </row>
        <row r="8044">
          <cell r="A8044">
            <v>11226</v>
          </cell>
          <cell r="B8044" t="str">
            <v>JANELA CHAPA DOBRADA ACO GALVANIZADO A FOGO, DE CORRER, 4 FLS, SEM DIVISAO HORIZONTAL P/ VIDRO, DE 150 X 120 CM (3/4" X 1/8")</v>
          </cell>
          <cell r="C8044" t="str">
            <v>UN</v>
          </cell>
          <cell r="D8044">
            <v>435.87</v>
          </cell>
        </row>
        <row r="8045">
          <cell r="A8045">
            <v>3428</v>
          </cell>
          <cell r="B8045" t="str">
            <v>JANELA DE ABRIR, TIPO VENEZIANA, EM MADEIRA DE 1A. QUALIDADE (SEM VIDRO)</v>
          </cell>
          <cell r="C8045" t="str">
            <v>M2</v>
          </cell>
          <cell r="D8045">
            <v>429.5</v>
          </cell>
        </row>
        <row r="8046">
          <cell r="A8046">
            <v>597</v>
          </cell>
          <cell r="B8046" t="str">
            <v>JANELA DE CORRER EM ALUMÍNIO, SÉRIE 25,  SEM BANDEIRA, COM 4 FOLHAS PARA VIDRO, (DUAS FIXAS E DUAS MÓVEIS)  1,60 X 1,10 M (INCLUSO GUARNIÇÃO E VIDRO LISO INCOLOR)</v>
          </cell>
          <cell r="C8046" t="str">
            <v>M2</v>
          </cell>
          <cell r="D8046">
            <v>419.58</v>
          </cell>
        </row>
        <row r="8047">
          <cell r="A8047">
            <v>11199</v>
          </cell>
          <cell r="B8047" t="str">
            <v>JANELA DE CORRER, ACO, BATENTE/REQUADRO DE 6 A 14 CM,  COM DIVISAO HORIZ , PINT ANTICORROSIVA, SEM VIDRO, BANDEIRA COM BASCULA, 4 FLS, 120  X 150 CM (A X L)</v>
          </cell>
          <cell r="C8047" t="str">
            <v>UN</v>
          </cell>
          <cell r="D8047">
            <v>856.64</v>
          </cell>
        </row>
        <row r="8048">
          <cell r="A8048">
            <v>34801</v>
          </cell>
          <cell r="B8048" t="str">
            <v>JANELA DE CORRER, ACO, BATENTE/REQUADRO DE 6 A 14 CM, QUADRICULADA, PINT ANTICORROSIVA, SEM VIDRO, BANDEIRA COM BASCULA, 4 FLS, 120  X 150 CM (A X L)</v>
          </cell>
          <cell r="C8048" t="str">
            <v>UN</v>
          </cell>
          <cell r="D8048">
            <v>1074.5999999999999</v>
          </cell>
        </row>
        <row r="8049">
          <cell r="A8049">
            <v>34799</v>
          </cell>
          <cell r="B8049" t="str">
            <v>JANELA DE CORRER, ACO, BATENTE/REQUADRO DE 6 A 14 CM, QUADRICULADA, PINT ANTICORROSIVA, SEM VIDRO, BANDEIRA COM BASCULA, 4 FLS, 120  X 200 CM (A X L)</v>
          </cell>
          <cell r="C8049" t="str">
            <v>UN</v>
          </cell>
          <cell r="D8049">
            <v>1325.2</v>
          </cell>
        </row>
        <row r="8050">
          <cell r="A8050">
            <v>622</v>
          </cell>
          <cell r="B8050" t="str">
            <v>JANELA DE CORRER, ACO, BATENTE/REQUADRO DE 6 A 14 CM, QUADRICULADA, PINT ANTICORROSIVA, SEM VIDRO, SEM BANDEIRA, 4 FLS, 100  X 120 CM (A X L)</v>
          </cell>
          <cell r="C8050" t="str">
            <v>UN</v>
          </cell>
          <cell r="D8050">
            <v>596.61</v>
          </cell>
        </row>
        <row r="8051">
          <cell r="A8051">
            <v>34805</v>
          </cell>
          <cell r="B8051" t="str">
            <v>JANELA DE CORRER, ACO, BATENTE/REQUADRO DE 6 A 14 CM, QUADRICULADA, PINT ANTICORROSIVA, SEM VIDRO, SEM BANDEIRA, 4 FLS, 120  X 150 CM (A X L)</v>
          </cell>
          <cell r="C8051" t="str">
            <v>M2</v>
          </cell>
          <cell r="D8051">
            <v>446.52</v>
          </cell>
        </row>
        <row r="8052">
          <cell r="A8052">
            <v>34803</v>
          </cell>
          <cell r="B8052" t="str">
            <v>JANELA DE CORRER, ACO, BATENTE/REQUADRO DE 6 A 14 CM, QUADRICULADA, PINT ANTICORROSIVA, SEM VIDRO, SEM BANDEIRA, 4 FLS, 120  X 200 CM (A X L)</v>
          </cell>
          <cell r="C8052" t="str">
            <v>UN</v>
          </cell>
          <cell r="D8052">
            <v>539.94000000000005</v>
          </cell>
        </row>
        <row r="8053">
          <cell r="A8053">
            <v>606</v>
          </cell>
          <cell r="B8053" t="str">
            <v>JANELA DE CORRER, ACO, BATENTE/REQUADRO DE 6 A 14 CM, QUADRICULADA, PINTURA ANTICORROSIVA, SEM VIDRO, BANDEIRA COM BASCULA, 4 FLS, 120  X 150 CM (A X L)</v>
          </cell>
          <cell r="C8053" t="str">
            <v>M2</v>
          </cell>
          <cell r="D8053">
            <v>597</v>
          </cell>
        </row>
        <row r="8054">
          <cell r="A8054">
            <v>11227</v>
          </cell>
          <cell r="B8054" t="str">
            <v>JANELA DE CORRER, ACO, BATENTE/REQUADRO DE 6 A 14 CM, SEM  DIVISAO, PINT ANTICORROSIVA, SEM VIDRO, BANDEIRA COM BASCULA, 4 FLS, 120  X 200 CM (A X L)</v>
          </cell>
          <cell r="C8054" t="str">
            <v>UN</v>
          </cell>
          <cell r="D8054">
            <v>632.30999999999995</v>
          </cell>
        </row>
        <row r="8055">
          <cell r="A8055">
            <v>11193</v>
          </cell>
          <cell r="B8055" t="str">
            <v>JANELA DE CORRER, ACO, BATENTE/REQUADRO DE 6 A 14 CM, VENEZIANA, PINT ANTICORROSIVA, PINT ACABAMENTO, COM VIDRO, 6 FLS, 120  X 150 CM (A X L)</v>
          </cell>
          <cell r="C8055" t="str">
            <v>M2</v>
          </cell>
          <cell r="D8055">
            <v>605.29999999999995</v>
          </cell>
        </row>
        <row r="8056">
          <cell r="A8056">
            <v>11194</v>
          </cell>
          <cell r="B8056" t="str">
            <v>JANELA DE CORRER, ACO, BATENTE/REQUADRO DE 6 A 14 CM, VENEZIANA, PINT ANTICORROSIVA, SEM VIDRO, 6 FLS, 120  X 150 CM (A X L)</v>
          </cell>
          <cell r="C8056" t="str">
            <v>M2</v>
          </cell>
          <cell r="D8056">
            <v>545</v>
          </cell>
        </row>
        <row r="8057">
          <cell r="A8057">
            <v>605</v>
          </cell>
          <cell r="B8057" t="str">
            <v>JANELA DE CORRER, ACO, COM BATENTE/REQUADRO DE 6 A 14 CM, SEM DIVISAO, PINT ANTICORROSIVA, PINT ACABAMENTO, COM VIDRO, SEM BANDEIRA, COM GRADE, 4 FLS, 100 X 120 CM (A X L)</v>
          </cell>
          <cell r="C8057" t="str">
            <v>M2</v>
          </cell>
          <cell r="D8057">
            <v>684.46</v>
          </cell>
        </row>
        <row r="8058">
          <cell r="A8058">
            <v>11197</v>
          </cell>
          <cell r="B8058" t="str">
            <v>JANELA DE CORRER, ACO, COM BATENTE/REQUADRO DE 6 A 14 CM, SEM DIVISAO, PINT ANTICORROSIVA, PINT ACABAMENTO, COM VIDRO, SEM BANDEIRA, 2 FLS, 120  X 150 CM (A X L)</v>
          </cell>
          <cell r="C8058" t="str">
            <v>UN</v>
          </cell>
          <cell r="D8058">
            <v>828.96</v>
          </cell>
        </row>
        <row r="8059">
          <cell r="A8059">
            <v>3431</v>
          </cell>
          <cell r="B8059" t="str">
            <v>JANELA MADEIRA REGIONAL 1A ABRIR TP ALMOFADA C/ GUARNICAO 150 X 150CM</v>
          </cell>
          <cell r="C8059" t="str">
            <v>UN</v>
          </cell>
          <cell r="D8059">
            <v>975.82</v>
          </cell>
        </row>
        <row r="8060">
          <cell r="A8060">
            <v>3436</v>
          </cell>
          <cell r="B8060" t="str">
            <v>JANELA MADEIRA REGIONAL 1A ABRIR TP ALMOFADA C/ GUARNICAO 200 X 150CM</v>
          </cell>
          <cell r="C8060" t="str">
            <v>UN</v>
          </cell>
          <cell r="D8060">
            <v>1302.24</v>
          </cell>
        </row>
        <row r="8061">
          <cell r="A8061">
            <v>3434</v>
          </cell>
          <cell r="B8061" t="str">
            <v>JANELA MADEIRA REGIONAL 1A ABRIR TP VENEZIANA / VIDRO</v>
          </cell>
          <cell r="C8061" t="str">
            <v>M2</v>
          </cell>
          <cell r="D8061">
            <v>618.48</v>
          </cell>
        </row>
        <row r="8062">
          <cell r="A8062">
            <v>3438</v>
          </cell>
          <cell r="B8062" t="str">
            <v>JANELA MADEIRA REGIONAL 1A CORRER / FOLHA P/ VIDRO C/ GUARNICAO S/ BANDEIRA</v>
          </cell>
          <cell r="C8062" t="str">
            <v>M2</v>
          </cell>
          <cell r="D8062">
            <v>377.96</v>
          </cell>
        </row>
        <row r="8063">
          <cell r="A8063">
            <v>3421</v>
          </cell>
          <cell r="B8063" t="str">
            <v>JANELA MADEIRA REGIONAL 2A DUPLA C/ GUILHOTINA E ABRIR VENEZIANA 1,20 X 1,20M / GUARNICAO</v>
          </cell>
          <cell r="C8063" t="str">
            <v>M2</v>
          </cell>
          <cell r="D8063">
            <v>329.26</v>
          </cell>
        </row>
        <row r="8064">
          <cell r="A8064">
            <v>3422</v>
          </cell>
          <cell r="B8064" t="str">
            <v>JANELA MADEIRA REGIONAL 2A TP GUILHOTINA C/ GUARNICAO</v>
          </cell>
          <cell r="C8064" t="str">
            <v>M2</v>
          </cell>
          <cell r="D8064">
            <v>511.96</v>
          </cell>
        </row>
        <row r="8065">
          <cell r="A8065">
            <v>3429</v>
          </cell>
          <cell r="B8065" t="str">
            <v>JANELA MADEIRA REGIONAL 3A ABRIR TP VENEZIANA</v>
          </cell>
          <cell r="C8065" t="str">
            <v>M2</v>
          </cell>
          <cell r="D8065">
            <v>271.85000000000002</v>
          </cell>
        </row>
        <row r="8066">
          <cell r="A8066">
            <v>3435</v>
          </cell>
          <cell r="B8066" t="str">
            <v>JANELA MADEIRA REGIONAL 3A ABRIR TP VENEZIANA / VIDRO</v>
          </cell>
          <cell r="C8066" t="str">
            <v>M2</v>
          </cell>
          <cell r="D8066">
            <v>587.54999999999995</v>
          </cell>
        </row>
        <row r="8067">
          <cell r="A8067">
            <v>3417</v>
          </cell>
          <cell r="B8067" t="str">
            <v>JANELA MADEIRA REGIONAL1A CORRER P/ VIDRO C/ GUARNICAO 120 X 150CM S/ BANDEIRA</v>
          </cell>
          <cell r="C8067" t="str">
            <v>UN</v>
          </cell>
          <cell r="D8067">
            <v>549.76</v>
          </cell>
        </row>
        <row r="8068">
          <cell r="A8068">
            <v>3423</v>
          </cell>
          <cell r="B8068" t="str">
            <v>JANELA MADEIRA TP MAXIM AIR C/ GUARNICAO</v>
          </cell>
          <cell r="C8068" t="str">
            <v>M2</v>
          </cell>
          <cell r="D8068">
            <v>309.24</v>
          </cell>
        </row>
        <row r="8069">
          <cell r="A8069">
            <v>34797</v>
          </cell>
          <cell r="B8069" t="str">
            <v>JANELA MAXIMO AR, ACO, BATENTE / REQUADRO DE 6 A 14 CM, PINT ANTICORROSIVA, SEM VIDRO, COM GRADE, 1 FL, 60  X 80 CM (A X L)</v>
          </cell>
          <cell r="C8069" t="str">
            <v>UN</v>
          </cell>
          <cell r="D8069">
            <v>337.85</v>
          </cell>
        </row>
        <row r="8070">
          <cell r="A8070">
            <v>624</v>
          </cell>
          <cell r="B8070" t="str">
            <v>JANELA MAXIMO AR, ACO, BATENTE/REQUADRO DE 6 A 14 CM, PINT ANTICORROSIVA, SEM VIDRO, COM GRADE, 1 FL, 60  X 80 CM (A X L)</v>
          </cell>
          <cell r="C8070" t="str">
            <v>M2</v>
          </cell>
          <cell r="D8070">
            <v>703.86</v>
          </cell>
        </row>
        <row r="8071">
          <cell r="A8071">
            <v>623</v>
          </cell>
          <cell r="B8071" t="str">
            <v>JANELA MAXIMO AR, ACO, BATENTE/REQUADRO DE 6 A 14 CM, PINT ANTICORROSIVA, SEM VIDRO, SEM GRADE, 1 FL, 60  X 80 CM (A X L)</v>
          </cell>
          <cell r="C8071" t="str">
            <v>M2</v>
          </cell>
          <cell r="D8071">
            <v>264.3</v>
          </cell>
        </row>
        <row r="8072">
          <cell r="A8072">
            <v>25964</v>
          </cell>
          <cell r="B8072" t="str">
            <v>JARDINEIRO</v>
          </cell>
          <cell r="C8072" t="str">
            <v>H</v>
          </cell>
          <cell r="D8072">
            <v>9</v>
          </cell>
        </row>
        <row r="8073">
          <cell r="A8073">
            <v>21118</v>
          </cell>
          <cell r="B8073" t="str">
            <v>JOELHO CPVC (AQUATHERM) 90 SOLDAVEL 15 MM</v>
          </cell>
          <cell r="C8073" t="str">
            <v>UN</v>
          </cell>
          <cell r="D8073">
            <v>1.53</v>
          </cell>
        </row>
        <row r="8074">
          <cell r="A8074">
            <v>38679</v>
          </cell>
          <cell r="B8074" t="str">
            <v>JOELHO CPVC, SOLDAVEL, 90 GRAUS, 22 MM, PARA AGUA QUENTE *COLETADO CAIXA*</v>
          </cell>
          <cell r="C8074" t="str">
            <v>UN</v>
          </cell>
          <cell r="D8074">
            <v>2.46</v>
          </cell>
        </row>
        <row r="8075">
          <cell r="A8075">
            <v>3475</v>
          </cell>
          <cell r="B8075" t="str">
            <v>JOELHO DE PVC 45º ROSCAVEL, DE 1/2"</v>
          </cell>
          <cell r="C8075" t="str">
            <v>UN</v>
          </cell>
          <cell r="D8075">
            <v>1.77</v>
          </cell>
        </row>
        <row r="8076">
          <cell r="A8076">
            <v>38681</v>
          </cell>
          <cell r="B8076" t="str">
            <v>JOELHO DE TRANSICAO, CPVC, SOLDAVEL, 90 GRAUS, 22 MM X 3/4", PARA AGUA QUENTE *COLETADO CAIXA*</v>
          </cell>
          <cell r="C8076" t="str">
            <v>UN</v>
          </cell>
          <cell r="D8076">
            <v>8.77</v>
          </cell>
        </row>
        <row r="8077">
          <cell r="A8077">
            <v>10835</v>
          </cell>
          <cell r="B8077" t="str">
            <v>JOELHO PVC C/ BOLSA E ANEL P/ ESG PREDIAL 90G DN 40MM X 1.1/2"</v>
          </cell>
          <cell r="C8077" t="str">
            <v>UN</v>
          </cell>
          <cell r="D8077">
            <v>2</v>
          </cell>
        </row>
        <row r="8078">
          <cell r="A8078">
            <v>10836</v>
          </cell>
          <cell r="B8078" t="str">
            <v>JOELHO PVC C/ VISITA P/ ESG PREDIAL 90G DN 100 X 50MM</v>
          </cell>
          <cell r="C8078" t="str">
            <v>UN</v>
          </cell>
          <cell r="D8078">
            <v>10.66</v>
          </cell>
        </row>
        <row r="8079">
          <cell r="A8079">
            <v>3485</v>
          </cell>
          <cell r="B8079" t="str">
            <v>JOELHO PVC C/ROSCA 45G P/ AGUA FRIA PREDIAL 1"</v>
          </cell>
          <cell r="C8079" t="str">
            <v>UN</v>
          </cell>
          <cell r="D8079">
            <v>5.72</v>
          </cell>
        </row>
        <row r="8080">
          <cell r="A8080">
            <v>3534</v>
          </cell>
          <cell r="B8080" t="str">
            <v>JOELHO PVC C/ROSCA 45G P/AGUA FRIA PREDIAL 3/4"</v>
          </cell>
          <cell r="C8080" t="str">
            <v>UN</v>
          </cell>
          <cell r="D8080">
            <v>2.2799999999999998</v>
          </cell>
        </row>
        <row r="8081">
          <cell r="A8081">
            <v>3482</v>
          </cell>
          <cell r="B8081" t="str">
            <v>JOELHO PVC C/ROSCA 90G P/ AGUA FRIA PREDIAL 1"</v>
          </cell>
          <cell r="C8081" t="str">
            <v>UN</v>
          </cell>
          <cell r="D8081">
            <v>2.65</v>
          </cell>
        </row>
        <row r="8082">
          <cell r="A8082">
            <v>3505</v>
          </cell>
          <cell r="B8082" t="str">
            <v>JOELHO PVC C/ROSCA 90G P/ AGUA FRIA PREDIAL 3/4"</v>
          </cell>
          <cell r="C8082" t="str">
            <v>UN</v>
          </cell>
          <cell r="D8082">
            <v>1.49</v>
          </cell>
        </row>
        <row r="8083">
          <cell r="A8083">
            <v>3543</v>
          </cell>
          <cell r="B8083" t="str">
            <v>JOELHO PVC C/ROSCA 90G P/AGUA FRIA PREDIAL 1/2"</v>
          </cell>
          <cell r="C8083" t="str">
            <v>UN</v>
          </cell>
          <cell r="D8083">
            <v>1.07</v>
          </cell>
        </row>
        <row r="8084">
          <cell r="A8084">
            <v>20128</v>
          </cell>
          <cell r="B8084" t="str">
            <v>JOELHO PVC LEVE 45G DN 150MM</v>
          </cell>
          <cell r="C8084" t="str">
            <v>UN</v>
          </cell>
          <cell r="D8084">
            <v>49.42</v>
          </cell>
        </row>
        <row r="8085">
          <cell r="A8085">
            <v>20129</v>
          </cell>
          <cell r="B8085" t="str">
            <v>JOELHO PVC LEVE 45G DN 200MM</v>
          </cell>
          <cell r="C8085" t="str">
            <v>UN</v>
          </cell>
          <cell r="D8085">
            <v>90.31</v>
          </cell>
        </row>
        <row r="8086">
          <cell r="A8086">
            <v>20131</v>
          </cell>
          <cell r="B8086" t="str">
            <v>JOELHO PVC LEVE 90G DN 150MM</v>
          </cell>
          <cell r="C8086" t="str">
            <v>UN</v>
          </cell>
          <cell r="D8086">
            <v>51.84</v>
          </cell>
        </row>
        <row r="8087">
          <cell r="A8087">
            <v>20132</v>
          </cell>
          <cell r="B8087" t="str">
            <v>JOELHO PVC LEVE 90G DN 200MM</v>
          </cell>
          <cell r="C8087" t="str">
            <v>UN</v>
          </cell>
          <cell r="D8087">
            <v>145.93</v>
          </cell>
        </row>
        <row r="8088">
          <cell r="A8088">
            <v>20151</v>
          </cell>
          <cell r="B8088" t="str">
            <v>JOELHO PVC SERIE R P/ ESG PREDIAL 45G DN 100MM</v>
          </cell>
          <cell r="C8088" t="str">
            <v>UN</v>
          </cell>
          <cell r="D8088">
            <v>16.25</v>
          </cell>
        </row>
        <row r="8089">
          <cell r="A8089">
            <v>20152</v>
          </cell>
          <cell r="B8089" t="str">
            <v>JOELHO PVC SERIE R P/ ESG PREDIAL 45G DN 150MM</v>
          </cell>
          <cell r="C8089" t="str">
            <v>UN</v>
          </cell>
          <cell r="D8089">
            <v>50.44</v>
          </cell>
        </row>
        <row r="8090">
          <cell r="A8090">
            <v>20148</v>
          </cell>
          <cell r="B8090" t="str">
            <v>JOELHO PVC SERIE R P/ ESG PREDIAL 45G DN 40MM</v>
          </cell>
          <cell r="C8090" t="str">
            <v>UN</v>
          </cell>
          <cell r="D8090">
            <v>3.21</v>
          </cell>
        </row>
        <row r="8091">
          <cell r="A8091">
            <v>20149</v>
          </cell>
          <cell r="B8091" t="str">
            <v>JOELHO PVC SERIE R P/ ESG PREDIAL 45G DN 50MM</v>
          </cell>
          <cell r="C8091" t="str">
            <v>UN</v>
          </cell>
          <cell r="D8091">
            <v>4.8899999999999997</v>
          </cell>
        </row>
        <row r="8092">
          <cell r="A8092">
            <v>20150</v>
          </cell>
          <cell r="B8092" t="str">
            <v>JOELHO PVC SERIE R P/ ESG PREDIAL 45G DN 75MM</v>
          </cell>
          <cell r="C8092" t="str">
            <v>UN</v>
          </cell>
          <cell r="D8092">
            <v>11.5</v>
          </cell>
        </row>
        <row r="8093">
          <cell r="A8093">
            <v>20159</v>
          </cell>
          <cell r="B8093" t="str">
            <v>JOELHO PVC SERIE R P/ ESG PREDIAL 90G C/ VISITA 100 X 75M       M</v>
          </cell>
          <cell r="C8093" t="str">
            <v>UN</v>
          </cell>
          <cell r="D8093">
            <v>29.34</v>
          </cell>
        </row>
        <row r="8094">
          <cell r="A8094">
            <v>20157</v>
          </cell>
          <cell r="B8094" t="str">
            <v>JOELHO PVC SERIE R P/ ESG PREDIAL 90G DN 100 MM</v>
          </cell>
          <cell r="C8094" t="str">
            <v>UN</v>
          </cell>
          <cell r="D8094">
            <v>19.84</v>
          </cell>
        </row>
        <row r="8095">
          <cell r="A8095">
            <v>20158</v>
          </cell>
          <cell r="B8095" t="str">
            <v>JOELHO PVC SERIE R P/ ESG PREDIAL 90G DN 150 MM</v>
          </cell>
          <cell r="C8095" t="str">
            <v>UN</v>
          </cell>
          <cell r="D8095">
            <v>73.92</v>
          </cell>
        </row>
        <row r="8096">
          <cell r="A8096">
            <v>20154</v>
          </cell>
          <cell r="B8096" t="str">
            <v>JOELHO PVC SERIE R P/ ESG PREDIAL 90G DN 40MM</v>
          </cell>
          <cell r="C8096" t="str">
            <v>UN</v>
          </cell>
          <cell r="D8096">
            <v>3.54</v>
          </cell>
        </row>
        <row r="8097">
          <cell r="A8097">
            <v>20155</v>
          </cell>
          <cell r="B8097" t="str">
            <v>JOELHO PVC SERIE R P/ ESG PREDIAL 90G DN 50MM</v>
          </cell>
          <cell r="C8097" t="str">
            <v>UN</v>
          </cell>
          <cell r="D8097">
            <v>5.58</v>
          </cell>
        </row>
        <row r="8098">
          <cell r="A8098">
            <v>20156</v>
          </cell>
          <cell r="B8098" t="str">
            <v>JOELHO PVC SERIE R P/ ESG PREDIAL 90G DN 75MM</v>
          </cell>
          <cell r="C8098" t="str">
            <v>UN</v>
          </cell>
          <cell r="D8098">
            <v>11.97</v>
          </cell>
        </row>
        <row r="8099">
          <cell r="A8099">
            <v>3516</v>
          </cell>
          <cell r="B8099" t="str">
            <v>JOELHO PVC SOLD 45G BB P/ ESG PREDIAL DN 40MM</v>
          </cell>
          <cell r="C8099" t="str">
            <v>UN</v>
          </cell>
          <cell r="D8099">
            <v>1.25</v>
          </cell>
        </row>
        <row r="8100">
          <cell r="A8100">
            <v>3512</v>
          </cell>
          <cell r="B8100" t="str">
            <v>JOELHO PVC SOLD 45G P/ AGUA FRIA PRED 110 MM</v>
          </cell>
          <cell r="C8100" t="str">
            <v>UN</v>
          </cell>
          <cell r="D8100">
            <v>122.82</v>
          </cell>
        </row>
        <row r="8101">
          <cell r="A8101">
            <v>3499</v>
          </cell>
          <cell r="B8101" t="str">
            <v>JOELHO PVC SOLD 45G P/ AGUA FRIA PRED 20 MM</v>
          </cell>
          <cell r="C8101" t="str">
            <v>UN</v>
          </cell>
          <cell r="D8101">
            <v>0.51</v>
          </cell>
        </row>
        <row r="8102">
          <cell r="A8102">
            <v>3500</v>
          </cell>
          <cell r="B8102" t="str">
            <v>JOELHO PVC SOLD 45G P/ AGUA FRIA PRED 25 MM</v>
          </cell>
          <cell r="C8102" t="str">
            <v>UN</v>
          </cell>
          <cell r="D8102">
            <v>0.97</v>
          </cell>
        </row>
        <row r="8103">
          <cell r="A8103">
            <v>3501</v>
          </cell>
          <cell r="B8103" t="str">
            <v>JOELHO PVC SOLD 45G P/ AGUA FRIA PRED 32 MM</v>
          </cell>
          <cell r="C8103" t="str">
            <v>UN</v>
          </cell>
          <cell r="D8103">
            <v>2.37</v>
          </cell>
        </row>
        <row r="8104">
          <cell r="A8104">
            <v>3502</v>
          </cell>
          <cell r="B8104" t="str">
            <v>JOELHO PVC SOLD 45G P/ AGUA FRIA PRED 40 MM</v>
          </cell>
          <cell r="C8104" t="str">
            <v>UN</v>
          </cell>
          <cell r="D8104">
            <v>3.49</v>
          </cell>
        </row>
        <row r="8105">
          <cell r="A8105">
            <v>3503</v>
          </cell>
          <cell r="B8105" t="str">
            <v>JOELHO PVC SOLD 45G P/ AGUA FRIA PRED 50 MM</v>
          </cell>
          <cell r="C8105" t="str">
            <v>UN</v>
          </cell>
          <cell r="D8105">
            <v>4.42</v>
          </cell>
        </row>
        <row r="8106">
          <cell r="A8106">
            <v>3477</v>
          </cell>
          <cell r="B8106" t="str">
            <v>JOELHO PVC SOLD 45G P/ AGUA FRIA PRED 60 MM</v>
          </cell>
          <cell r="C8106" t="str">
            <v>UN</v>
          </cell>
          <cell r="D8106">
            <v>15.51</v>
          </cell>
        </row>
        <row r="8107">
          <cell r="A8107">
            <v>3478</v>
          </cell>
          <cell r="B8107" t="str">
            <v>JOELHO PVC SOLD 45G P/ AGUA FRIA PRED 75 MM</v>
          </cell>
          <cell r="C8107" t="str">
            <v>UN</v>
          </cell>
          <cell r="D8107">
            <v>37.770000000000003</v>
          </cell>
        </row>
        <row r="8108">
          <cell r="A8108">
            <v>3525</v>
          </cell>
          <cell r="B8108" t="str">
            <v>JOELHO PVC SOLD 45G P/AGUA FRIA PRED 85 MM</v>
          </cell>
          <cell r="C8108" t="str">
            <v>UN</v>
          </cell>
          <cell r="D8108">
            <v>42.85</v>
          </cell>
        </row>
        <row r="8109">
          <cell r="A8109">
            <v>3528</v>
          </cell>
          <cell r="B8109" t="str">
            <v>JOELHO PVC SOLD 45G PB P/ ESG PREDIAL DN 100MM</v>
          </cell>
          <cell r="C8109" t="str">
            <v>UN</v>
          </cell>
          <cell r="D8109">
            <v>4.9800000000000004</v>
          </cell>
        </row>
        <row r="8110">
          <cell r="A8110">
            <v>3518</v>
          </cell>
          <cell r="B8110" t="str">
            <v>JOELHO PVC SOLD 45G PB P/ ESG PREDIAL DN 50MM</v>
          </cell>
          <cell r="C8110" t="str">
            <v>UN</v>
          </cell>
          <cell r="D8110">
            <v>2.09</v>
          </cell>
        </row>
        <row r="8111">
          <cell r="A8111">
            <v>3519</v>
          </cell>
          <cell r="B8111" t="str">
            <v>JOELHO PVC SOLD 45G PB P/ ESG PREDIAL DN 75MM</v>
          </cell>
          <cell r="C8111" t="str">
            <v>UN</v>
          </cell>
          <cell r="D8111">
            <v>4.5599999999999996</v>
          </cell>
        </row>
        <row r="8112">
          <cell r="A8112">
            <v>3517</v>
          </cell>
          <cell r="B8112" t="str">
            <v>JOELHO PVC SOLD 90G BB P/ ESG PREDIAL DN 40MM</v>
          </cell>
          <cell r="C8112" t="str">
            <v>UN</v>
          </cell>
          <cell r="D8112">
            <v>1.07</v>
          </cell>
        </row>
        <row r="8113">
          <cell r="A8113">
            <v>3515</v>
          </cell>
          <cell r="B8113" t="str">
            <v>JOELHO PVC SOLD 90G C/BUCHA DE LATAO 20MM X 1/2"</v>
          </cell>
          <cell r="C8113" t="str">
            <v>UN</v>
          </cell>
          <cell r="D8113">
            <v>3.67</v>
          </cell>
        </row>
        <row r="8114">
          <cell r="A8114">
            <v>3524</v>
          </cell>
          <cell r="B8114" t="str">
            <v>JOELHO PVC SOLD 90G C/BUCHA DE LATAO 25MM X 3/4"</v>
          </cell>
          <cell r="C8114" t="str">
            <v>UN</v>
          </cell>
          <cell r="D8114">
            <v>4.75</v>
          </cell>
        </row>
        <row r="8115">
          <cell r="A8115">
            <v>3530</v>
          </cell>
          <cell r="B8115" t="str">
            <v>JOELHO PVC SOLD 90G P/ AGUA FRIA PREDIAL 110 MM</v>
          </cell>
          <cell r="C8115" t="str">
            <v>UN</v>
          </cell>
          <cell r="D8115">
            <v>134.38</v>
          </cell>
        </row>
        <row r="8116">
          <cell r="A8116">
            <v>3529</v>
          </cell>
          <cell r="B8116" t="str">
            <v>JOELHO PVC SOLD 90G P/ AGUA FRIA PREDIAL 25 MM</v>
          </cell>
          <cell r="C8116" t="str">
            <v>UN</v>
          </cell>
          <cell r="D8116">
            <v>0.46</v>
          </cell>
        </row>
        <row r="8117">
          <cell r="A8117">
            <v>3511</v>
          </cell>
          <cell r="B8117" t="str">
            <v>JOELHO PVC SOLD 90G P/ AGUA FRIA PREDIAL 75 MM</v>
          </cell>
          <cell r="C8117" t="str">
            <v>UN</v>
          </cell>
          <cell r="D8117">
            <v>51.23</v>
          </cell>
        </row>
        <row r="8118">
          <cell r="A8118">
            <v>3513</v>
          </cell>
          <cell r="B8118" t="str">
            <v>JOELHO PVC SOLD 90G P/ AGUA FRIA PREDIAL 85 MM</v>
          </cell>
          <cell r="C8118" t="str">
            <v>UN</v>
          </cell>
          <cell r="D8118">
            <v>57.75</v>
          </cell>
        </row>
        <row r="8119">
          <cell r="A8119">
            <v>3542</v>
          </cell>
          <cell r="B8119" t="str">
            <v>JOELHO PVC SOLD 90G P/AGUA FRIA PREDIAL 20 MM</v>
          </cell>
          <cell r="C8119" t="str">
            <v>UN</v>
          </cell>
          <cell r="D8119">
            <v>0.37</v>
          </cell>
        </row>
        <row r="8120">
          <cell r="A8120">
            <v>3536</v>
          </cell>
          <cell r="B8120" t="str">
            <v>JOELHO PVC SOLD 90G P/AGUA FRIA PREDIAL 32 MM</v>
          </cell>
          <cell r="C8120" t="str">
            <v>UN</v>
          </cell>
          <cell r="D8120">
            <v>1.21</v>
          </cell>
        </row>
        <row r="8121">
          <cell r="A8121">
            <v>3535</v>
          </cell>
          <cell r="B8121" t="str">
            <v>JOELHO PVC SOLD 90G P/AGUA FRIA PREDIAL 40 MM</v>
          </cell>
          <cell r="C8121" t="str">
            <v>UN</v>
          </cell>
          <cell r="D8121">
            <v>2.79</v>
          </cell>
        </row>
        <row r="8122">
          <cell r="A8122">
            <v>3540</v>
          </cell>
          <cell r="B8122" t="str">
            <v>JOELHO PVC SOLD 90G P/AGUA FRIA PREDIAL 50 MM</v>
          </cell>
          <cell r="C8122" t="str">
            <v>UN</v>
          </cell>
          <cell r="D8122">
            <v>3.26</v>
          </cell>
        </row>
        <row r="8123">
          <cell r="A8123">
            <v>3539</v>
          </cell>
          <cell r="B8123" t="str">
            <v>JOELHO PVC SOLD 90G P/AGUA FRIA PREDIAL 60 MM</v>
          </cell>
          <cell r="C8123" t="str">
            <v>UN</v>
          </cell>
          <cell r="D8123">
            <v>15.88</v>
          </cell>
        </row>
        <row r="8124">
          <cell r="A8124">
            <v>3520</v>
          </cell>
          <cell r="B8124" t="str">
            <v>JOELHO PVC SOLD 90G PB P/ ESG PREDIAL DN 100MM</v>
          </cell>
          <cell r="C8124" t="str">
            <v>UN</v>
          </cell>
          <cell r="D8124">
            <v>5.4</v>
          </cell>
        </row>
        <row r="8125">
          <cell r="A8125">
            <v>3526</v>
          </cell>
          <cell r="B8125" t="str">
            <v>JOELHO PVC SOLD 90G PB P/ ESG PREDIAL DN 50MM</v>
          </cell>
          <cell r="C8125" t="str">
            <v>UN</v>
          </cell>
          <cell r="D8125">
            <v>1.63</v>
          </cell>
        </row>
        <row r="8126">
          <cell r="A8126">
            <v>3509</v>
          </cell>
          <cell r="B8126" t="str">
            <v>JOELHO PVC SOLD 90G PB P/ ESG PREDIAL DN 75MM</v>
          </cell>
          <cell r="C8126" t="str">
            <v>UN</v>
          </cell>
          <cell r="D8126">
            <v>3.95</v>
          </cell>
        </row>
        <row r="8127">
          <cell r="A8127">
            <v>3521</v>
          </cell>
          <cell r="B8127" t="str">
            <v>JOELHO PVC SOLD/ROSCA 90G P/AGUA FRIA PRED  20MM X 1/2"</v>
          </cell>
          <cell r="C8127" t="str">
            <v>UN</v>
          </cell>
          <cell r="D8127">
            <v>1.02</v>
          </cell>
        </row>
        <row r="8128">
          <cell r="A8128">
            <v>3522</v>
          </cell>
          <cell r="B8128" t="str">
            <v>JOELHO PVC SOLD/ROSCA 90G P/AGUA FRIA PRED  25MM X 3/4"</v>
          </cell>
          <cell r="C8128" t="str">
            <v>UN</v>
          </cell>
          <cell r="D8128">
            <v>1.77</v>
          </cell>
        </row>
        <row r="8129">
          <cell r="A8129">
            <v>3492</v>
          </cell>
          <cell r="B8129" t="str">
            <v>JOELHO PVC, 45 GRAUS, ROSCAVEL,  1 1/2", AGUA FRIA PREDIAL</v>
          </cell>
          <cell r="C8129" t="str">
            <v>UN</v>
          </cell>
          <cell r="D8129">
            <v>7.08</v>
          </cell>
        </row>
        <row r="8130">
          <cell r="A8130">
            <v>3491</v>
          </cell>
          <cell r="B8130" t="str">
            <v>JOELHO PVC, 45 GRAUS, ROSCAVEL, 1 1/4",  AGUA FRIA PREDIAL</v>
          </cell>
          <cell r="C8130" t="str">
            <v>UN</v>
          </cell>
          <cell r="D8130">
            <v>5.88</v>
          </cell>
        </row>
        <row r="8131">
          <cell r="A8131">
            <v>3493</v>
          </cell>
          <cell r="B8131" t="str">
            <v>JOELHO PVC, 45 GRAUS, ROSCAVEL, 2", AGUA FRIA PREDIAL</v>
          </cell>
          <cell r="C8131" t="str">
            <v>UN</v>
          </cell>
          <cell r="D8131">
            <v>13.74</v>
          </cell>
        </row>
        <row r="8132">
          <cell r="A8132">
            <v>12628</v>
          </cell>
          <cell r="B8132" t="str">
            <v>JOELHO PVC, 60 GRAUS, DIAMETRO ENTRE 80 E 100 MM, PARA DRENAGEM PLUVIAL PREDIAL</v>
          </cell>
          <cell r="C8132" t="str">
            <v>UN</v>
          </cell>
          <cell r="D8132">
            <v>6.78</v>
          </cell>
        </row>
        <row r="8133">
          <cell r="A8133">
            <v>12629</v>
          </cell>
          <cell r="B8133" t="str">
            <v>JOELHO PVC, 90 GRAUS, DIAMETRO ENTRE 80 E 100 MM, PARA DRENAGEM PLUVIAL PREDIAL</v>
          </cell>
          <cell r="C8133" t="str">
            <v>UN</v>
          </cell>
          <cell r="D8133">
            <v>7.36</v>
          </cell>
        </row>
        <row r="8134">
          <cell r="A8134">
            <v>3481</v>
          </cell>
          <cell r="B8134" t="str">
            <v>JOELHO PVC, 90 GRAUS, ROSCAVEL, 1 1/2",  AGUA FRIA PREDIAL</v>
          </cell>
          <cell r="C8134" t="str">
            <v>UN</v>
          </cell>
          <cell r="D8134">
            <v>7.17</v>
          </cell>
        </row>
        <row r="8135">
          <cell r="A8135">
            <v>3510</v>
          </cell>
          <cell r="B8135" t="str">
            <v>JOELHO PVC, 90 GRAUS, ROSCAVEL, 1 1/4", AGUA FRIA PREDIAL</v>
          </cell>
          <cell r="C8135" t="str">
            <v>UN</v>
          </cell>
          <cell r="D8135">
            <v>6.29</v>
          </cell>
        </row>
        <row r="8136">
          <cell r="A8136">
            <v>3508</v>
          </cell>
          <cell r="B8136" t="str">
            <v>JOELHO PVC, 90 GRAUS, ROSCAVEL, 2", AGUA FRIA PREDIAL</v>
          </cell>
          <cell r="C8136" t="str">
            <v>UN</v>
          </cell>
          <cell r="D8136">
            <v>14.32</v>
          </cell>
        </row>
        <row r="8137">
          <cell r="A8137">
            <v>3497</v>
          </cell>
          <cell r="B8137" t="str">
            <v>JOELHO REDUCAO 90 PVC ROSCA E BUCHA DE LATAO 3/4" X 1/2"</v>
          </cell>
          <cell r="C8137" t="str">
            <v>UN</v>
          </cell>
          <cell r="D8137">
            <v>5.07</v>
          </cell>
        </row>
        <row r="8138">
          <cell r="A8138">
            <v>3498</v>
          </cell>
          <cell r="B8138" t="str">
            <v>JOELHO REDUCAO 90G PVC C/ ROSCA P/AGUA FRIA PREDIAL 1"X3/4"</v>
          </cell>
          <cell r="C8138" t="str">
            <v>UN</v>
          </cell>
          <cell r="D8138">
            <v>2.7</v>
          </cell>
        </row>
        <row r="8139">
          <cell r="A8139">
            <v>3496</v>
          </cell>
          <cell r="B8139" t="str">
            <v>JOELHO REDUCAO 90G PVC C/ ROSCA P/AGUA FRIA PREDIAL 3/4"X1/2"</v>
          </cell>
          <cell r="C8139" t="str">
            <v>UN</v>
          </cell>
          <cell r="D8139">
            <v>1.67</v>
          </cell>
        </row>
        <row r="8140">
          <cell r="A8140">
            <v>20147</v>
          </cell>
          <cell r="B8140" t="str">
            <v>JOELHO REDUCAO 90G PVC SOLD C/ BUCHA DE LATAO 25MM X 1/2"</v>
          </cell>
          <cell r="C8140" t="str">
            <v>UN</v>
          </cell>
          <cell r="D8140">
            <v>4</v>
          </cell>
        </row>
        <row r="8141">
          <cell r="A8141">
            <v>3532</v>
          </cell>
          <cell r="B8141" t="str">
            <v>JOELHO REDUCAO 90G PVC SOLD C/ BUCHA DE LATAO 32MM X 3/4"</v>
          </cell>
          <cell r="C8141" t="str">
            <v>UN</v>
          </cell>
          <cell r="D8141">
            <v>9.68</v>
          </cell>
        </row>
        <row r="8142">
          <cell r="A8142">
            <v>3533</v>
          </cell>
          <cell r="B8142" t="str">
            <v>JOELHO REDUCAO 90G PVC SOLD P/AGUA FRIA PREDIAL 25 MM X 20 MM</v>
          </cell>
          <cell r="C8142" t="str">
            <v>UN</v>
          </cell>
          <cell r="D8142">
            <v>1.35</v>
          </cell>
        </row>
        <row r="8143">
          <cell r="A8143">
            <v>3538</v>
          </cell>
          <cell r="B8143" t="str">
            <v>JOELHO REDUCAO 90G PVC SOLD P/AGUA FRIA PREDIAL 32 MM X 25 MM</v>
          </cell>
          <cell r="C8143" t="str">
            <v>UN</v>
          </cell>
          <cell r="D8143">
            <v>1.77</v>
          </cell>
        </row>
        <row r="8144">
          <cell r="A8144">
            <v>3531</v>
          </cell>
          <cell r="B8144" t="str">
            <v>JOELHO REDUCAO 90G PVC SOLD/ROSCA P/AGUA FRIA PREDIAL 25MM X    1/2"</v>
          </cell>
          <cell r="C8144" t="str">
            <v>UN</v>
          </cell>
          <cell r="D8144">
            <v>1.3</v>
          </cell>
        </row>
        <row r="8145">
          <cell r="A8145">
            <v>3527</v>
          </cell>
          <cell r="B8145" t="str">
            <v>JOELHO REDUCAO 90G PVC SOLD/ROSCA P/AGUA FRIA PREDIAL 32MM X    3/4"</v>
          </cell>
          <cell r="C8145" t="str">
            <v>UN</v>
          </cell>
          <cell r="D8145">
            <v>6.61</v>
          </cell>
        </row>
        <row r="8146">
          <cell r="A8146">
            <v>3489</v>
          </cell>
          <cell r="B8146" t="str">
            <v>JOELHO 90 PVC C/ROSCA E BUCHA LATAO  3/4"</v>
          </cell>
          <cell r="C8146" t="str">
            <v>UN</v>
          </cell>
          <cell r="D8146">
            <v>6.32</v>
          </cell>
        </row>
        <row r="8147">
          <cell r="A8147">
            <v>3104</v>
          </cell>
          <cell r="B8147" t="str">
            <v>JOGO DE FERRAGENS CROMADAS P/ PORTA DE VIDRO TEMPERADO, UMA FOLHA COMPOSTA: DOBRADICA SUPERIOR (101) E INFERIOR (103),TRINCO (502), FECHADURA (520),CONTRA FECHADURA (531),COM CAPUCHINHO</v>
          </cell>
          <cell r="C8147" t="str">
            <v>CJ</v>
          </cell>
          <cell r="D8147">
            <v>283.16000000000003</v>
          </cell>
        </row>
        <row r="8148">
          <cell r="A8148">
            <v>12032</v>
          </cell>
          <cell r="B8148" t="str">
            <v>JOGO TRANQUETA LATAO CROMADO TIPO 203 LA FONTE P/ FECHADURA PORTA BANHEIRO</v>
          </cell>
          <cell r="C8148" t="str">
            <v>JG</v>
          </cell>
          <cell r="D8148">
            <v>21.49</v>
          </cell>
        </row>
        <row r="8149">
          <cell r="A8149">
            <v>12030</v>
          </cell>
          <cell r="B8149" t="str">
            <v>JOGO TRANQUETA LATAO CROMADO TIPO 303 LA FONTE P/ FECHADURA PORTA BANHEIRO</v>
          </cell>
          <cell r="C8149" t="str">
            <v>JG</v>
          </cell>
          <cell r="D8149">
            <v>24.42</v>
          </cell>
        </row>
        <row r="8150">
          <cell r="A8150">
            <v>3593</v>
          </cell>
          <cell r="B8150" t="str">
            <v>JUNCAO DE FERRO GALVANIZADO, COM ROSCA BSP, DE 1 1/2"</v>
          </cell>
          <cell r="C8150" t="str">
            <v>UN</v>
          </cell>
          <cell r="D8150">
            <v>43.54</v>
          </cell>
        </row>
        <row r="8151">
          <cell r="A8151">
            <v>3588</v>
          </cell>
          <cell r="B8151" t="str">
            <v>JUNCAO DE FERRO GALVANIZADO, COM ROSCA BSP, DE 1 1/4"</v>
          </cell>
          <cell r="C8151" t="str">
            <v>UN</v>
          </cell>
          <cell r="D8151">
            <v>32.44</v>
          </cell>
        </row>
        <row r="8152">
          <cell r="A8152">
            <v>3585</v>
          </cell>
          <cell r="B8152" t="str">
            <v>JUNCAO DE FERRO GALVANIZADO, COM ROSCA BSP, DE 1/2"</v>
          </cell>
          <cell r="C8152" t="str">
            <v>UN</v>
          </cell>
          <cell r="D8152">
            <v>8.11</v>
          </cell>
        </row>
        <row r="8153">
          <cell r="A8153">
            <v>3587</v>
          </cell>
          <cell r="B8153" t="str">
            <v>JUNCAO DE FERRO GALVANIZADO, COM ROSCA BSP, DE 1"</v>
          </cell>
          <cell r="C8153" t="str">
            <v>UN</v>
          </cell>
          <cell r="D8153">
            <v>21.9</v>
          </cell>
        </row>
        <row r="8154">
          <cell r="A8154">
            <v>3590</v>
          </cell>
          <cell r="B8154" t="str">
            <v>JUNCAO DE FERRO GALVANIZADO, COM ROSCA BSP, DE 2 1/2"</v>
          </cell>
          <cell r="C8154" t="str">
            <v>UN</v>
          </cell>
          <cell r="D8154">
            <v>105.41</v>
          </cell>
        </row>
        <row r="8155">
          <cell r="A8155">
            <v>3589</v>
          </cell>
          <cell r="B8155" t="str">
            <v>JUNCAO DE FERRO GALVANIZADO, COM ROSCA BSP, DE 2"</v>
          </cell>
          <cell r="C8155" t="str">
            <v>UN</v>
          </cell>
          <cell r="D8155">
            <v>71.25</v>
          </cell>
        </row>
        <row r="8156">
          <cell r="A8156">
            <v>3586</v>
          </cell>
          <cell r="B8156" t="str">
            <v>JUNCAO DE FERRO GALVANIZADO, COM ROSCA BSP, DE 3/4"</v>
          </cell>
          <cell r="C8156" t="str">
            <v>UN</v>
          </cell>
          <cell r="D8156">
            <v>14.9</v>
          </cell>
        </row>
        <row r="8157">
          <cell r="A8157">
            <v>3592</v>
          </cell>
          <cell r="B8157" t="str">
            <v>JUNCAO DE FERRO GALVANIZADO, COM ROSCA BSP, DE 3"</v>
          </cell>
          <cell r="C8157" t="str">
            <v>UN</v>
          </cell>
          <cell r="D8157">
            <v>160.79</v>
          </cell>
        </row>
        <row r="8158">
          <cell r="A8158">
            <v>3591</v>
          </cell>
          <cell r="B8158" t="str">
            <v>JUNCAO DE FERRO GALVANIZADO, COM ROSCA BSP, DE 4"</v>
          </cell>
          <cell r="C8158" t="str">
            <v>UN</v>
          </cell>
          <cell r="D8158">
            <v>277.52</v>
          </cell>
        </row>
        <row r="8159">
          <cell r="A8159">
            <v>20139</v>
          </cell>
          <cell r="B8159" t="str">
            <v>JUNCAO DUPLA PVC SERIE R P/ ESG PREDIAL DN 100MM</v>
          </cell>
          <cell r="C8159" t="str">
            <v>UN</v>
          </cell>
          <cell r="D8159">
            <v>48.3</v>
          </cell>
        </row>
        <row r="8160">
          <cell r="A8160">
            <v>3668</v>
          </cell>
          <cell r="B8160" t="str">
            <v>JUNCAO DUPLA PVC SOLD P/ ESG PREDIAL DN 100MM</v>
          </cell>
          <cell r="C8160" t="str">
            <v>UN</v>
          </cell>
          <cell r="D8160">
            <v>23.24</v>
          </cell>
        </row>
        <row r="8161">
          <cell r="A8161">
            <v>3656</v>
          </cell>
          <cell r="B8161" t="str">
            <v>JUNCAO DUPLA PVC SOLD P/ ESG PREDIAL DN 75MM</v>
          </cell>
          <cell r="C8161" t="str">
            <v>UN</v>
          </cell>
          <cell r="D8161">
            <v>11.69</v>
          </cell>
        </row>
        <row r="8162">
          <cell r="A8162">
            <v>3632</v>
          </cell>
          <cell r="B8162" t="str">
            <v>JUNCAO FOFO 45 GR C/FLANGES PN 10/16/25 DN 50X50</v>
          </cell>
          <cell r="C8162" t="str">
            <v>UN</v>
          </cell>
          <cell r="D8162">
            <v>177.54</v>
          </cell>
        </row>
        <row r="8163">
          <cell r="A8163">
            <v>3638</v>
          </cell>
          <cell r="B8163" t="str">
            <v>JUNCAO FOFO 45 GR C/FLANGES PN-10 DN 400X300</v>
          </cell>
          <cell r="C8163" t="str">
            <v>UN</v>
          </cell>
          <cell r="D8163">
            <v>3123.48</v>
          </cell>
        </row>
        <row r="8164">
          <cell r="A8164">
            <v>3604</v>
          </cell>
          <cell r="B8164" t="str">
            <v>JUNCAO FOFO 45 GR C/FLANGES PN-10 DN 400X400</v>
          </cell>
          <cell r="C8164" t="str">
            <v>UN</v>
          </cell>
          <cell r="D8164">
            <v>4225.97</v>
          </cell>
        </row>
        <row r="8165">
          <cell r="A8165">
            <v>3595</v>
          </cell>
          <cell r="B8165" t="str">
            <v>JUNCAO FOFO 45 GR C/FLANGES PN-10/16 DN 100X 80</v>
          </cell>
          <cell r="C8165" t="str">
            <v>UN</v>
          </cell>
          <cell r="D8165">
            <v>386.63</v>
          </cell>
        </row>
        <row r="8166">
          <cell r="A8166">
            <v>3596</v>
          </cell>
          <cell r="B8166" t="str">
            <v>JUNCAO FOFO 45 GR C/FLANGES PN-10/16 DN 150X100</v>
          </cell>
          <cell r="C8166" t="str">
            <v>UN</v>
          </cell>
          <cell r="D8166">
            <v>457.84</v>
          </cell>
        </row>
        <row r="8167">
          <cell r="A8167">
            <v>3635</v>
          </cell>
          <cell r="B8167" t="str">
            <v>JUNCAO FOFO 45 GR C/FLANGES PN-10/16 DN 150X150</v>
          </cell>
          <cell r="C8167" t="str">
            <v>UN</v>
          </cell>
          <cell r="D8167">
            <v>750.95</v>
          </cell>
        </row>
        <row r="8168">
          <cell r="A8168">
            <v>3597</v>
          </cell>
          <cell r="B8168" t="str">
            <v>JUNCAO FOFO 45 GR C/FLANGES PN-10/16 DN 200X100</v>
          </cell>
          <cell r="C8168" t="str">
            <v>UN</v>
          </cell>
          <cell r="D8168">
            <v>1077.29</v>
          </cell>
        </row>
        <row r="8169">
          <cell r="A8169">
            <v>3639</v>
          </cell>
          <cell r="B8169" t="str">
            <v>JUNCAO FOFO 45 GR C/FLANGES PN-10/16 DN 200X150</v>
          </cell>
          <cell r="C8169" t="str">
            <v>UN</v>
          </cell>
          <cell r="D8169">
            <v>1168.97</v>
          </cell>
        </row>
        <row r="8170">
          <cell r="A8170">
            <v>3598</v>
          </cell>
          <cell r="B8170" t="str">
            <v>JUNCAO FOFO 45 GR C/FLANGES PN-10/16 DN 200X200</v>
          </cell>
          <cell r="C8170" t="str">
            <v>UN</v>
          </cell>
          <cell r="D8170">
            <v>1253.75</v>
          </cell>
        </row>
        <row r="8171">
          <cell r="A8171">
            <v>3599</v>
          </cell>
          <cell r="B8171" t="str">
            <v>JUNCAO FOFO 45 GR C/FLANGES PN-10/16 DN 250X150</v>
          </cell>
          <cell r="C8171" t="str">
            <v>UN</v>
          </cell>
          <cell r="D8171">
            <v>1498.43</v>
          </cell>
        </row>
        <row r="8172">
          <cell r="A8172">
            <v>3600</v>
          </cell>
          <cell r="B8172" t="str">
            <v>JUNCAO FOFO 45 GR C/FLANGES PN-10/16 DN 250X200</v>
          </cell>
          <cell r="C8172" t="str">
            <v>UN</v>
          </cell>
          <cell r="D8172">
            <v>1581.68</v>
          </cell>
        </row>
        <row r="8173">
          <cell r="A8173">
            <v>3601</v>
          </cell>
          <cell r="B8173" t="str">
            <v>JUNCAO FOFO 45 GR C/FLANGES PN-10/16 DN 250X250</v>
          </cell>
          <cell r="C8173" t="str">
            <v>UN</v>
          </cell>
          <cell r="D8173">
            <v>2092.0700000000002</v>
          </cell>
        </row>
        <row r="8174">
          <cell r="A8174">
            <v>3602</v>
          </cell>
          <cell r="B8174" t="str">
            <v>JUNCAO FOFO 45 GR C/FLANGES PN-10/16 DN 300X200</v>
          </cell>
          <cell r="C8174" t="str">
            <v>UN</v>
          </cell>
          <cell r="D8174">
            <v>1914.57</v>
          </cell>
        </row>
        <row r="8175">
          <cell r="A8175">
            <v>3603</v>
          </cell>
          <cell r="B8175" t="str">
            <v>JUNCAO FOFO 45 GR C/FLANGES PN-10/16 DN 300X300</v>
          </cell>
          <cell r="C8175" t="str">
            <v>UN</v>
          </cell>
          <cell r="D8175">
            <v>2735.23</v>
          </cell>
        </row>
        <row r="8176">
          <cell r="A8176">
            <v>3637</v>
          </cell>
          <cell r="B8176" t="str">
            <v>JUNCAO FOFO 45 GR C/FLANGES PN-10/16/25 DN   80X 80</v>
          </cell>
          <cell r="C8176" t="str">
            <v>UN</v>
          </cell>
          <cell r="D8176">
            <v>316</v>
          </cell>
        </row>
        <row r="8177">
          <cell r="A8177">
            <v>3608</v>
          </cell>
          <cell r="B8177" t="str">
            <v>JUNCAO FOFO 45 GR C/FLANGES PN-16 DN 200X100</v>
          </cell>
          <cell r="C8177" t="str">
            <v>UN</v>
          </cell>
          <cell r="D8177">
            <v>1077.29</v>
          </cell>
        </row>
        <row r="8178">
          <cell r="A8178">
            <v>3609</v>
          </cell>
          <cell r="B8178" t="str">
            <v>JUNCAO FOFO 45 GR C/FLANGES PN-16 DN 200X150</v>
          </cell>
          <cell r="C8178" t="str">
            <v>UN</v>
          </cell>
          <cell r="D8178">
            <v>1168.97</v>
          </cell>
        </row>
        <row r="8179">
          <cell r="A8179">
            <v>3610</v>
          </cell>
          <cell r="B8179" t="str">
            <v>JUNCAO FOFO 45 GR C/FLANGES PN-16 DN 200X200</v>
          </cell>
          <cell r="C8179" t="str">
            <v>UN</v>
          </cell>
          <cell r="D8179">
            <v>1253.75</v>
          </cell>
        </row>
        <row r="8180">
          <cell r="A8180">
            <v>3634</v>
          </cell>
          <cell r="B8180" t="str">
            <v>JUNCAO FOFO 45 GR C/FLANGES PN-16 DN 250X150</v>
          </cell>
          <cell r="C8180" t="str">
            <v>UN</v>
          </cell>
          <cell r="D8180">
            <v>1650.29</v>
          </cell>
        </row>
        <row r="8181">
          <cell r="A8181">
            <v>3611</v>
          </cell>
          <cell r="B8181" t="str">
            <v>JUNCAO FOFO 45 GR C/FLANGES PN-16 DN 250X200</v>
          </cell>
          <cell r="C8181" t="str">
            <v>UN</v>
          </cell>
          <cell r="D8181">
            <v>1741.97</v>
          </cell>
        </row>
        <row r="8182">
          <cell r="A8182">
            <v>3612</v>
          </cell>
          <cell r="B8182" t="str">
            <v>JUNCAO FOFO 45 GR C/FLANGES PN-16 DN 250X250</v>
          </cell>
          <cell r="C8182" t="str">
            <v>UN</v>
          </cell>
          <cell r="D8182">
            <v>2092.0500000000002</v>
          </cell>
        </row>
        <row r="8183">
          <cell r="A8183">
            <v>3613</v>
          </cell>
          <cell r="B8183" t="str">
            <v>JUNCAO FOFO 45 GR C/FLANGES PN-16 DN 300X200</v>
          </cell>
          <cell r="C8183" t="str">
            <v>UN</v>
          </cell>
          <cell r="D8183">
            <v>2481.4899999999998</v>
          </cell>
        </row>
        <row r="8184">
          <cell r="A8184">
            <v>3633</v>
          </cell>
          <cell r="B8184" t="str">
            <v>JUNCAO FOFO 45 GR C/FLANGES PN-16 DN 300X300</v>
          </cell>
          <cell r="C8184" t="str">
            <v>UN</v>
          </cell>
          <cell r="D8184">
            <v>3725.6</v>
          </cell>
        </row>
        <row r="8185">
          <cell r="A8185">
            <v>3614</v>
          </cell>
          <cell r="B8185" t="str">
            <v>JUNCAO FOFO 45 GR C/FLANGES PN-16 DN 400X300</v>
          </cell>
          <cell r="C8185" t="str">
            <v>UN</v>
          </cell>
          <cell r="D8185">
            <v>3688.58</v>
          </cell>
        </row>
        <row r="8186">
          <cell r="A8186">
            <v>3615</v>
          </cell>
          <cell r="B8186" t="str">
            <v>JUNCAO FOFO 45 GR C/FLANGES PN-16 DN 400X400</v>
          </cell>
          <cell r="C8186" t="str">
            <v>UN</v>
          </cell>
          <cell r="D8186">
            <v>4616.8100000000004</v>
          </cell>
        </row>
        <row r="8187">
          <cell r="A8187">
            <v>3617</v>
          </cell>
          <cell r="B8187" t="str">
            <v>JUNCAO FOFO 45 GR C/FLANGES PN-25 DN 100X100</v>
          </cell>
          <cell r="C8187" t="str">
            <v>UN</v>
          </cell>
          <cell r="D8187">
            <v>429.38</v>
          </cell>
        </row>
        <row r="8188">
          <cell r="A8188">
            <v>3629</v>
          </cell>
          <cell r="B8188" t="str">
            <v>JUNCAO FOFO 45 GR C/FLANGES PN-25 DN 150X100</v>
          </cell>
          <cell r="C8188" t="str">
            <v>UN</v>
          </cell>
          <cell r="D8188">
            <v>825.14</v>
          </cell>
        </row>
        <row r="8189">
          <cell r="A8189">
            <v>3618</v>
          </cell>
          <cell r="B8189" t="str">
            <v>JUNCAO FOFO 45 GR C/FLANGES PN-25 DN 150X150</v>
          </cell>
          <cell r="C8189" t="str">
            <v>UN</v>
          </cell>
          <cell r="D8189">
            <v>750.95</v>
          </cell>
        </row>
        <row r="8190">
          <cell r="A8190">
            <v>3619</v>
          </cell>
          <cell r="B8190" t="str">
            <v>JUNCAO FOFO 45 GR C/FLANGES PN-25 DN 200X100</v>
          </cell>
          <cell r="C8190" t="str">
            <v>UN</v>
          </cell>
          <cell r="D8190">
            <v>1191.8900000000001</v>
          </cell>
        </row>
        <row r="8191">
          <cell r="A8191">
            <v>3628</v>
          </cell>
          <cell r="B8191" t="str">
            <v>JUNCAO FOFO 45 GR C/FLANGES PN-25 DN 200X150</v>
          </cell>
          <cell r="C8191" t="str">
            <v>UN</v>
          </cell>
          <cell r="D8191">
            <v>1283.57</v>
          </cell>
        </row>
        <row r="8192">
          <cell r="A8192">
            <v>3620</v>
          </cell>
          <cell r="B8192" t="str">
            <v>JUNCAO FOFO 45 GR C/FLANGES PN-25 DN 200X200</v>
          </cell>
          <cell r="C8192" t="str">
            <v>UN</v>
          </cell>
          <cell r="D8192">
            <v>1650.32</v>
          </cell>
        </row>
        <row r="8193">
          <cell r="A8193">
            <v>3627</v>
          </cell>
          <cell r="B8193" t="str">
            <v>JUNCAO FOFO 45 GR C/FLANGES PN-25 DN 250X150</v>
          </cell>
          <cell r="C8193" t="str">
            <v>UN</v>
          </cell>
          <cell r="D8193">
            <v>1810.76</v>
          </cell>
        </row>
        <row r="8194">
          <cell r="A8194">
            <v>3621</v>
          </cell>
          <cell r="B8194" t="str">
            <v>JUNCAO FOFO 45 GR C/FLANGES PN-25 DN 250X200</v>
          </cell>
          <cell r="C8194" t="str">
            <v>UN</v>
          </cell>
          <cell r="D8194">
            <v>1925.36</v>
          </cell>
        </row>
        <row r="8195">
          <cell r="A8195">
            <v>3626</v>
          </cell>
          <cell r="B8195" t="str">
            <v>JUNCAO FOFO 45 GR C/FLANGES PN-25 DN 250X250</v>
          </cell>
          <cell r="C8195" t="str">
            <v>UN</v>
          </cell>
          <cell r="D8195">
            <v>2092.0500000000002</v>
          </cell>
        </row>
        <row r="8196">
          <cell r="A8196">
            <v>3622</v>
          </cell>
          <cell r="B8196" t="str">
            <v>JUNCAO FOFO 45 GR C/FLANGES PN-25 DN 300X200</v>
          </cell>
          <cell r="C8196" t="str">
            <v>UN</v>
          </cell>
          <cell r="D8196">
            <v>2480.9899999999998</v>
          </cell>
        </row>
        <row r="8197">
          <cell r="A8197">
            <v>3625</v>
          </cell>
          <cell r="B8197" t="str">
            <v>JUNCAO FOFO 45 GR C/FLANGES PN-25 DN 300X300</v>
          </cell>
          <cell r="C8197" t="str">
            <v>UN</v>
          </cell>
          <cell r="D8197">
            <v>3725.6</v>
          </cell>
        </row>
        <row r="8198">
          <cell r="A8198">
            <v>3623</v>
          </cell>
          <cell r="B8198" t="str">
            <v>JUNCAO FOFO 45 GR C/FLANGES PN-25 DN 400X300</v>
          </cell>
          <cell r="C8198" t="str">
            <v>UN</v>
          </cell>
          <cell r="D8198">
            <v>5007.66</v>
          </cell>
        </row>
        <row r="8199">
          <cell r="A8199">
            <v>3624</v>
          </cell>
          <cell r="B8199" t="str">
            <v>JUNCAO FOFO 45 GR C/FLANGES PN-25 DN 400X400</v>
          </cell>
          <cell r="C8199" t="str">
            <v>UN</v>
          </cell>
          <cell r="D8199">
            <v>5577.63</v>
          </cell>
        </row>
        <row r="8200">
          <cell r="A8200">
            <v>3607</v>
          </cell>
          <cell r="B8200" t="str">
            <v>JUNCAO FOFO 45º COM FLANGES, PN-10/16, DN = 100 X 100 MM</v>
          </cell>
          <cell r="C8200" t="str">
            <v>UN</v>
          </cell>
          <cell r="D8200">
            <v>429.38</v>
          </cell>
        </row>
        <row r="8201">
          <cell r="A8201">
            <v>10908</v>
          </cell>
          <cell r="B8201" t="str">
            <v>JUNCAO INVERTIDA PVC SOLD P/ ESG PREDIAL REDUCAO 100 X 50MM</v>
          </cell>
          <cell r="C8201" t="str">
            <v>UN</v>
          </cell>
          <cell r="D8201">
            <v>9.9600000000000009</v>
          </cell>
        </row>
        <row r="8202">
          <cell r="A8202">
            <v>10909</v>
          </cell>
          <cell r="B8202" t="str">
            <v>JUNCAO INVERTIDA PVC SOLD P/ ESG PREDIAL REDUCAO 100 X 75MM</v>
          </cell>
          <cell r="C8202" t="str">
            <v>UN</v>
          </cell>
          <cell r="D8202">
            <v>16.440000000000001</v>
          </cell>
        </row>
        <row r="8203">
          <cell r="A8203">
            <v>3669</v>
          </cell>
          <cell r="B8203" t="str">
            <v>JUNCAO INVERTIDA PVC SOLD P/ ESG PREDIAL REDUCAO 75 X 50MM</v>
          </cell>
          <cell r="C8203" t="str">
            <v>UN</v>
          </cell>
          <cell r="D8203">
            <v>6.42</v>
          </cell>
        </row>
        <row r="8204">
          <cell r="A8204">
            <v>10911</v>
          </cell>
          <cell r="B8204" t="str">
            <v>JUNCAO INVERTIDA PVC SOLD P/ ESG PREDIAL 75MM</v>
          </cell>
          <cell r="C8204" t="str">
            <v>UN</v>
          </cell>
          <cell r="D8204">
            <v>22.26</v>
          </cell>
        </row>
        <row r="8205">
          <cell r="A8205">
            <v>3655</v>
          </cell>
          <cell r="B8205" t="str">
            <v>JUNCAO PVC  ROSCAVEL, 45 GRAUS, 1 1/2", PARA AGUA FRIA PREDIAL</v>
          </cell>
          <cell r="C8205" t="str">
            <v>UN</v>
          </cell>
          <cell r="D8205">
            <v>21.96</v>
          </cell>
        </row>
        <row r="8206">
          <cell r="A8206">
            <v>10865</v>
          </cell>
          <cell r="B8206" t="str">
            <v>JUNCAO PVC PBA NBR 10251 P/ REDE AGUA BBB DN 50/DE 60 MM</v>
          </cell>
          <cell r="C8206" t="str">
            <v>UN</v>
          </cell>
          <cell r="D8206">
            <v>22.26</v>
          </cell>
        </row>
        <row r="8207">
          <cell r="A8207">
            <v>3666</v>
          </cell>
          <cell r="B8207" t="str">
            <v>JUNCAO PVC SOLD 45G P/ ESG PREDIAL DN 40MM</v>
          </cell>
          <cell r="C8207" t="str">
            <v>UN</v>
          </cell>
          <cell r="D8207">
            <v>2.2799999999999998</v>
          </cell>
        </row>
        <row r="8208">
          <cell r="A8208">
            <v>3657</v>
          </cell>
          <cell r="B8208" t="str">
            <v>JUNCAO PVC 45 GRAUS, ROSCAVEL, 1 1/4", AGUA FRIA PREDIAL</v>
          </cell>
          <cell r="C8208" t="str">
            <v>UN</v>
          </cell>
          <cell r="D8208">
            <v>16.170000000000002</v>
          </cell>
        </row>
        <row r="8209">
          <cell r="A8209">
            <v>3665</v>
          </cell>
          <cell r="B8209" t="str">
            <v>JUNCAO PVC, 45 GRAUS, ROSCAVEL, 2", AGUA FRIA PREDIAL</v>
          </cell>
          <cell r="C8209" t="str">
            <v>UN</v>
          </cell>
          <cell r="D8209">
            <v>33.04</v>
          </cell>
        </row>
        <row r="8210">
          <cell r="A8210">
            <v>12625</v>
          </cell>
          <cell r="B8210" t="str">
            <v>JUNCAO PVC, 60 GRAUS, CIRCULAR,  DIAMETRO ENTRE 80 E 100 MM, PARA DRENAGEM PLUVIAL PREDIAL</v>
          </cell>
          <cell r="C8210" t="str">
            <v>UN</v>
          </cell>
          <cell r="D8210">
            <v>9.31</v>
          </cell>
        </row>
        <row r="8211">
          <cell r="A8211">
            <v>20136</v>
          </cell>
          <cell r="B8211" t="str">
            <v>JUNCAO SIMPLES PVC LEVE 150MM</v>
          </cell>
          <cell r="C8211" t="str">
            <v>UN</v>
          </cell>
          <cell r="D8211">
            <v>108.85</v>
          </cell>
        </row>
        <row r="8212">
          <cell r="A8212">
            <v>3670</v>
          </cell>
          <cell r="B8212" t="str">
            <v>JUNCAO SIMPLES PVC P/ ESG PREDIAL DN 100X100MM</v>
          </cell>
          <cell r="C8212" t="str">
            <v>UN</v>
          </cell>
          <cell r="D8212">
            <v>13.22</v>
          </cell>
        </row>
        <row r="8213">
          <cell r="A8213">
            <v>3659</v>
          </cell>
          <cell r="B8213" t="str">
            <v>JUNCAO SIMPLES PVC P/ ESG PREDIAL DN 100X50MM</v>
          </cell>
          <cell r="C8213" t="str">
            <v>UN</v>
          </cell>
          <cell r="D8213">
            <v>7.77</v>
          </cell>
        </row>
        <row r="8214">
          <cell r="A8214">
            <v>3660</v>
          </cell>
          <cell r="B8214" t="str">
            <v>JUNCAO SIMPLES PVC P/ ESG PREDIAL DN 100X75MM</v>
          </cell>
          <cell r="C8214" t="str">
            <v>UN</v>
          </cell>
          <cell r="D8214">
            <v>13.74</v>
          </cell>
        </row>
        <row r="8215">
          <cell r="A8215">
            <v>3662</v>
          </cell>
          <cell r="B8215" t="str">
            <v>JUNCAO SIMPLES PVC P/ ESG PREDIAL DN 50X50MM</v>
          </cell>
          <cell r="C8215" t="str">
            <v>UN</v>
          </cell>
          <cell r="D8215">
            <v>5.03</v>
          </cell>
        </row>
        <row r="8216">
          <cell r="A8216">
            <v>3661</v>
          </cell>
          <cell r="B8216" t="str">
            <v>JUNCAO SIMPLES PVC P/ ESG PREDIAL DN 75X50MM</v>
          </cell>
          <cell r="C8216" t="str">
            <v>UN</v>
          </cell>
          <cell r="D8216">
            <v>7.87</v>
          </cell>
        </row>
        <row r="8217">
          <cell r="A8217">
            <v>3658</v>
          </cell>
          <cell r="B8217" t="str">
            <v>JUNCAO SIMPLES PVC P/ ESG PREDIAL DN 75X75MM</v>
          </cell>
          <cell r="C8217" t="str">
            <v>UN</v>
          </cell>
          <cell r="D8217">
            <v>10.01</v>
          </cell>
        </row>
        <row r="8218">
          <cell r="A8218">
            <v>20144</v>
          </cell>
          <cell r="B8218" t="str">
            <v>JUNCAO SIMPLES PVC SERIE R P/ESG PREDIAL DN 100 X 100MM</v>
          </cell>
          <cell r="C8218" t="str">
            <v>UN</v>
          </cell>
          <cell r="D8218">
            <v>36.33</v>
          </cell>
        </row>
        <row r="8219">
          <cell r="A8219">
            <v>20143</v>
          </cell>
          <cell r="B8219" t="str">
            <v>JUNCAO SIMPLES PVC SERIE R P/ESG PREDIAL DN 100 X 75MM</v>
          </cell>
          <cell r="C8219" t="str">
            <v>UN</v>
          </cell>
          <cell r="D8219">
            <v>38.1</v>
          </cell>
        </row>
        <row r="8220">
          <cell r="A8220">
            <v>20145</v>
          </cell>
          <cell r="B8220" t="str">
            <v>JUNCAO SIMPLES PVC SERIE R P/ESG PREDIAL DN 150 X 100MM</v>
          </cell>
          <cell r="C8220" t="str">
            <v>UN</v>
          </cell>
          <cell r="D8220">
            <v>93.94</v>
          </cell>
        </row>
        <row r="8221">
          <cell r="A8221">
            <v>20146</v>
          </cell>
          <cell r="B8221" t="str">
            <v>JUNCAO SIMPLES PVC SERIE R P/ESG PREDIAL DN 150 X 150MM</v>
          </cell>
          <cell r="C8221" t="str">
            <v>UN</v>
          </cell>
          <cell r="D8221">
            <v>97.21</v>
          </cell>
        </row>
        <row r="8222">
          <cell r="A8222">
            <v>20140</v>
          </cell>
          <cell r="B8222" t="str">
            <v>JUNCAO SIMPLES PVC SERIE R P/ESG PREDIAL DN 40MM</v>
          </cell>
          <cell r="C8222" t="str">
            <v>UN</v>
          </cell>
          <cell r="D8222">
            <v>6.52</v>
          </cell>
        </row>
        <row r="8223">
          <cell r="A8223">
            <v>20141</v>
          </cell>
          <cell r="B8223" t="str">
            <v>JUNCAO SIMPLES PVC SERIE R P/ESG PREDIAL DN 50MM</v>
          </cell>
          <cell r="C8223" t="str">
            <v>UN</v>
          </cell>
          <cell r="D8223">
            <v>10.06</v>
          </cell>
        </row>
        <row r="8224">
          <cell r="A8224">
            <v>20142</v>
          </cell>
          <cell r="B8224" t="str">
            <v>JUNCAO SIMPLES PVC SERIE R P/ESG PREDIAL DN 75 X 75MM</v>
          </cell>
          <cell r="C8224" t="str">
            <v>UN</v>
          </cell>
          <cell r="D8224">
            <v>23.84</v>
          </cell>
        </row>
        <row r="8225">
          <cell r="A8225">
            <v>20138</v>
          </cell>
          <cell r="B8225" t="str">
            <v>JUNCAO SIMPLES REDUCAO PVC LEVE C/ BOLSA P/ ANEL 150 X 100MM</v>
          </cell>
          <cell r="C8225" t="str">
            <v>UN</v>
          </cell>
          <cell r="D8225">
            <v>41.92</v>
          </cell>
        </row>
        <row r="8226">
          <cell r="A8226">
            <v>20137</v>
          </cell>
          <cell r="B8226" t="str">
            <v>JUNCAO SIMPLES REDUCAO PVC LEVE C/ BOLSA P/ ANEL 150 X 75MM</v>
          </cell>
          <cell r="C8226" t="str">
            <v>UN</v>
          </cell>
          <cell r="D8226">
            <v>36.65</v>
          </cell>
        </row>
        <row r="8227">
          <cell r="A8227">
            <v>14157</v>
          </cell>
          <cell r="B8227" t="str">
            <v>JUNCAO 2 GARRAS PARA FITA PERFURADA</v>
          </cell>
          <cell r="C8227" t="str">
            <v>UN</v>
          </cell>
          <cell r="D8227">
            <v>1.62</v>
          </cell>
        </row>
        <row r="8228">
          <cell r="A8228">
            <v>3654</v>
          </cell>
          <cell r="B8228" t="str">
            <v>JUNCAO 45G PVC C/ ROSCA 1/2"</v>
          </cell>
          <cell r="C8228" t="str">
            <v>UN</v>
          </cell>
          <cell r="D8228">
            <v>5.58</v>
          </cell>
        </row>
        <row r="8229">
          <cell r="A8229">
            <v>3663</v>
          </cell>
          <cell r="B8229" t="str">
            <v>JUNCAO 45G PVC C/ ROSCA 1"</v>
          </cell>
          <cell r="C8229" t="str">
            <v>UN</v>
          </cell>
          <cell r="D8229">
            <v>6.98</v>
          </cell>
        </row>
        <row r="8230">
          <cell r="A8230">
            <v>3664</v>
          </cell>
          <cell r="B8230" t="str">
            <v>JUNCAO 45G PVC C/ ROSCA 3/4"</v>
          </cell>
          <cell r="C8230" t="str">
            <v>UN</v>
          </cell>
          <cell r="D8230">
            <v>6.47</v>
          </cell>
        </row>
        <row r="8231">
          <cell r="A8231">
            <v>3653</v>
          </cell>
          <cell r="B8231" t="str">
            <v>JUNCAO, PVC, 45 GRAUS, JE, BBB, DN 100 MM, PARA REDE COLETORA DE ESGOTO (NBR 10569)</v>
          </cell>
          <cell r="C8231" t="str">
            <v>UN</v>
          </cell>
          <cell r="D8231">
            <v>23.15</v>
          </cell>
        </row>
        <row r="8232">
          <cell r="A8232">
            <v>3649</v>
          </cell>
          <cell r="B8232" t="str">
            <v>JUNCAO, PVC, 45 GRAUS, JE, BBB, DN 150 MM, PARA REDE COLETORA DE ESGOTO (NBR 10569)</v>
          </cell>
          <cell r="C8232" t="str">
            <v>UN</v>
          </cell>
          <cell r="D8232">
            <v>45.9</v>
          </cell>
        </row>
        <row r="8233">
          <cell r="A8233">
            <v>3651</v>
          </cell>
          <cell r="B8233" t="str">
            <v>JUNCAO, PVC, 45 GRAUS, JE, BBB, DN 200 MM, PARA REDE COLETORA DE ESGOTO (NBR 10569)</v>
          </cell>
          <cell r="C8233" t="str">
            <v>UN</v>
          </cell>
          <cell r="D8233">
            <v>76.209999999999994</v>
          </cell>
        </row>
        <row r="8234">
          <cell r="A8234">
            <v>3650</v>
          </cell>
          <cell r="B8234" t="str">
            <v>JUNCAO, PVC, 45 GRAUS, JE, BBB, DN 250 MM, PARA REDE COLETORA DE ESGOTO (NBR 10569)</v>
          </cell>
          <cell r="C8234" t="str">
            <v>UN</v>
          </cell>
          <cell r="D8234">
            <v>222.1</v>
          </cell>
        </row>
        <row r="8235">
          <cell r="A8235">
            <v>3645</v>
          </cell>
          <cell r="B8235" t="str">
            <v>JUNCAO, PVC, 45 GRAUS, JE, BBB, DN 300 MM, PARA REDE COLETORA DE ESGOTO (NBR 10569)</v>
          </cell>
          <cell r="C8235" t="str">
            <v>UN</v>
          </cell>
          <cell r="D8235">
            <v>363.3</v>
          </cell>
        </row>
        <row r="8236">
          <cell r="A8236">
            <v>3646</v>
          </cell>
          <cell r="B8236" t="str">
            <v>JUNCAO, PVC, 45 GRAUS, JE, BBB, DN 350 MM, PARA REDE COLETORA DE ESGOTO (NBR 10569)</v>
          </cell>
          <cell r="C8236" t="str">
            <v>UN</v>
          </cell>
          <cell r="D8236">
            <v>534.15</v>
          </cell>
        </row>
        <row r="8237">
          <cell r="A8237">
            <v>3647</v>
          </cell>
          <cell r="B8237" t="str">
            <v>JUNCAO, PVC, 45 GRAUS, JE, BBB, DN 400 MM, PARA REDE COLETORA DE ESGOTO (NBR 10569)</v>
          </cell>
          <cell r="C8237" t="str">
            <v>UN</v>
          </cell>
          <cell r="D8237">
            <v>725.18</v>
          </cell>
        </row>
        <row r="8238">
          <cell r="A8238">
            <v>39875</v>
          </cell>
          <cell r="B8238" t="str">
            <v>JUNTA DE EXPANSAO BRONZE/LATAO (REF 900), PONTA X PONTA, 35 MM</v>
          </cell>
          <cell r="C8238" t="str">
            <v>UN</v>
          </cell>
          <cell r="D8238">
            <v>318.05</v>
          </cell>
        </row>
        <row r="8239">
          <cell r="A8239">
            <v>39876</v>
          </cell>
          <cell r="B8239" t="str">
            <v>JUNTA DE EXPANSAO BRONZE/LATAO (REF 900), PONTA X PONTA, 42 MM</v>
          </cell>
          <cell r="C8239" t="str">
            <v>UN</v>
          </cell>
          <cell r="D8239">
            <v>398.2</v>
          </cell>
        </row>
        <row r="8240">
          <cell r="A8240">
            <v>39877</v>
          </cell>
          <cell r="B8240" t="str">
            <v>JUNTA DE EXPANSAO BRONZE/LATAO (REF 900), PONTA X PONTA, 54 MM</v>
          </cell>
          <cell r="C8240" t="str">
            <v>UN</v>
          </cell>
          <cell r="D8240">
            <v>552.29</v>
          </cell>
        </row>
        <row r="8241">
          <cell r="A8241">
            <v>39878</v>
          </cell>
          <cell r="B8241" t="str">
            <v>JUNTA DE EXPANSAO BRONZE/LATAO (REF 900), PONTA X PONTA, 66 MM</v>
          </cell>
          <cell r="C8241" t="str">
            <v>UN</v>
          </cell>
          <cell r="D8241">
            <v>729.49</v>
          </cell>
        </row>
        <row r="8242">
          <cell r="A8242">
            <v>39872</v>
          </cell>
          <cell r="B8242" t="str">
            <v>JUNTA DE EXPANSAO DE COBRE (REF 900), PONTA X PONTA, 15 MM</v>
          </cell>
          <cell r="C8242" t="str">
            <v>UN</v>
          </cell>
          <cell r="D8242">
            <v>218.11</v>
          </cell>
        </row>
        <row r="8243">
          <cell r="A8243">
            <v>39873</v>
          </cell>
          <cell r="B8243" t="str">
            <v>JUNTA DE EXPANSAO DE COBRE (REF 900), PONTA X PONTA, 22 MM</v>
          </cell>
          <cell r="C8243" t="str">
            <v>UN</v>
          </cell>
          <cell r="D8243">
            <v>253</v>
          </cell>
        </row>
        <row r="8244">
          <cell r="A8244">
            <v>39874</v>
          </cell>
          <cell r="B8244" t="str">
            <v>JUNTA DE EXPANSAO DE COBRE (REF 900), PONTA X PONTA, 28 MM</v>
          </cell>
          <cell r="C8244" t="str">
            <v>UN</v>
          </cell>
          <cell r="D8244">
            <v>277.88</v>
          </cell>
        </row>
        <row r="8245">
          <cell r="A8245">
            <v>3674</v>
          </cell>
          <cell r="B8245" t="str">
            <v>JUNTA DILATACAO ELASTICA PARA CONCRETO (FUGENBAND) O-12, ATE 5 MCA</v>
          </cell>
          <cell r="C8245" t="str">
            <v>M</v>
          </cell>
          <cell r="D8245">
            <v>133.53</v>
          </cell>
        </row>
        <row r="8246">
          <cell r="A8246">
            <v>3681</v>
          </cell>
          <cell r="B8246" t="str">
            <v>JUNTA DILATACAO ELASTICA PARA CONCRETO (FUGENBAND) O-22, ATE 30 MCA</v>
          </cell>
          <cell r="C8246" t="str">
            <v>M</v>
          </cell>
          <cell r="D8246">
            <v>198.67</v>
          </cell>
        </row>
        <row r="8247">
          <cell r="A8247">
            <v>3676</v>
          </cell>
          <cell r="B8247" t="str">
            <v>JUNTA DILATACAO ELASTICA PARA CONCRETO (FUGENBAND) O-35/10, ATE 100 MCA</v>
          </cell>
          <cell r="C8247" t="str">
            <v>M</v>
          </cell>
          <cell r="D8247">
            <v>747.67</v>
          </cell>
        </row>
        <row r="8248">
          <cell r="A8248">
            <v>3679</v>
          </cell>
          <cell r="B8248" t="str">
            <v>JUNTA DILATACAO ELASTICA PARA CONCRETO (FUGENBAND) O-35/6, ATE 100 MCA</v>
          </cell>
          <cell r="C8248" t="str">
            <v>M</v>
          </cell>
          <cell r="D8248">
            <v>618.55999999999995</v>
          </cell>
        </row>
        <row r="8249">
          <cell r="A8249">
            <v>3718</v>
          </cell>
          <cell r="B8249" t="str">
            <v>JUNTA GIBAULT FOFO DN    50</v>
          </cell>
          <cell r="C8249" t="str">
            <v>UN</v>
          </cell>
          <cell r="D8249">
            <v>128.88</v>
          </cell>
        </row>
        <row r="8250">
          <cell r="A8250">
            <v>3719</v>
          </cell>
          <cell r="B8250" t="str">
            <v>JUNTA GIBAULT FOFO DN    80</v>
          </cell>
          <cell r="C8250" t="str">
            <v>UN</v>
          </cell>
          <cell r="D8250">
            <v>133.27000000000001</v>
          </cell>
        </row>
        <row r="8251">
          <cell r="A8251">
            <v>3720</v>
          </cell>
          <cell r="B8251" t="str">
            <v>JUNTA GIBAULT FOFO DN 100</v>
          </cell>
          <cell r="C8251" t="str">
            <v>UN</v>
          </cell>
          <cell r="D8251">
            <v>135.52000000000001</v>
          </cell>
        </row>
        <row r="8252">
          <cell r="A8252">
            <v>3721</v>
          </cell>
          <cell r="B8252" t="str">
            <v>JUNTA GIBAULT FOFO DN 150</v>
          </cell>
          <cell r="C8252" t="str">
            <v>UN</v>
          </cell>
          <cell r="D8252">
            <v>233.39</v>
          </cell>
        </row>
        <row r="8253">
          <cell r="A8253">
            <v>3722</v>
          </cell>
          <cell r="B8253" t="str">
            <v>JUNTA GIBAULT FOFO DN 200</v>
          </cell>
          <cell r="C8253" t="str">
            <v>UN</v>
          </cell>
          <cell r="D8253">
            <v>391.53</v>
          </cell>
        </row>
        <row r="8254">
          <cell r="A8254">
            <v>3723</v>
          </cell>
          <cell r="B8254" t="str">
            <v>JUNTA GIBAULT FOFO DN 250</v>
          </cell>
          <cell r="C8254" t="str">
            <v>UN</v>
          </cell>
          <cell r="D8254">
            <v>414.12</v>
          </cell>
        </row>
        <row r="8255">
          <cell r="A8255">
            <v>3724</v>
          </cell>
          <cell r="B8255" t="str">
            <v>JUNTA GIBAULT FOFO DN 300</v>
          </cell>
          <cell r="C8255" t="str">
            <v>UN</v>
          </cell>
          <cell r="D8255">
            <v>557.5</v>
          </cell>
        </row>
        <row r="8256">
          <cell r="A8256">
            <v>3725</v>
          </cell>
          <cell r="B8256" t="str">
            <v>JUNTA GIBAULT FOFO DN 350</v>
          </cell>
          <cell r="C8256" t="str">
            <v>UN</v>
          </cell>
          <cell r="D8256">
            <v>813.15</v>
          </cell>
        </row>
        <row r="8257">
          <cell r="A8257">
            <v>3728</v>
          </cell>
          <cell r="B8257" t="str">
            <v>JUNTA GIBAULT FOFO DN 400</v>
          </cell>
          <cell r="C8257" t="str">
            <v>UN</v>
          </cell>
          <cell r="D8257">
            <v>911.02</v>
          </cell>
        </row>
        <row r="8258">
          <cell r="A8258">
            <v>3726</v>
          </cell>
          <cell r="B8258" t="str">
            <v>JUNTA GIBAULT FOFO DN 500</v>
          </cell>
          <cell r="C8258" t="str">
            <v>UN</v>
          </cell>
          <cell r="D8258">
            <v>1377.85</v>
          </cell>
        </row>
        <row r="8259">
          <cell r="A8259">
            <v>3727</v>
          </cell>
          <cell r="B8259" t="str">
            <v>JUNTA GIBAULT FOFO DN 600</v>
          </cell>
          <cell r="C8259" t="str">
            <v>UN</v>
          </cell>
          <cell r="D8259">
            <v>2093.13</v>
          </cell>
        </row>
        <row r="8260">
          <cell r="A8260">
            <v>11617</v>
          </cell>
          <cell r="B8260" t="str">
            <v>JUNTA LATAO P/ PISO H =15MM E=3MM</v>
          </cell>
          <cell r="C8260" t="str">
            <v>KG</v>
          </cell>
          <cell r="D8260">
            <v>5.73</v>
          </cell>
        </row>
        <row r="8261">
          <cell r="A8261">
            <v>3672</v>
          </cell>
          <cell r="B8261" t="str">
            <v>JUNTA PLASTICA DE DILATACAO PARA PISOS, COR CINZA, 10 X 4,5 MM (ALTURA X ESPESSURA)</v>
          </cell>
          <cell r="C8261" t="str">
            <v>M</v>
          </cell>
          <cell r="D8261">
            <v>2.11</v>
          </cell>
        </row>
        <row r="8262">
          <cell r="A8262">
            <v>3671</v>
          </cell>
          <cell r="B8262" t="str">
            <v>JUNTA PLASTICA DE DILATACAO PARA PISOS, COR CINZA, 17 X 3 MM (ALTURA X ESPESSURA)</v>
          </cell>
          <cell r="C8262" t="str">
            <v>M</v>
          </cell>
          <cell r="D8262">
            <v>1.99</v>
          </cell>
        </row>
        <row r="8263">
          <cell r="A8263">
            <v>3673</v>
          </cell>
          <cell r="B8263" t="str">
            <v>JUNTA PLASTICA DE DILATACAO PARA PISOS, COR CINZA, 27 X 3 MM (ALTURA X ESPESSURA)</v>
          </cell>
          <cell r="C8263" t="str">
            <v>M</v>
          </cell>
          <cell r="D8263">
            <v>3.12</v>
          </cell>
        </row>
        <row r="8264">
          <cell r="A8264">
            <v>3729</v>
          </cell>
          <cell r="B8264" t="str">
            <v>KIT CAVALETE PVC COM REGISTRO 3/4", COMPLETO</v>
          </cell>
          <cell r="C8264" t="str">
            <v>UN</v>
          </cell>
          <cell r="D8264">
            <v>34.22</v>
          </cell>
        </row>
        <row r="8265">
          <cell r="A8265">
            <v>39398</v>
          </cell>
          <cell r="B8265" t="str">
            <v>KIT DE ACESSORIOS PARA BANHEIRO EM METAL CROMADO, 5 PECAS</v>
          </cell>
          <cell r="C8265" t="str">
            <v>UN</v>
          </cell>
          <cell r="D8265">
            <v>60.9</v>
          </cell>
        </row>
        <row r="8266">
          <cell r="A8266">
            <v>13343</v>
          </cell>
          <cell r="B8266" t="str">
            <v>KIT DE MATERIAIS PARA BRACADEIRA PARA FIXACAO EM POSTE CIRCULAR, CONTEM TRES FIXADORES E UM ROLO DE FITA DE 3 M EM ACO CARBONO</v>
          </cell>
          <cell r="C8266" t="str">
            <v>UN</v>
          </cell>
          <cell r="D8266">
            <v>17.920000000000002</v>
          </cell>
        </row>
        <row r="8267">
          <cell r="A8267">
            <v>2599</v>
          </cell>
          <cell r="B8267" t="str">
            <v>KIT-EMENDA C1 1 1/4" P/ DUTOS TIPO KANAFLEX</v>
          </cell>
          <cell r="C8267" t="str">
            <v>UN</v>
          </cell>
          <cell r="D8267">
            <v>20.41</v>
          </cell>
        </row>
        <row r="8268">
          <cell r="A8268">
            <v>2600</v>
          </cell>
          <cell r="B8268" t="str">
            <v>KIT-EMENDA C1 2" P/ DUTOS TIPO KANAFLEX</v>
          </cell>
          <cell r="C8268" t="str">
            <v>UN</v>
          </cell>
          <cell r="D8268">
            <v>25.42</v>
          </cell>
        </row>
        <row r="8269">
          <cell r="A8269">
            <v>2607</v>
          </cell>
          <cell r="B8269" t="str">
            <v>KIT-EMENDA C1 3" P/ DUTOS TIPO KANAFLEX</v>
          </cell>
          <cell r="C8269" t="str">
            <v>UN</v>
          </cell>
          <cell r="D8269">
            <v>31.06</v>
          </cell>
        </row>
        <row r="8270">
          <cell r="A8270">
            <v>2601</v>
          </cell>
          <cell r="B8270" t="str">
            <v>KIT-EMENDA C1 4" P/ DUTOS TIPO KANAFLEX</v>
          </cell>
          <cell r="C8270" t="str">
            <v>UN</v>
          </cell>
          <cell r="D8270">
            <v>40.090000000000003</v>
          </cell>
        </row>
        <row r="8271">
          <cell r="A8271">
            <v>2606</v>
          </cell>
          <cell r="B8271" t="str">
            <v>KIT-EMENDA C1 5" P/ DUTOS TP KANAFLEX</v>
          </cell>
          <cell r="C8271" t="str">
            <v>UN</v>
          </cell>
          <cell r="D8271">
            <v>49.27</v>
          </cell>
        </row>
        <row r="8272">
          <cell r="A8272">
            <v>2602</v>
          </cell>
          <cell r="B8272" t="str">
            <v>KIT-EMENDA C1 6" P/ DUTOS TIPO KANAFLEX</v>
          </cell>
          <cell r="C8272" t="str">
            <v>UN</v>
          </cell>
          <cell r="D8272">
            <v>59.56</v>
          </cell>
        </row>
        <row r="8273">
          <cell r="A8273">
            <v>2603</v>
          </cell>
          <cell r="B8273" t="str">
            <v>KIT-EMENDA C2 2" P/ DUTOS TIPO KANAFLEX</v>
          </cell>
          <cell r="C8273" t="str">
            <v>UN</v>
          </cell>
          <cell r="D8273">
            <v>26.29</v>
          </cell>
        </row>
        <row r="8274">
          <cell r="A8274">
            <v>2605</v>
          </cell>
          <cell r="B8274" t="str">
            <v>KIT-EMENDA C2 3" P/ DUTOS TIPO KANAFLEX</v>
          </cell>
          <cell r="C8274" t="str">
            <v>UN</v>
          </cell>
          <cell r="D8274">
            <v>30.78</v>
          </cell>
        </row>
        <row r="8275">
          <cell r="A8275">
            <v>2604</v>
          </cell>
          <cell r="B8275" t="str">
            <v>KIT-EMENDA C2 4" P/ DUTOS TIPO KANAFLEX</v>
          </cell>
          <cell r="C8275" t="str">
            <v>UN</v>
          </cell>
          <cell r="D8275">
            <v>43.79</v>
          </cell>
        </row>
        <row r="8276">
          <cell r="A8276">
            <v>2598</v>
          </cell>
          <cell r="B8276" t="str">
            <v>KIT-EMENDA C2 5" P/ DUTOS TIPO KANAFLEX</v>
          </cell>
          <cell r="C8276" t="str">
            <v>UN</v>
          </cell>
          <cell r="D8276">
            <v>51.04</v>
          </cell>
        </row>
        <row r="8277">
          <cell r="A8277">
            <v>2608</v>
          </cell>
          <cell r="B8277" t="str">
            <v>KIT-EMENDA C2 6" P/ DUTOS TIPO KANAFLEX</v>
          </cell>
          <cell r="C8277" t="str">
            <v>UN</v>
          </cell>
          <cell r="D8277">
            <v>55.5</v>
          </cell>
        </row>
        <row r="8278">
          <cell r="A8278">
            <v>3731</v>
          </cell>
          <cell r="B8278" t="str">
            <v>LADRILHO HIDRAULICO, *20 x 20* CM, E= 2 CM, DADOS (36), COR NATURAL</v>
          </cell>
          <cell r="C8278" t="str">
            <v>M2</v>
          </cell>
          <cell r="D8278">
            <v>40.5</v>
          </cell>
        </row>
        <row r="8279">
          <cell r="A8279">
            <v>3733</v>
          </cell>
          <cell r="B8279" t="str">
            <v>LADRILHO HIDRAULICO, *20 x 20* CM, E= 2 CM, PADRAO COPACABANA, 2 CORES (PRETO E BRANCO)</v>
          </cell>
          <cell r="C8279" t="str">
            <v>M2</v>
          </cell>
          <cell r="D8279">
            <v>43.63</v>
          </cell>
        </row>
        <row r="8280">
          <cell r="A8280">
            <v>38137</v>
          </cell>
          <cell r="B8280" t="str">
            <v>LADRILHO HIDRAULICO, *20 X 20* CM, E= 2 CM, RAMPA, NATURAL</v>
          </cell>
          <cell r="C8280" t="str">
            <v>M2</v>
          </cell>
          <cell r="D8280">
            <v>40.74</v>
          </cell>
        </row>
        <row r="8281">
          <cell r="A8281">
            <v>38135</v>
          </cell>
          <cell r="B8281" t="str">
            <v>LADRILHO HIDRAULICO, *20 X 20* CM, E= 2 CM, TATIL ALERTA, AMARELO</v>
          </cell>
          <cell r="C8281" t="str">
            <v>M2</v>
          </cell>
          <cell r="D8281">
            <v>51.64</v>
          </cell>
        </row>
        <row r="8282">
          <cell r="A8282">
            <v>38136</v>
          </cell>
          <cell r="B8282" t="str">
            <v>LADRILHO HIDRAULICO, *20 X 20* CM, E= 2 CM, TATIL DIRECIONAL, AMARELO</v>
          </cell>
          <cell r="C8282" t="str">
            <v>M2</v>
          </cell>
          <cell r="D8282">
            <v>51.64</v>
          </cell>
        </row>
        <row r="8283">
          <cell r="A8283">
            <v>38138</v>
          </cell>
          <cell r="B8283" t="str">
            <v>LADRILHO HIDRAULICO, *30 X 30* CM, E= 2 CM, MILANO, NATURAL</v>
          </cell>
          <cell r="C8283" t="str">
            <v>M2</v>
          </cell>
          <cell r="D8283">
            <v>40</v>
          </cell>
        </row>
        <row r="8284">
          <cell r="A8284">
            <v>11644</v>
          </cell>
          <cell r="B8284" t="str">
            <v>LAJE CONCR ARMAD PREMOLD CIRCULAR P/ TRANSICAO POCO VISITA DN 1200MM,   C/ FURO DN 600 MM</v>
          </cell>
          <cell r="C8284" t="str">
            <v>UN</v>
          </cell>
          <cell r="D8284">
            <v>225.08</v>
          </cell>
        </row>
        <row r="8285">
          <cell r="A8285">
            <v>11645</v>
          </cell>
          <cell r="B8285" t="str">
            <v>LAJE CONCR ARMAD PREMOLD CIRCULAR P/ TRANSICAO POCO VISITA DN 900 MM,   C/ FURO DN 600 MM</v>
          </cell>
          <cell r="C8285" t="str">
            <v>UN</v>
          </cell>
          <cell r="D8285">
            <v>148.57</v>
          </cell>
        </row>
        <row r="8286">
          <cell r="A8286">
            <v>11646</v>
          </cell>
          <cell r="B8286" t="str">
            <v>LAJE CONCR ARMAD PREMOLD CIRCULAR P/TAMPA POCO VISITA DN 700 MM, ESP =10 CM</v>
          </cell>
          <cell r="C8286" t="str">
            <v>UN</v>
          </cell>
          <cell r="D8286">
            <v>63.47</v>
          </cell>
        </row>
        <row r="8287">
          <cell r="A8287">
            <v>11647</v>
          </cell>
          <cell r="B8287" t="str">
            <v>LAJE EXCENTRICA CONC ARM PRE-MOLDADO DN 1,00M FURO=0,53M E=12CM</v>
          </cell>
          <cell r="C8287" t="str">
            <v>UN</v>
          </cell>
          <cell r="D8287">
            <v>206.14</v>
          </cell>
        </row>
        <row r="8288">
          <cell r="A8288">
            <v>11648</v>
          </cell>
          <cell r="B8288" t="str">
            <v>LAJE EXCENTRICA CONC ARM PRE-MOLDADO DN 1,10M FURO=0,60M E=12CM</v>
          </cell>
          <cell r="C8288" t="str">
            <v>UN</v>
          </cell>
          <cell r="D8288">
            <v>208</v>
          </cell>
        </row>
        <row r="8289">
          <cell r="A8289">
            <v>11649</v>
          </cell>
          <cell r="B8289" t="str">
            <v>LAJE EXCENTRICA CONC ARM PRE-MOLDADO DN 1,20M FURO=0,53M E=12CM</v>
          </cell>
          <cell r="C8289" t="str">
            <v>UN</v>
          </cell>
          <cell r="D8289">
            <v>218.4</v>
          </cell>
        </row>
        <row r="8290">
          <cell r="A8290">
            <v>11650</v>
          </cell>
          <cell r="B8290" t="str">
            <v>LAJE EXCENTRICA CONC ARM PRE-MOLDADO DN 1,50M FURO=0,53M E=15CM</v>
          </cell>
          <cell r="C8290" t="str">
            <v>UN</v>
          </cell>
          <cell r="D8290">
            <v>248.85</v>
          </cell>
        </row>
        <row r="8291">
          <cell r="A8291">
            <v>13652</v>
          </cell>
          <cell r="B8291" t="str">
            <v>LAJE PRE MOLDADA TRELICADA P/ PISO , H=12CM , P/ APOIO SIMPLES , SOBRECARGA DE 200 KG/M2 , VAO LIVRE MAXIMO DE 5,70M</v>
          </cell>
          <cell r="C8291" t="str">
            <v>M2</v>
          </cell>
          <cell r="D8291">
            <v>44.57</v>
          </cell>
        </row>
        <row r="8292">
          <cell r="A8292">
            <v>3736</v>
          </cell>
          <cell r="B8292" t="str">
            <v>LAJE PRE-MOLDADA (LAJOTAS + VIGOTAS) PARA FORRO CONVENCIONAL, SOBRECARGA DE 100 KG/M2, VAO ATE 4,00 M (SEM COLOCACAO)</v>
          </cell>
          <cell r="C8292" t="str">
            <v>M2</v>
          </cell>
          <cell r="D8292">
            <v>26</v>
          </cell>
        </row>
        <row r="8293">
          <cell r="A8293">
            <v>3741</v>
          </cell>
          <cell r="B8293" t="str">
            <v>LAJE PRE-MOLDADA DE FORRO CONVENCIONAL SOBRECARGA 100KG/M2 VAO ATE 4,50M</v>
          </cell>
          <cell r="C8293" t="str">
            <v>M2</v>
          </cell>
          <cell r="D8293">
            <v>29.71</v>
          </cell>
        </row>
        <row r="8294">
          <cell r="A8294">
            <v>3745</v>
          </cell>
          <cell r="B8294" t="str">
            <v>LAJE PRE-MOLDADA DE FORRO CONVENCIONAL SOBRECARGA 100KG/M2 VAO ATE 5,00M</v>
          </cell>
          <cell r="C8294" t="str">
            <v>M2</v>
          </cell>
          <cell r="D8294">
            <v>31.57</v>
          </cell>
        </row>
        <row r="8295">
          <cell r="A8295">
            <v>3742</v>
          </cell>
          <cell r="B8295" t="str">
            <v>LAJE PRE-MOLDADA DE FORRO TRELICADA SOBRECARGA 100KG/M2 VAO ATE 6,00M</v>
          </cell>
          <cell r="C8295" t="str">
            <v>M2</v>
          </cell>
          <cell r="D8295">
            <v>46.42</v>
          </cell>
        </row>
        <row r="8296">
          <cell r="A8296">
            <v>3743</v>
          </cell>
          <cell r="B8296" t="str">
            <v>LAJE PRE-MOLDADA DE PISO CONVENCIONAL SOBRECARGA 200KG/M2 VAO ATE 3,50M</v>
          </cell>
          <cell r="C8296" t="str">
            <v>M2</v>
          </cell>
          <cell r="D8296">
            <v>27.85</v>
          </cell>
        </row>
        <row r="8297">
          <cell r="A8297">
            <v>3744</v>
          </cell>
          <cell r="B8297" t="str">
            <v>LAJE PRE-MOLDADA DE PISO CONVENCIONAL SOBRECARGA 200KG/M2 VAO ATE 4,50M</v>
          </cell>
          <cell r="C8297" t="str">
            <v>M2</v>
          </cell>
          <cell r="D8297">
            <v>30.45</v>
          </cell>
        </row>
        <row r="8298">
          <cell r="A8298">
            <v>3739</v>
          </cell>
          <cell r="B8298" t="str">
            <v>LAJE PRE-MOLDADA DE PISO CONVENCIONAL SOBRECARGA 200KG/M2 VAO ATE 5,00M</v>
          </cell>
          <cell r="C8298" t="str">
            <v>M2</v>
          </cell>
          <cell r="D8298">
            <v>33.42</v>
          </cell>
        </row>
        <row r="8299">
          <cell r="A8299">
            <v>3747</v>
          </cell>
          <cell r="B8299" t="str">
            <v>LAJE PRE-MOLDADA DE PISO CONVENCIONAL SOBRECARGA 350KG/M2 VAO ATE 3,50M</v>
          </cell>
          <cell r="C8299" t="str">
            <v>M2</v>
          </cell>
          <cell r="D8299">
            <v>33.799999999999997</v>
          </cell>
        </row>
        <row r="8300">
          <cell r="A8300">
            <v>3737</v>
          </cell>
          <cell r="B8300" t="str">
            <v>LAJE PRE-MOLDADA DE PISO CONVENCIONAL SOBRECARGA 350KG/M2 VAO ATE 4,50M</v>
          </cell>
          <cell r="C8300" t="str">
            <v>M2</v>
          </cell>
          <cell r="D8300">
            <v>35.28</v>
          </cell>
        </row>
        <row r="8301">
          <cell r="A8301">
            <v>3738</v>
          </cell>
          <cell r="B8301" t="str">
            <v>LAJE PRE-MOLDADA DE PISO CONVENCIONAL SOBRECARGA 350KG/M2 VAO ATE 5,00M</v>
          </cell>
          <cell r="C8301" t="str">
            <v>M2</v>
          </cell>
          <cell r="D8301">
            <v>36.770000000000003</v>
          </cell>
        </row>
        <row r="8302">
          <cell r="A8302">
            <v>3746</v>
          </cell>
          <cell r="B8302" t="str">
            <v>LAJE PRE-MOLDADA DE PISO TRELICADA C/ H=16CM P/ APOIO SIMPLES SOBRECARGA 200KG/M2 VAO LIVRE ATE 6,00M</v>
          </cell>
          <cell r="C8302" t="str">
            <v>M2</v>
          </cell>
          <cell r="D8302">
            <v>56.38</v>
          </cell>
        </row>
        <row r="8303">
          <cell r="A8303">
            <v>3748</v>
          </cell>
          <cell r="B8303" t="str">
            <v>LAJE PRE-MOLDADA DE PISO TRELICADA SOBRECARGA 100KG/M2 VAO ATE 7,00M</v>
          </cell>
          <cell r="C8303" t="str">
            <v>M2</v>
          </cell>
          <cell r="D8303">
            <v>55.71</v>
          </cell>
        </row>
        <row r="8304">
          <cell r="A8304">
            <v>3740</v>
          </cell>
          <cell r="B8304" t="str">
            <v>LAJE PRE-MOLDADA DE PISO TRELICADA SOBRECARGA 200KG/M2 VAO ATE 7,00M</v>
          </cell>
          <cell r="C8304" t="str">
            <v>M2</v>
          </cell>
          <cell r="D8304">
            <v>66.849999999999994</v>
          </cell>
        </row>
        <row r="8305">
          <cell r="A8305">
            <v>13650</v>
          </cell>
          <cell r="B8305" t="str">
            <v>LAJE TRELICADA P/ FORRO ,H=10CM P/ APOIO SIMPLES , VAO LIVRE DE 4,00M</v>
          </cell>
          <cell r="C8305" t="str">
            <v>M2</v>
          </cell>
          <cell r="D8305">
            <v>29.34</v>
          </cell>
        </row>
        <row r="8306">
          <cell r="A8306">
            <v>13651</v>
          </cell>
          <cell r="B8306" t="str">
            <v>LAJE TRELICADA P/ PISO , H=10CM , P/ APOIO SIMPLES , SOBRECARGA DE 200 KG/M2 , VAO LIVRE MAXIMO DE 5,70M</v>
          </cell>
          <cell r="C8306" t="str">
            <v>M2</v>
          </cell>
          <cell r="D8306">
            <v>29.71</v>
          </cell>
        </row>
        <row r="8307">
          <cell r="A8307">
            <v>13423</v>
          </cell>
          <cell r="B8307" t="str">
            <v>LAJE TRELICADA P/ PISO , H=16CM , P/ APOIO SIMPLES , SOBRECARGA DE 200 KG/M2 , VAO LIVRE MAXIMO DE 4,75M</v>
          </cell>
          <cell r="C8307" t="str">
            <v>M2</v>
          </cell>
          <cell r="D8307">
            <v>53.41</v>
          </cell>
        </row>
        <row r="8308">
          <cell r="A8308">
            <v>13424</v>
          </cell>
          <cell r="B8308" t="str">
            <v>LAJE TRELICADA P/ PISO , H=20CM , P/ APOIO SIMPLES , SOBRECARGA DE 200 KG/M2 , VAO LIVRE MAXIMO DE 9,50M</v>
          </cell>
          <cell r="C8308" t="str">
            <v>M2</v>
          </cell>
          <cell r="D8308">
            <v>67.040000000000006</v>
          </cell>
        </row>
        <row r="8309">
          <cell r="A8309">
            <v>13425</v>
          </cell>
          <cell r="B8309" t="str">
            <v>LAJE TRELICADA P/ PISO , H=25CM , P/ APOIO SIMPLES , SOBRECARGA DE 200 KG/M2 , VAO LIVRE MAXIMO DE 8,30M</v>
          </cell>
          <cell r="C8309" t="str">
            <v>M2</v>
          </cell>
          <cell r="D8309">
            <v>72.8</v>
          </cell>
        </row>
        <row r="8310">
          <cell r="A8310">
            <v>13426</v>
          </cell>
          <cell r="B8310" t="str">
            <v>LAJE TRELICADA P/ PISO , H=30CM , P/ APOIO SIMPLES , SOBRECARGA DE 200 KG/M2 , VAO LIVRE MAXIMO DE 12,65M</v>
          </cell>
          <cell r="C8310" t="str">
            <v>M2</v>
          </cell>
          <cell r="D8310">
            <v>83.2</v>
          </cell>
        </row>
        <row r="8311">
          <cell r="A8311">
            <v>13250</v>
          </cell>
          <cell r="B8311" t="str">
            <v>LAJOTA CERAMICA 20  X 30 CM PARA LAJE PRE-MOLDADA</v>
          </cell>
          <cell r="C8311" t="str">
            <v>UN</v>
          </cell>
          <cell r="D8311">
            <v>0.68</v>
          </cell>
        </row>
        <row r="8312">
          <cell r="A8312">
            <v>11641</v>
          </cell>
          <cell r="B8312" t="str">
            <v>LAJOTA CERAMICA 20 X 30 CM PARA LAJE PRE-MOLDADA</v>
          </cell>
          <cell r="C8312" t="str">
            <v>M2</v>
          </cell>
          <cell r="D8312">
            <v>11.34</v>
          </cell>
        </row>
        <row r="8313">
          <cell r="A8313">
            <v>21106</v>
          </cell>
          <cell r="B8313" t="str">
            <v>LAMBRIS DE ALUMINIO *0,6* KG/M</v>
          </cell>
          <cell r="C8313" t="str">
            <v>KG</v>
          </cell>
          <cell r="D8313">
            <v>35.14</v>
          </cell>
        </row>
        <row r="8314">
          <cell r="A8314">
            <v>3755</v>
          </cell>
          <cell r="B8314" t="str">
            <v>LAMPADA DE LUZ MISTA 160 W, BASE E27 (220 V)</v>
          </cell>
          <cell r="C8314" t="str">
            <v>UN</v>
          </cell>
          <cell r="D8314">
            <v>15.39</v>
          </cell>
        </row>
        <row r="8315">
          <cell r="A8315">
            <v>3750</v>
          </cell>
          <cell r="B8315" t="str">
            <v>LAMPADA DE LUZ MISTA 250 W, BASE E27 (220 V)</v>
          </cell>
          <cell r="C8315" t="str">
            <v>UN</v>
          </cell>
          <cell r="D8315">
            <v>20.7</v>
          </cell>
        </row>
        <row r="8316">
          <cell r="A8316">
            <v>3756</v>
          </cell>
          <cell r="B8316" t="str">
            <v>LAMPADA DE LUZ MISTA 500 W, BASE E40 (220 V)</v>
          </cell>
          <cell r="C8316" t="str">
            <v>UN</v>
          </cell>
          <cell r="D8316">
            <v>38.68</v>
          </cell>
        </row>
        <row r="8317">
          <cell r="A8317">
            <v>38191</v>
          </cell>
          <cell r="B8317" t="str">
            <v>LAMPADA FLUORESCENTE COMPACTA 2U BRANCA 15 W, BASE E27 (110/220 V)</v>
          </cell>
          <cell r="C8317" t="str">
            <v>UN</v>
          </cell>
          <cell r="D8317">
            <v>8.5299999999999994</v>
          </cell>
        </row>
        <row r="8318">
          <cell r="A8318">
            <v>38780</v>
          </cell>
          <cell r="B8318" t="str">
            <v>LAMPADA FLUORESCENTE COMPACTA 3U BRANCA 20 W, BASE E27 (127/220 V)</v>
          </cell>
          <cell r="C8318" t="str">
            <v>UN</v>
          </cell>
          <cell r="D8318">
            <v>9.73</v>
          </cell>
        </row>
        <row r="8319">
          <cell r="A8319">
            <v>38781</v>
          </cell>
          <cell r="B8319" t="str">
            <v>LAMPADA FLUORESCENTE ESPIRAL BRANCA 45 W, BASE E27 (127/220 V)</v>
          </cell>
          <cell r="C8319" t="str">
            <v>UN</v>
          </cell>
          <cell r="D8319">
            <v>32.86</v>
          </cell>
        </row>
        <row r="8320">
          <cell r="A8320">
            <v>38192</v>
          </cell>
          <cell r="B8320" t="str">
            <v>LAMPADA FLUORESCENTE ESPIRAL BRANCA 65 W, BASE E27 (127/220 V)</v>
          </cell>
          <cell r="C8320" t="str">
            <v>UN</v>
          </cell>
          <cell r="D8320">
            <v>59.46</v>
          </cell>
        </row>
        <row r="8321">
          <cell r="A8321">
            <v>3754</v>
          </cell>
          <cell r="B8321" t="str">
            <v>LAMPADA FLUORESCENTE TUBULAR T10 DE 40 W, BIVOLT</v>
          </cell>
          <cell r="C8321" t="str">
            <v>UN</v>
          </cell>
          <cell r="D8321">
            <v>5.2</v>
          </cell>
        </row>
        <row r="8322">
          <cell r="A8322">
            <v>38782</v>
          </cell>
          <cell r="B8322" t="str">
            <v>LAMPADA FLUORESCENTE TUBULAR T5 DE 14 W, BIVOLT</v>
          </cell>
          <cell r="C8322" t="str">
            <v>UN</v>
          </cell>
          <cell r="D8322">
            <v>6.77</v>
          </cell>
        </row>
        <row r="8323">
          <cell r="A8323">
            <v>38779</v>
          </cell>
          <cell r="B8323" t="str">
            <v>LAMPADA FLUORESCENTE TUBULAR T8 DE 32/36 W, BIVOLT</v>
          </cell>
          <cell r="C8323" t="str">
            <v>UN</v>
          </cell>
          <cell r="D8323">
            <v>5.39</v>
          </cell>
        </row>
        <row r="8324">
          <cell r="A8324">
            <v>3753</v>
          </cell>
          <cell r="B8324" t="str">
            <v>LAMPADA FLUORESCENTE 20W</v>
          </cell>
          <cell r="C8324" t="str">
            <v>UN</v>
          </cell>
          <cell r="D8324">
            <v>4.5199999999999996</v>
          </cell>
        </row>
        <row r="8325">
          <cell r="A8325">
            <v>39388</v>
          </cell>
          <cell r="B8325" t="str">
            <v>LAMPADA LED TIPO DICROICA BIVOLT, LUZ BRANCA, 5 W (BASE GU10)</v>
          </cell>
          <cell r="C8325" t="str">
            <v>UN</v>
          </cell>
          <cell r="D8325">
            <v>26.27</v>
          </cell>
        </row>
        <row r="8326">
          <cell r="A8326">
            <v>39387</v>
          </cell>
          <cell r="B8326" t="str">
            <v>LAMPADA LED TUBULAR BIVOLT 18/20 W, BASE G13</v>
          </cell>
          <cell r="C8326" t="str">
            <v>UN</v>
          </cell>
          <cell r="D8326">
            <v>44.31</v>
          </cell>
        </row>
        <row r="8327">
          <cell r="A8327">
            <v>39386</v>
          </cell>
          <cell r="B8327" t="str">
            <v>LAMPADA LED TUBULAR BIVOLT 9/10 W, BASE G13</v>
          </cell>
          <cell r="C8327" t="str">
            <v>UN</v>
          </cell>
          <cell r="D8327">
            <v>29.3</v>
          </cell>
        </row>
        <row r="8328">
          <cell r="A8328">
            <v>38194</v>
          </cell>
          <cell r="B8328" t="str">
            <v>LAMPADA LED 10 W BIVOLT BRANCA, FORMATO TRADICIONAL (BASE E27)</v>
          </cell>
          <cell r="C8328" t="str">
            <v>UN</v>
          </cell>
          <cell r="D8328">
            <v>24.98</v>
          </cell>
        </row>
        <row r="8329">
          <cell r="A8329">
            <v>38193</v>
          </cell>
          <cell r="B8329" t="str">
            <v>LAMPADA LED 6 W BIVOLT BRANCA, FORMATO TRADICIONAL (BASE E27)</v>
          </cell>
          <cell r="C8329" t="str">
            <v>UN</v>
          </cell>
          <cell r="D8329">
            <v>18.48</v>
          </cell>
        </row>
        <row r="8330">
          <cell r="A8330">
            <v>12216</v>
          </cell>
          <cell r="B8330" t="str">
            <v>LAMPADA VAPOR DE SODIO OVOIDE 150 W (BASE E40)</v>
          </cell>
          <cell r="C8330" t="str">
            <v>UN</v>
          </cell>
          <cell r="D8330">
            <v>29.74</v>
          </cell>
        </row>
        <row r="8331">
          <cell r="A8331">
            <v>3757</v>
          </cell>
          <cell r="B8331" t="str">
            <v>LAMPADA VAPOR DE SODIO OVOIDE 250 W (BASE E40)</v>
          </cell>
          <cell r="C8331" t="str">
            <v>UN</v>
          </cell>
          <cell r="D8331">
            <v>34.380000000000003</v>
          </cell>
        </row>
        <row r="8332">
          <cell r="A8332">
            <v>3758</v>
          </cell>
          <cell r="B8332" t="str">
            <v>LAMPADA VAPOR DE SODIO OVOIDE 400 W (BASE E40)</v>
          </cell>
          <cell r="C8332" t="str">
            <v>UN</v>
          </cell>
          <cell r="D8332">
            <v>40.090000000000003</v>
          </cell>
        </row>
        <row r="8333">
          <cell r="A8333">
            <v>12214</v>
          </cell>
          <cell r="B8333" t="str">
            <v>LAMPADA VAPOR MERCURIO 125 W (BASE E27)</v>
          </cell>
          <cell r="C8333" t="str">
            <v>UN</v>
          </cell>
          <cell r="D8333">
            <v>13.73</v>
          </cell>
        </row>
        <row r="8334">
          <cell r="A8334">
            <v>3749</v>
          </cell>
          <cell r="B8334" t="str">
            <v>LAMPADA VAPOR MERCURIO 250 W (BASE E40)</v>
          </cell>
          <cell r="C8334" t="str">
            <v>UN</v>
          </cell>
          <cell r="D8334">
            <v>24.47</v>
          </cell>
        </row>
        <row r="8335">
          <cell r="A8335">
            <v>3751</v>
          </cell>
          <cell r="B8335" t="str">
            <v>LAMPADA VAPOR MERCURIO 400 W (BASE E40)</v>
          </cell>
          <cell r="C8335" t="str">
            <v>UN</v>
          </cell>
          <cell r="D8335">
            <v>33.39</v>
          </cell>
        </row>
        <row r="8336">
          <cell r="A8336">
            <v>3752</v>
          </cell>
          <cell r="B8336" t="str">
            <v>LAMPADA VAPOR METALICO TUBULAR 400 W (BASE E40)</v>
          </cell>
          <cell r="C8336" t="str">
            <v>UN</v>
          </cell>
          <cell r="D8336">
            <v>55.09</v>
          </cell>
        </row>
        <row r="8337">
          <cell r="A8337">
            <v>14145</v>
          </cell>
          <cell r="B8337" t="str">
            <v>LATAO CHAPA LAMINADA 1.20X0.60M ESP=3.5MM</v>
          </cell>
          <cell r="C8337" t="str">
            <v>KG</v>
          </cell>
          <cell r="D8337">
            <v>43.63</v>
          </cell>
        </row>
        <row r="8338">
          <cell r="A8338">
            <v>14144</v>
          </cell>
          <cell r="B8338" t="str">
            <v>LATAO EM BARRA RETANGULAR</v>
          </cell>
          <cell r="C8338" t="str">
            <v>KG</v>
          </cell>
          <cell r="D8338">
            <v>33.85</v>
          </cell>
        </row>
        <row r="8339">
          <cell r="A8339">
            <v>746</v>
          </cell>
          <cell r="B8339" t="str">
            <v>LAVADORA DE ALTA PRESSAO (LAVA-JATO)) PARA AGUA FRIA, DE 1400 A 1900 LIBRAS, VAZAO DE 400 A 700 LITROS / HORA</v>
          </cell>
          <cell r="C8339" t="str">
            <v>UN</v>
          </cell>
          <cell r="D8339">
            <v>1569</v>
          </cell>
        </row>
        <row r="8340">
          <cell r="A8340">
            <v>36521</v>
          </cell>
          <cell r="B8340" t="str">
            <v>LAVATORIO DE CANTO LOUCA BRANCA SUSPENSO *40 X 30* CM</v>
          </cell>
          <cell r="C8340" t="str">
            <v>UN</v>
          </cell>
          <cell r="D8340">
            <v>110.77</v>
          </cell>
        </row>
        <row r="8341">
          <cell r="A8341">
            <v>36794</v>
          </cell>
          <cell r="B8341" t="str">
            <v>LAVATORIO LOUCA BRANCA COM COLUNA *44 X 35,5* CM</v>
          </cell>
          <cell r="C8341" t="str">
            <v>UN</v>
          </cell>
          <cell r="D8341">
            <v>112.92</v>
          </cell>
        </row>
        <row r="8342">
          <cell r="A8342">
            <v>10426</v>
          </cell>
          <cell r="B8342" t="str">
            <v>LAVATORIO LOUCA BRANCA COM COLUNA *54 X 44* CM</v>
          </cell>
          <cell r="C8342" t="str">
            <v>UN</v>
          </cell>
          <cell r="D8342">
            <v>162.63</v>
          </cell>
        </row>
        <row r="8343">
          <cell r="A8343">
            <v>10425</v>
          </cell>
          <cell r="B8343" t="str">
            <v>LAVATORIO LOUCA BRANCA SUSPENSO *40 X 30* CM</v>
          </cell>
          <cell r="C8343" t="str">
            <v>UN</v>
          </cell>
          <cell r="D8343">
            <v>71.72</v>
          </cell>
        </row>
        <row r="8344">
          <cell r="A8344">
            <v>10431</v>
          </cell>
          <cell r="B8344" t="str">
            <v>LAVATORIO LOUCA COR COM COLUNA *54 X 44* CM</v>
          </cell>
          <cell r="C8344" t="str">
            <v>UN</v>
          </cell>
          <cell r="D8344">
            <v>178.42</v>
          </cell>
        </row>
        <row r="8345">
          <cell r="A8345">
            <v>10429</v>
          </cell>
          <cell r="B8345" t="str">
            <v>LAVATORIO LOUCA COR SUSPENSO *40 X 30* CM</v>
          </cell>
          <cell r="C8345" t="str">
            <v>UN</v>
          </cell>
          <cell r="D8345">
            <v>85.53</v>
          </cell>
        </row>
        <row r="8346">
          <cell r="A8346">
            <v>20269</v>
          </cell>
          <cell r="B8346" t="str">
            <v>LAVATORIO/CUBA DE EMBUTIR OVAL LOUCA BRANCA SEM LADRAO *50 X 35* CM</v>
          </cell>
          <cell r="C8346" t="str">
            <v>UN</v>
          </cell>
          <cell r="D8346">
            <v>70.489999999999995</v>
          </cell>
        </row>
        <row r="8347">
          <cell r="A8347">
            <v>20270</v>
          </cell>
          <cell r="B8347" t="str">
            <v>LAVATORIO/CUBA DE EMBUTIR OVAL LOUCA COR SEM LADRAO *50 X 35* CM</v>
          </cell>
          <cell r="C8347" t="str">
            <v>UN</v>
          </cell>
          <cell r="D8347">
            <v>76.760000000000005</v>
          </cell>
        </row>
        <row r="8348">
          <cell r="A8348">
            <v>11696</v>
          </cell>
          <cell r="B8348" t="str">
            <v>LAVATORIO/CUBA DE SOBREPOR OVAL PEQUENA LOUCA BRANCA SEM LADRAO *31 X 44*</v>
          </cell>
          <cell r="C8348" t="str">
            <v>UN</v>
          </cell>
          <cell r="D8348">
            <v>112.15</v>
          </cell>
        </row>
        <row r="8349">
          <cell r="A8349">
            <v>10427</v>
          </cell>
          <cell r="B8349" t="str">
            <v>LAVATORIO/CUBA DE SOBREPOR RETANGULAR LOUCA BRANCA COM LADRAO *52 X 45* CM</v>
          </cell>
          <cell r="C8349" t="str">
            <v>UN</v>
          </cell>
          <cell r="D8349">
            <v>201.09</v>
          </cell>
        </row>
        <row r="8350">
          <cell r="A8350">
            <v>10428</v>
          </cell>
          <cell r="B8350" t="str">
            <v>LAVATORIO/CUBA DE SOBREPOR RETANGULAR LOUCA COR COM LADRAO *52 X 45* CM</v>
          </cell>
          <cell r="C8350" t="str">
            <v>UN</v>
          </cell>
          <cell r="D8350">
            <v>204.09</v>
          </cell>
        </row>
        <row r="8351">
          <cell r="A8351">
            <v>10853</v>
          </cell>
          <cell r="B8351" t="str">
            <v>LETRA ACO INOX (AISI 304), CHAPA NUM. 22, RECORTADO, H= 20 CM (SEM RELEVO)</v>
          </cell>
          <cell r="C8351" t="str">
            <v>UN</v>
          </cell>
          <cell r="D8351">
            <v>61.71</v>
          </cell>
        </row>
        <row r="8352">
          <cell r="A8352">
            <v>5093</v>
          </cell>
          <cell r="B8352" t="str">
            <v>LEVANTADOR LATAO FUNDIDO CROMADO PESO MINIMO 35G P/ JAN GUILHOTINA</v>
          </cell>
          <cell r="C8352" t="str">
            <v>PAR</v>
          </cell>
          <cell r="D8352">
            <v>23.25</v>
          </cell>
        </row>
        <row r="8353">
          <cell r="A8353">
            <v>37768</v>
          </cell>
          <cell r="B8353" t="str">
            <v>LIMPADORA A SUCCAO, TANQUE 12000 L, BASCULAMENTO HIDRAULICO, BOMBA 12 M3/MIN 95% VACUO (INCLUI MONTAGEM, NAO INCLUI CAMINHAO)</v>
          </cell>
          <cell r="C8353" t="str">
            <v>UN</v>
          </cell>
          <cell r="D8353">
            <v>55583.33</v>
          </cell>
        </row>
        <row r="8354">
          <cell r="A8354">
            <v>37773</v>
          </cell>
          <cell r="B8354" t="str">
            <v>LIMPADORA DE SUCCAO TANQUE 7000 L, BOMBA 12 M3/MIN 95% VACUO (INCLUI MONTAGEM, NAO INCLUI CAMINHAO)</v>
          </cell>
          <cell r="C8354" t="str">
            <v>UN</v>
          </cell>
          <cell r="D8354">
            <v>47199.61</v>
          </cell>
        </row>
        <row r="8355">
          <cell r="A8355">
            <v>37769</v>
          </cell>
          <cell r="B8355" t="str">
            <v>LIMPADORA DE SUCCAO, TANQUE 11000 L, BOMBA 340 M3/MIN (INCLUI MONTAGEM, NAO INCLUI CAMINHAO)</v>
          </cell>
          <cell r="C8355" t="str">
            <v>UN</v>
          </cell>
          <cell r="D8355">
            <v>79018.100000000006</v>
          </cell>
        </row>
        <row r="8356">
          <cell r="A8356">
            <v>37770</v>
          </cell>
          <cell r="B8356" t="str">
            <v>LIMPADORA DE SUCCAO, TANQUE 5500 L, BOMBA 60M3/MIN, VACUO 500 MBAR (INCLUI MONTAGEM, NAO INCLUI CAMINHAO)</v>
          </cell>
          <cell r="C8356" t="str">
            <v>UN</v>
          </cell>
          <cell r="D8356">
            <v>134106.32999999999</v>
          </cell>
        </row>
        <row r="8357">
          <cell r="A8357">
            <v>6091</v>
          </cell>
          <cell r="B8357" t="str">
            <v>LIQUIDO P/ BRILHO BASE PVA (INTERIORES/EXTERIORES)</v>
          </cell>
          <cell r="C8357" t="str">
            <v>L</v>
          </cell>
          <cell r="D8357">
            <v>10.37</v>
          </cell>
        </row>
        <row r="8358">
          <cell r="A8358">
            <v>3768</v>
          </cell>
          <cell r="B8358" t="str">
            <v>LIXA EM FOLHA PARA FERRO, NUMERO 150</v>
          </cell>
          <cell r="C8358" t="str">
            <v>UN</v>
          </cell>
          <cell r="D8358">
            <v>2.56</v>
          </cell>
        </row>
        <row r="8359">
          <cell r="A8359">
            <v>3767</v>
          </cell>
          <cell r="B8359" t="str">
            <v>LIXA EM FOLHA PARA PAREDE OU MADEIRA, NUMERO 120 (COR VERMELHA)</v>
          </cell>
          <cell r="C8359" t="str">
            <v>UN</v>
          </cell>
          <cell r="D8359">
            <v>0.61</v>
          </cell>
        </row>
        <row r="8360">
          <cell r="A8360">
            <v>13192</v>
          </cell>
          <cell r="B8360" t="str">
            <v>LIXADEIRA ELETRICA ANGULAR PARA CONCRETO, POTENCIA 1.400 W, PRATO DIAMANTADO DE 5''</v>
          </cell>
          <cell r="C8360" t="str">
            <v>UN</v>
          </cell>
          <cell r="D8360">
            <v>3065.07</v>
          </cell>
        </row>
        <row r="8361">
          <cell r="A8361">
            <v>38413</v>
          </cell>
          <cell r="B8361" t="str">
            <v>LIXADEIRA ELETRICA ANGULAR, PARA DISCO DE 7 " (180 MM), POTENCIA DE 2.200 W, *5.000* RPM, 220 V</v>
          </cell>
          <cell r="C8361" t="str">
            <v>UN</v>
          </cell>
          <cell r="D8361">
            <v>506.91</v>
          </cell>
        </row>
        <row r="8362">
          <cell r="A8362">
            <v>3290</v>
          </cell>
          <cell r="B8362" t="str">
            <v>LIXADEIRA ELETRICA INDUSTRIAL P/ CORTE OU DESGASTE DIAM 7" PORTATIL</v>
          </cell>
          <cell r="C8362" t="str">
            <v>H</v>
          </cell>
          <cell r="D8362">
            <v>0.67</v>
          </cell>
        </row>
        <row r="8363">
          <cell r="A8363">
            <v>3777</v>
          </cell>
          <cell r="B8363" t="str">
            <v>LONA PLASTICA PRETA, E= 150 MICRA</v>
          </cell>
          <cell r="C8363" t="str">
            <v>M2</v>
          </cell>
          <cell r="D8363">
            <v>1.21</v>
          </cell>
        </row>
        <row r="8364">
          <cell r="A8364">
            <v>3779</v>
          </cell>
          <cell r="B8364" t="str">
            <v>LONA PLASTICA, PRETA, LARGURA  8 M, E= 150 MICRA</v>
          </cell>
          <cell r="C8364" t="str">
            <v>M</v>
          </cell>
          <cell r="D8364">
            <v>10.08</v>
          </cell>
        </row>
        <row r="8365">
          <cell r="A8365">
            <v>3798</v>
          </cell>
          <cell r="B8365" t="str">
            <v>LUMINARIA ABERTA P/ ILUMINACAO PUBLICA, TIPO X-57 PETERCO OU EQUIV</v>
          </cell>
          <cell r="C8365" t="str">
            <v>UN</v>
          </cell>
          <cell r="D8365">
            <v>40.79</v>
          </cell>
        </row>
        <row r="8366">
          <cell r="A8366">
            <v>3806</v>
          </cell>
          <cell r="B8366" t="str">
            <v>LUMINARIA AQUATIC PIAL REF. 60456 BRANCA</v>
          </cell>
          <cell r="C8366" t="str">
            <v>UN</v>
          </cell>
          <cell r="D8366">
            <v>141.28</v>
          </cell>
        </row>
        <row r="8367">
          <cell r="A8367">
            <v>3788</v>
          </cell>
          <cell r="B8367" t="str">
            <v>LUMINARIA CALHA SOBREPOR EM CHAPA ACO C/ 1 LAMPADA FLUORESCENTE 20W (COMPLETA, INCL. REATOR PART RAPIDA E LAMPADA)</v>
          </cell>
          <cell r="C8367" t="str">
            <v>UN</v>
          </cell>
          <cell r="D8367">
            <v>43.92</v>
          </cell>
        </row>
        <row r="8368">
          <cell r="A8368">
            <v>3811</v>
          </cell>
          <cell r="B8368" t="str">
            <v>LUMINARIA CALHA SOBREPOR EM CHAPA ACO C/ 2 LAMPADAS FLUORESCENTES 20W TIPO TMS 500 PHILIPS OU EQUIV (COMPLETA, INCL. REAT PART RAP+LAMP+SUP)</v>
          </cell>
          <cell r="C8368" t="str">
            <v>UN</v>
          </cell>
          <cell r="D8368">
            <v>70.8</v>
          </cell>
        </row>
        <row r="8369">
          <cell r="A8369">
            <v>3799</v>
          </cell>
          <cell r="B8369" t="str">
            <v>LUMINARIA CALHA SOBREPOR EM CHAPA ACO C/ 2 LAMPADAS FLUORESCENTES 40W (COMPLETA, INCL REATOR PART RAPIDA E LAMPADAS)</v>
          </cell>
          <cell r="C8369" t="str">
            <v>UN</v>
          </cell>
          <cell r="D8369">
            <v>74.489999999999995</v>
          </cell>
        </row>
        <row r="8370">
          <cell r="A8370">
            <v>12230</v>
          </cell>
          <cell r="B8370" t="str">
            <v>LUMINARIA CALHA SOBREPOR EM CHAPA ACO P/ 1 LAMPADA FLUORESCENTE 20W   (NAO INCLUI REATOR E LAMPADA)</v>
          </cell>
          <cell r="C8370" t="str">
            <v>UN</v>
          </cell>
          <cell r="D8370">
            <v>9.3699999999999992</v>
          </cell>
        </row>
        <row r="8371">
          <cell r="A8371">
            <v>12231</v>
          </cell>
          <cell r="B8371" t="str">
            <v>LUMINARIA CALHA SOBREPOR EM CHAPA ACO P/ 1 LAMPADA FLUORESCENTE 40W   (NAO INCLUI REATOR E LAMP)</v>
          </cell>
          <cell r="C8371" t="str">
            <v>UN</v>
          </cell>
          <cell r="D8371">
            <v>13.38</v>
          </cell>
        </row>
        <row r="8372">
          <cell r="A8372">
            <v>12232</v>
          </cell>
          <cell r="B8372" t="str">
            <v>LUMINARIA CALHA SOBREPOR EM CHAPA ACO P/ 2 LAMPADAS FLUORESCENTES 2OW (NAO INCLUI REATOR E LAMPADAS)</v>
          </cell>
          <cell r="C8372" t="str">
            <v>UN</v>
          </cell>
          <cell r="D8372">
            <v>8.7799999999999994</v>
          </cell>
        </row>
        <row r="8373">
          <cell r="A8373">
            <v>12239</v>
          </cell>
          <cell r="B8373" t="str">
            <v>LUMINARIA CALHA SOBREPOR EM CHAPA ACO P/ 2 LAMPADAS FLUORESCENTES 40W (NAO INCLUI REATOR E LAMP)</v>
          </cell>
          <cell r="C8373" t="str">
            <v>UN</v>
          </cell>
          <cell r="D8373">
            <v>17.07</v>
          </cell>
        </row>
        <row r="8374">
          <cell r="A8374">
            <v>12271</v>
          </cell>
          <cell r="B8374" t="str">
            <v>LUMINARIA DUPLA P/SINALIZACAO, TIPO WETZEL AS-2/110 OU EQUIV</v>
          </cell>
          <cell r="C8374" t="str">
            <v>UN</v>
          </cell>
          <cell r="D8374">
            <v>178.62</v>
          </cell>
        </row>
        <row r="8375">
          <cell r="A8375">
            <v>12245</v>
          </cell>
          <cell r="B8375" t="str">
            <v>LUMINARIA ESMALTADA COR ALUMINIO PETERCO Y.25/1</v>
          </cell>
          <cell r="C8375" t="str">
            <v>UN</v>
          </cell>
          <cell r="D8375">
            <v>77.48</v>
          </cell>
        </row>
        <row r="8376">
          <cell r="A8376">
            <v>3787</v>
          </cell>
          <cell r="B8376" t="str">
            <v>LUMINARIA FECHADA P/ ILUMINACAO PUBLICA, TIPO X-35 PETERCO OU EQUIV,  (COMPLETA, INCL. LAMPADA VAPOR MERCURIO 400W)</v>
          </cell>
          <cell r="C8376" t="str">
            <v>UN</v>
          </cell>
          <cell r="D8376">
            <v>323.57</v>
          </cell>
        </row>
        <row r="8377">
          <cell r="A8377">
            <v>3780</v>
          </cell>
          <cell r="B8377" t="str">
            <v>LUMINARIA PARA LAMPADA FLUORESCENTE COM CALHA DE SOBREPOR EM CHAPA DE ACO, INCLUINDO 1 LAMPADA DE 40 W E REATOR ELETRÔNICO DE PARTIDA RAPIDA</v>
          </cell>
          <cell r="C8377" t="str">
            <v>UN</v>
          </cell>
          <cell r="D8377">
            <v>50.22</v>
          </cell>
        </row>
        <row r="8378">
          <cell r="A8378">
            <v>12266</v>
          </cell>
          <cell r="B8378" t="str">
            <v>LUMINARIA PHILLIPS TIPO SPOT</v>
          </cell>
          <cell r="C8378" t="str">
            <v>UN</v>
          </cell>
          <cell r="D8378">
            <v>12.79</v>
          </cell>
        </row>
        <row r="8379">
          <cell r="A8379">
            <v>3803</v>
          </cell>
          <cell r="B8379" t="str">
            <v>LUMINARIA PLAFONIER SOBREPOR ARO/BASE METALICA C/ GLOBO ESFERICO VIDRO LEITOSO BOCA 10CM DIAM 20CM P/ 1 LAMP INCAND, INCL SOQUETE PORCELANA</v>
          </cell>
          <cell r="C8379" t="str">
            <v>UN</v>
          </cell>
          <cell r="D8379">
            <v>26.35</v>
          </cell>
        </row>
        <row r="8380">
          <cell r="A8380">
            <v>12267</v>
          </cell>
          <cell r="B8380" t="str">
            <v>LUMINARIA PROVA DE TEMPO PETERCO Y.31/1</v>
          </cell>
          <cell r="C8380" t="str">
            <v>UN</v>
          </cell>
          <cell r="D8380">
            <v>102.48</v>
          </cell>
        </row>
        <row r="8381">
          <cell r="A8381">
            <v>20165</v>
          </cell>
          <cell r="B8381" t="str">
            <v>LUVA CORRER PVC SERIE R P/ ESG PREDIAL 100MM</v>
          </cell>
          <cell r="C8381" t="str">
            <v>UN</v>
          </cell>
          <cell r="D8381">
            <v>8.3000000000000007</v>
          </cell>
        </row>
        <row r="8382">
          <cell r="A8382">
            <v>20166</v>
          </cell>
          <cell r="B8382" t="str">
            <v>LUVA CORRER PVC SERIE R P/ ESG PREDIAL 150MM</v>
          </cell>
          <cell r="C8382" t="str">
            <v>UN</v>
          </cell>
          <cell r="D8382">
            <v>53.91</v>
          </cell>
        </row>
        <row r="8383">
          <cell r="A8383">
            <v>20164</v>
          </cell>
          <cell r="B8383" t="str">
            <v>LUVA CORRER PVC SERIE R P/ ESG PREDIAL 75MM</v>
          </cell>
          <cell r="C8383" t="str">
            <v>UN</v>
          </cell>
          <cell r="D8383">
            <v>6.46</v>
          </cell>
        </row>
        <row r="8384">
          <cell r="A8384">
            <v>21119</v>
          </cell>
          <cell r="B8384" t="str">
            <v>LUVA CPVC (AQUATHERM) SOLDAVEL 15MM</v>
          </cell>
          <cell r="C8384" t="str">
            <v>UN</v>
          </cell>
          <cell r="D8384">
            <v>0.9</v>
          </cell>
        </row>
        <row r="8385">
          <cell r="A8385">
            <v>36147</v>
          </cell>
          <cell r="B8385" t="str">
            <v>LUVA DE BORRACHA ISOLANTE PARA ALTA TENSAO, RESISTENTE A OZONIO, TENSAO DE ENSAIO 2,5 KV (PAR)</v>
          </cell>
          <cell r="C8385" t="str">
            <v>PAR</v>
          </cell>
          <cell r="D8385">
            <v>283.33999999999997</v>
          </cell>
        </row>
        <row r="8386">
          <cell r="A8386">
            <v>12731</v>
          </cell>
          <cell r="B8386" t="str">
            <v>LUVA DE COBRE (REF 600) SEM ANEL DE SOLDA, BOLSA X BOLSA, 104 MM</v>
          </cell>
          <cell r="C8386" t="str">
            <v>UN</v>
          </cell>
          <cell r="D8386">
            <v>181.51</v>
          </cell>
        </row>
        <row r="8387">
          <cell r="A8387">
            <v>12723</v>
          </cell>
          <cell r="B8387" t="str">
            <v>LUVA DE COBRE (REF 600) SEM ANEL DE SOLDA, BOLSA X BOLSA, 15 MM</v>
          </cell>
          <cell r="C8387" t="str">
            <v>UN</v>
          </cell>
          <cell r="D8387">
            <v>1.4</v>
          </cell>
        </row>
        <row r="8388">
          <cell r="A8388">
            <v>12724</v>
          </cell>
          <cell r="B8388" t="str">
            <v>LUVA DE COBRE (REF 600) SEM ANEL DE SOLDA, BOLSA X BOLSA, 22 MM</v>
          </cell>
          <cell r="C8388" t="str">
            <v>UN</v>
          </cell>
          <cell r="D8388">
            <v>2.7</v>
          </cell>
        </row>
        <row r="8389">
          <cell r="A8389">
            <v>12725</v>
          </cell>
          <cell r="B8389" t="str">
            <v>LUVA DE COBRE (REF 600) SEM ANEL DE SOLDA, BOLSA X BOLSA, 28 MM</v>
          </cell>
          <cell r="C8389" t="str">
            <v>UN</v>
          </cell>
          <cell r="D8389">
            <v>5.42</v>
          </cell>
        </row>
        <row r="8390">
          <cell r="A8390">
            <v>12726</v>
          </cell>
          <cell r="B8390" t="str">
            <v>LUVA DE COBRE (REF 600) SEM ANEL DE SOLDA, BOLSA X BOLSA, 35 MM</v>
          </cell>
          <cell r="C8390" t="str">
            <v>UN</v>
          </cell>
          <cell r="D8390">
            <v>11.97</v>
          </cell>
        </row>
        <row r="8391">
          <cell r="A8391">
            <v>12727</v>
          </cell>
          <cell r="B8391" t="str">
            <v>LUVA DE COBRE (REF 600) SEM ANEL DE SOLDA, BOLSA X BOLSA, 42 MM</v>
          </cell>
          <cell r="C8391" t="str">
            <v>UN</v>
          </cell>
          <cell r="D8391">
            <v>15.18</v>
          </cell>
        </row>
        <row r="8392">
          <cell r="A8392">
            <v>12728</v>
          </cell>
          <cell r="B8392" t="str">
            <v>LUVA DE COBRE (REF 600) SEM ANEL DE SOLDA, BOLSA X BOLSA, 54 MM</v>
          </cell>
          <cell r="C8392" t="str">
            <v>UN</v>
          </cell>
          <cell r="D8392">
            <v>24.8</v>
          </cell>
        </row>
        <row r="8393">
          <cell r="A8393">
            <v>12729</v>
          </cell>
          <cell r="B8393" t="str">
            <v>LUVA DE COBRE (REF 600) SEM ANEL DE SOLDA, BOLSA X BOLSA, 66 MM</v>
          </cell>
          <cell r="C8393" t="str">
            <v>UN</v>
          </cell>
          <cell r="D8393">
            <v>81.3</v>
          </cell>
        </row>
        <row r="8394">
          <cell r="A8394">
            <v>12730</v>
          </cell>
          <cell r="B8394" t="str">
            <v>LUVA DE COBRE (REF 600) SEM ANEL DE SOLDA, BOLSA X BOLSA, 79 MM</v>
          </cell>
          <cell r="C8394" t="str">
            <v>UN</v>
          </cell>
          <cell r="D8394">
            <v>124.47</v>
          </cell>
        </row>
        <row r="8395">
          <cell r="A8395">
            <v>3840</v>
          </cell>
          <cell r="B8395" t="str">
            <v>LUVA DE CORRER DEFOFO, PVC, JE, DN 100 MM</v>
          </cell>
          <cell r="C8395" t="str">
            <v>UN</v>
          </cell>
          <cell r="D8395">
            <v>15.22</v>
          </cell>
        </row>
        <row r="8396">
          <cell r="A8396">
            <v>3838</v>
          </cell>
          <cell r="B8396" t="str">
            <v>LUVA DE CORRER DEFOFO, PVC, JE, DN 150 MM</v>
          </cell>
          <cell r="C8396" t="str">
            <v>UN</v>
          </cell>
          <cell r="D8396">
            <v>36.28</v>
          </cell>
        </row>
        <row r="8397">
          <cell r="A8397">
            <v>3844</v>
          </cell>
          <cell r="B8397" t="str">
            <v>LUVA DE CORRER DEFOFO, PVC, JE, DN 200 MM</v>
          </cell>
          <cell r="C8397" t="str">
            <v>UN</v>
          </cell>
          <cell r="D8397">
            <v>102.59</v>
          </cell>
        </row>
        <row r="8398">
          <cell r="A8398">
            <v>3839</v>
          </cell>
          <cell r="B8398" t="str">
            <v>LUVA DE CORRER DEFOFO, PVC, JE, DN 250 MM</v>
          </cell>
          <cell r="C8398" t="str">
            <v>UN</v>
          </cell>
          <cell r="D8398">
            <v>125.97</v>
          </cell>
        </row>
        <row r="8399">
          <cell r="A8399">
            <v>3843</v>
          </cell>
          <cell r="B8399" t="str">
            <v>LUVA DE CORRER DEFOFO, PVC, JE, DN 300 MM</v>
          </cell>
          <cell r="C8399" t="str">
            <v>UN</v>
          </cell>
          <cell r="D8399">
            <v>214.84</v>
          </cell>
        </row>
        <row r="8400">
          <cell r="A8400">
            <v>3900</v>
          </cell>
          <cell r="B8400" t="str">
            <v>LUVA DE CORRER PARA TUBO ROSCAVEL, PVC, 1 1/2", PARA AGUA FRIA PREDIAL</v>
          </cell>
          <cell r="C8400" t="str">
            <v>UN</v>
          </cell>
          <cell r="D8400">
            <v>15.89</v>
          </cell>
        </row>
        <row r="8401">
          <cell r="A8401">
            <v>3846</v>
          </cell>
          <cell r="B8401" t="str">
            <v>LUVA DE CORRER PARA TUBO ROSCAVEL, PVC, 1/2", PARA AGUA FRIA PREDIAL</v>
          </cell>
          <cell r="C8401" t="str">
            <v>UN</v>
          </cell>
          <cell r="D8401">
            <v>4.95</v>
          </cell>
        </row>
        <row r="8402">
          <cell r="A8402">
            <v>3886</v>
          </cell>
          <cell r="B8402" t="str">
            <v>LUVA DE CORRER PARA TUBO ROSCAVEL, PVC, 3/4", PARA AGUA FRIA PREDIAL</v>
          </cell>
          <cell r="C8402" t="str">
            <v>UN</v>
          </cell>
          <cell r="D8402">
            <v>6.96</v>
          </cell>
        </row>
        <row r="8403">
          <cell r="A8403">
            <v>3854</v>
          </cell>
          <cell r="B8403" t="str">
            <v>LUVA DE CORRER PARA TUBO SOLDAVEL, PVC, 20 MM, PARA AGUA FRIA PREDIAL</v>
          </cell>
          <cell r="C8403" t="str">
            <v>UN</v>
          </cell>
          <cell r="D8403">
            <v>4.25</v>
          </cell>
        </row>
        <row r="8404">
          <cell r="A8404">
            <v>3873</v>
          </cell>
          <cell r="B8404" t="str">
            <v>LUVA DE CORRER PARA TUBO SOLDAVEL, PVC, 25 MM, PARA AGUA FRIA PREDIAL</v>
          </cell>
          <cell r="C8404" t="str">
            <v>UN</v>
          </cell>
          <cell r="D8404">
            <v>5.99</v>
          </cell>
        </row>
        <row r="8405">
          <cell r="A8405">
            <v>38021</v>
          </cell>
          <cell r="B8405" t="str">
            <v>LUVA DE CORRER PARA TUBO SOLDAVEL, PVC, 32 MM, PARA AGUA FRIA PREDIAL</v>
          </cell>
          <cell r="C8405" t="str">
            <v>UN</v>
          </cell>
          <cell r="D8405">
            <v>10.17</v>
          </cell>
        </row>
        <row r="8406">
          <cell r="A8406">
            <v>3847</v>
          </cell>
          <cell r="B8406" t="str">
            <v>LUVA DE CORRER PARA TUBO SOLDAVEL, PVC, 50 MM, PARA AGUA FRIA PREDIAL</v>
          </cell>
          <cell r="C8406" t="str">
            <v>UN</v>
          </cell>
          <cell r="D8406">
            <v>13.67</v>
          </cell>
        </row>
        <row r="8407">
          <cell r="A8407">
            <v>38022</v>
          </cell>
          <cell r="B8407" t="str">
            <v>LUVA DE CORRER PARA TUBO SOLDAVEL, PVC, 60 MM, PARA AGUA FRIA PREDIAL</v>
          </cell>
          <cell r="C8407" t="str">
            <v>UN</v>
          </cell>
          <cell r="D8407">
            <v>18.21</v>
          </cell>
        </row>
        <row r="8408">
          <cell r="A8408">
            <v>3833</v>
          </cell>
          <cell r="B8408" t="str">
            <v>LUVA DE CORRER PVC, JE, DN 100 MM, PARA REDE COLETORA DE ESGOTO (NBR 10569)</v>
          </cell>
          <cell r="C8408" t="str">
            <v>UN</v>
          </cell>
          <cell r="D8408">
            <v>6.88</v>
          </cell>
        </row>
        <row r="8409">
          <cell r="A8409">
            <v>3834</v>
          </cell>
          <cell r="B8409" t="str">
            <v>LUVA DE CORRER PVC, JE, DN 125 MM, PARA REDE COLETORA DE ESGOTO (NBR 10569)</v>
          </cell>
          <cell r="C8409" t="str">
            <v>UN</v>
          </cell>
          <cell r="D8409">
            <v>11.12</v>
          </cell>
        </row>
        <row r="8410">
          <cell r="A8410">
            <v>3835</v>
          </cell>
          <cell r="B8410" t="str">
            <v>LUVA DE CORRER PVC, JE, DN 150 MM, PARA REDE COLETORA DE ESGOTO (NBR 10569)</v>
          </cell>
          <cell r="C8410" t="str">
            <v>UN</v>
          </cell>
          <cell r="D8410">
            <v>15.44</v>
          </cell>
        </row>
        <row r="8411">
          <cell r="A8411">
            <v>3836</v>
          </cell>
          <cell r="B8411" t="str">
            <v>LUVA DE CORRER PVC, JE, DN 200 MM, PARA REDE COLETORA DE ESGOTO (NBR 10569)</v>
          </cell>
          <cell r="C8411" t="str">
            <v>UN</v>
          </cell>
          <cell r="D8411">
            <v>39.94</v>
          </cell>
        </row>
        <row r="8412">
          <cell r="A8412">
            <v>3830</v>
          </cell>
          <cell r="B8412" t="str">
            <v>LUVA DE CORRER PVC, JE, DN 250 MM, PARA REDE COLETORA DE ESGOTO (NBR 10569)</v>
          </cell>
          <cell r="C8412" t="str">
            <v>UN</v>
          </cell>
          <cell r="D8412">
            <v>65.75</v>
          </cell>
        </row>
        <row r="8413">
          <cell r="A8413">
            <v>3831</v>
          </cell>
          <cell r="B8413" t="str">
            <v>LUVA DE CORRER PVC, JE, DN 300 MM, PARA REDE COLETORA DE ESGOTO (NBR 10569)</v>
          </cell>
          <cell r="C8413" t="str">
            <v>UN</v>
          </cell>
          <cell r="D8413">
            <v>101.86</v>
          </cell>
        </row>
        <row r="8414">
          <cell r="A8414">
            <v>3841</v>
          </cell>
          <cell r="B8414" t="str">
            <v>LUVA DE CORRER PVC, JE, DN 350 MM, PARA REDE COLETORA DE ESGOTO (NBR 10569)</v>
          </cell>
          <cell r="C8414" t="str">
            <v>UN</v>
          </cell>
          <cell r="D8414">
            <v>199.04</v>
          </cell>
        </row>
        <row r="8415">
          <cell r="A8415">
            <v>3842</v>
          </cell>
          <cell r="B8415" t="str">
            <v>LUVA DE CORRER PVC, JE, DN 400 MM, PARA REDE COLETORA DE ESGOTO (NBR 10569)</v>
          </cell>
          <cell r="C8415" t="str">
            <v>UN</v>
          </cell>
          <cell r="D8415">
            <v>269.17</v>
          </cell>
        </row>
        <row r="8416">
          <cell r="A8416">
            <v>3826</v>
          </cell>
          <cell r="B8416" t="str">
            <v>LUVA DE CORRER, PVC PBA, JE, DN 100 / DE 110 MM, PARA REDE AGUA (NBR 10351)</v>
          </cell>
          <cell r="C8416" t="str">
            <v>UN</v>
          </cell>
          <cell r="D8416">
            <v>22.76</v>
          </cell>
        </row>
        <row r="8417">
          <cell r="A8417">
            <v>3825</v>
          </cell>
          <cell r="B8417" t="str">
            <v>LUVA DE CORRER, PVC PBA, JE, DN 50 / DE 60 MM, PARA REDE AGUA (NBR 10351)</v>
          </cell>
          <cell r="C8417" t="str">
            <v>UN</v>
          </cell>
          <cell r="D8417">
            <v>5.93</v>
          </cell>
        </row>
        <row r="8418">
          <cell r="A8418">
            <v>3827</v>
          </cell>
          <cell r="B8418" t="str">
            <v>LUVA DE CORRER, PVC PBA, JE, DN 75 / DE 85 MM, PARA REDE AGUA (NBR 10351)</v>
          </cell>
          <cell r="C8418" t="str">
            <v>UN</v>
          </cell>
          <cell r="D8418">
            <v>12.55</v>
          </cell>
        </row>
        <row r="8419">
          <cell r="A8419">
            <v>3893</v>
          </cell>
          <cell r="B8419" t="str">
            <v>LUVA DE CORRER, PVC, DN 100 MM, PARA ESGOTO PREDIAL</v>
          </cell>
          <cell r="C8419" t="str">
            <v>UN</v>
          </cell>
          <cell r="D8419">
            <v>7.64</v>
          </cell>
        </row>
        <row r="8420">
          <cell r="A8420">
            <v>3848</v>
          </cell>
          <cell r="B8420" t="str">
            <v>LUVA DE CORRER, PVC, DN 50 MM, PARA ESGOTO PREDIAL</v>
          </cell>
          <cell r="C8420" t="str">
            <v>UN</v>
          </cell>
          <cell r="D8420">
            <v>4.6399999999999997</v>
          </cell>
        </row>
        <row r="8421">
          <cell r="A8421">
            <v>3895</v>
          </cell>
          <cell r="B8421" t="str">
            <v>LUVA DE CORRER, PVC, DN 75 MM, PARA ESGOTO PREDIAL</v>
          </cell>
          <cell r="C8421" t="str">
            <v>UN</v>
          </cell>
          <cell r="D8421">
            <v>4.97</v>
          </cell>
        </row>
        <row r="8422">
          <cell r="A8422">
            <v>12404</v>
          </cell>
          <cell r="B8422" t="str">
            <v>LUVA DE FERRO GALVANIZADO, COM ROSCA BSP MACHO/FEMEA, DE 3/4"</v>
          </cell>
          <cell r="C8422" t="str">
            <v>UN</v>
          </cell>
          <cell r="D8422">
            <v>6.36</v>
          </cell>
        </row>
        <row r="8423">
          <cell r="A8423">
            <v>3939</v>
          </cell>
          <cell r="B8423" t="str">
            <v>LUVA DE FERRO GALVANIZADO, COM ROSCA BSP, DE 1 1/2"</v>
          </cell>
          <cell r="C8423" t="str">
            <v>UN</v>
          </cell>
          <cell r="D8423">
            <v>12.93</v>
          </cell>
        </row>
        <row r="8424">
          <cell r="A8424">
            <v>3911</v>
          </cell>
          <cell r="B8424" t="str">
            <v>LUVA DE FERRO GALVANIZADO, COM ROSCA BSP, DE 1 1/4"</v>
          </cell>
          <cell r="C8424" t="str">
            <v>UN</v>
          </cell>
          <cell r="D8424">
            <v>9.6</v>
          </cell>
        </row>
        <row r="8425">
          <cell r="A8425">
            <v>3908</v>
          </cell>
          <cell r="B8425" t="str">
            <v>LUVA DE FERRO GALVANIZADO, COM ROSCA BSP, DE 1/2"</v>
          </cell>
          <cell r="C8425" t="str">
            <v>UN</v>
          </cell>
          <cell r="D8425">
            <v>3.15</v>
          </cell>
        </row>
        <row r="8426">
          <cell r="A8426">
            <v>3910</v>
          </cell>
          <cell r="B8426" t="str">
            <v>LUVA DE FERRO GALVANIZADO, COM ROSCA BSP, DE 1"</v>
          </cell>
          <cell r="C8426" t="str">
            <v>UN</v>
          </cell>
          <cell r="D8426">
            <v>6.78</v>
          </cell>
        </row>
        <row r="8427">
          <cell r="A8427">
            <v>3913</v>
          </cell>
          <cell r="B8427" t="str">
            <v>LUVA DE FERRO GALVANIZADO, COM ROSCA BSP, DE 2 1/2"</v>
          </cell>
          <cell r="C8427" t="str">
            <v>UN</v>
          </cell>
          <cell r="D8427">
            <v>37.270000000000003</v>
          </cell>
        </row>
        <row r="8428">
          <cell r="A8428">
            <v>3912</v>
          </cell>
          <cell r="B8428" t="str">
            <v>LUVA DE FERRO GALVANIZADO, COM ROSCA BSP, DE 2"</v>
          </cell>
          <cell r="C8428" t="str">
            <v>UN</v>
          </cell>
          <cell r="D8428">
            <v>19.46</v>
          </cell>
        </row>
        <row r="8429">
          <cell r="A8429">
            <v>3909</v>
          </cell>
          <cell r="B8429" t="str">
            <v>LUVA DE FERRO GALVANIZADO, COM ROSCA BSP, DE 3/4"</v>
          </cell>
          <cell r="C8429" t="str">
            <v>UN</v>
          </cell>
          <cell r="D8429">
            <v>4.6100000000000003</v>
          </cell>
        </row>
        <row r="8430">
          <cell r="A8430">
            <v>3914</v>
          </cell>
          <cell r="B8430" t="str">
            <v>LUVA DE FERRO GALVANIZADO, COM ROSCA BSP, DE 3"</v>
          </cell>
          <cell r="C8430" t="str">
            <v>UN</v>
          </cell>
          <cell r="D8430">
            <v>54.99</v>
          </cell>
        </row>
        <row r="8431">
          <cell r="A8431">
            <v>3915</v>
          </cell>
          <cell r="B8431" t="str">
            <v>LUVA DE FERRO GALVANIZADO, COM ROSCA BSP, DE 4"</v>
          </cell>
          <cell r="C8431" t="str">
            <v>UN</v>
          </cell>
          <cell r="D8431">
            <v>81.42</v>
          </cell>
        </row>
        <row r="8432">
          <cell r="A8432">
            <v>3916</v>
          </cell>
          <cell r="B8432" t="str">
            <v>LUVA DE FERRO GALVANIZADO, COM ROSCA BSP, DE 5"</v>
          </cell>
          <cell r="C8432" t="str">
            <v>UN</v>
          </cell>
          <cell r="D8432">
            <v>159.80000000000001</v>
          </cell>
        </row>
        <row r="8433">
          <cell r="A8433">
            <v>3917</v>
          </cell>
          <cell r="B8433" t="str">
            <v>LUVA DE FERRO GALVANIZADO, COM ROSCA BSP, DE 6"</v>
          </cell>
          <cell r="C8433" t="str">
            <v>UN</v>
          </cell>
          <cell r="D8433">
            <v>228.12</v>
          </cell>
        </row>
        <row r="8434">
          <cell r="A8434">
            <v>12407</v>
          </cell>
          <cell r="B8434" t="str">
            <v>LUVA DE REDUCAO DE FERRO GALVANIZADO, COM ROSCA BSP MACHO/FEMEA, DE 1 1/2" X 1"</v>
          </cell>
          <cell r="C8434" t="str">
            <v>UN</v>
          </cell>
          <cell r="D8434">
            <v>14.08</v>
          </cell>
        </row>
        <row r="8435">
          <cell r="A8435">
            <v>12408</v>
          </cell>
          <cell r="B8435" t="str">
            <v>LUVA DE REDUCAO DE FERRO GALVANIZADO, COM ROSCA BSP MACHO/FEMEA, DE 1" X 1/2"</v>
          </cell>
          <cell r="C8435" t="str">
            <v>UN</v>
          </cell>
          <cell r="D8435">
            <v>8.6999999999999993</v>
          </cell>
        </row>
        <row r="8436">
          <cell r="A8436">
            <v>12409</v>
          </cell>
          <cell r="B8436" t="str">
            <v>LUVA DE REDUCAO DE FERRO GALVANIZADO, COM ROSCA BSP MACHO/FEMEA, DE 3/4"</v>
          </cell>
          <cell r="C8436" t="str">
            <v>UN</v>
          </cell>
          <cell r="D8436">
            <v>8.6999999999999993</v>
          </cell>
        </row>
        <row r="8437">
          <cell r="A8437">
            <v>12410</v>
          </cell>
          <cell r="B8437" t="str">
            <v>LUVA DE REDUCAO DE FERRO GALVANIZADO, COM ROSCA BSP MACHO/FEMEA, DE 3/4" X 1/2"</v>
          </cell>
          <cell r="C8437" t="str">
            <v>UN</v>
          </cell>
          <cell r="D8437">
            <v>6.02</v>
          </cell>
        </row>
        <row r="8438">
          <cell r="A8438">
            <v>3936</v>
          </cell>
          <cell r="B8438" t="str">
            <v>LUVA DE REDUCAO DE FERRO GALVANIZADO, COM ROSCA BSP, DE 1 1/2" X 1 1/4"</v>
          </cell>
          <cell r="C8438" t="str">
            <v>UN</v>
          </cell>
          <cell r="D8438">
            <v>12.72</v>
          </cell>
        </row>
        <row r="8439">
          <cell r="A8439">
            <v>3922</v>
          </cell>
          <cell r="B8439" t="str">
            <v>LUVA DE REDUCAO DE FERRO GALVANIZADO, COM ROSCA BSP, DE 1 1/2" X 1/2"</v>
          </cell>
          <cell r="C8439" t="str">
            <v>UN</v>
          </cell>
          <cell r="D8439">
            <v>11.57</v>
          </cell>
        </row>
        <row r="8440">
          <cell r="A8440">
            <v>3924</v>
          </cell>
          <cell r="B8440" t="str">
            <v>LUVA DE REDUCAO DE FERRO GALVANIZADO, COM ROSCA BSP, DE 1 1/2" X 1"</v>
          </cell>
          <cell r="C8440" t="str">
            <v>UN</v>
          </cell>
          <cell r="D8440">
            <v>12.89</v>
          </cell>
        </row>
        <row r="8441">
          <cell r="A8441">
            <v>3923</v>
          </cell>
          <cell r="B8441" t="str">
            <v>LUVA DE REDUCAO DE FERRO GALVANIZADO, COM ROSCA BSP, DE 1 1/2" X 3/4"</v>
          </cell>
          <cell r="C8441" t="str">
            <v>UN</v>
          </cell>
          <cell r="D8441">
            <v>12.5</v>
          </cell>
        </row>
        <row r="8442">
          <cell r="A8442">
            <v>3937</v>
          </cell>
          <cell r="B8442" t="str">
            <v>LUVA DE REDUCAO DE FERRO GALVANIZADO, COM ROSCA BSP, DE 1 1/4" X 1/2"</v>
          </cell>
          <cell r="C8442" t="str">
            <v>UN</v>
          </cell>
          <cell r="D8442">
            <v>9.35</v>
          </cell>
        </row>
        <row r="8443">
          <cell r="A8443">
            <v>3921</v>
          </cell>
          <cell r="B8443" t="str">
            <v>LUVA DE REDUCAO DE FERRO GALVANIZADO, COM ROSCA BSP, DE 1 1/4" X 1"</v>
          </cell>
          <cell r="C8443" t="str">
            <v>UN</v>
          </cell>
          <cell r="D8443">
            <v>9.52</v>
          </cell>
        </row>
        <row r="8444">
          <cell r="A8444">
            <v>3920</v>
          </cell>
          <cell r="B8444" t="str">
            <v>LUVA DE REDUCAO DE FERRO GALVANIZADO, COM ROSCA BSP, DE 1 1/4" X 3/4"</v>
          </cell>
          <cell r="C8444" t="str">
            <v>UN</v>
          </cell>
          <cell r="D8444">
            <v>9.35</v>
          </cell>
        </row>
        <row r="8445">
          <cell r="A8445">
            <v>3938</v>
          </cell>
          <cell r="B8445" t="str">
            <v>LUVA DE REDUCAO DE FERRO GALVANIZADO, COM ROSCA BSP, DE 1" X 1/2"</v>
          </cell>
          <cell r="C8445" t="str">
            <v>UN</v>
          </cell>
          <cell r="D8445">
            <v>6.83</v>
          </cell>
        </row>
        <row r="8446">
          <cell r="A8446">
            <v>3919</v>
          </cell>
          <cell r="B8446" t="str">
            <v>LUVA DE REDUCAO DE FERRO GALVANIZADO, COM ROSCA BSP, DE 1" X 3/4"</v>
          </cell>
          <cell r="C8446" t="str">
            <v>UN</v>
          </cell>
          <cell r="D8446">
            <v>6.91</v>
          </cell>
        </row>
        <row r="8447">
          <cell r="A8447">
            <v>3927</v>
          </cell>
          <cell r="B8447" t="str">
            <v>LUVA DE REDUCAO DE FERRO GALVANIZADO, COM ROSCA BSP, DE 2 1/2" X 1 1/2"</v>
          </cell>
          <cell r="C8447" t="str">
            <v>UN</v>
          </cell>
          <cell r="D8447">
            <v>36.5</v>
          </cell>
        </row>
        <row r="8448">
          <cell r="A8448">
            <v>3928</v>
          </cell>
          <cell r="B8448" t="str">
            <v>LUVA DE REDUCAO DE FERRO GALVANIZADO, COM ROSCA BSP, DE 2 1/2" X 2"</v>
          </cell>
          <cell r="C8448" t="str">
            <v>UN</v>
          </cell>
          <cell r="D8448">
            <v>36.5</v>
          </cell>
        </row>
        <row r="8449">
          <cell r="A8449">
            <v>3926</v>
          </cell>
          <cell r="B8449" t="str">
            <v>LUVA DE REDUCAO DE FERRO GALVANIZADO, COM ROSCA BSP, DE 2" X 1 1/2"</v>
          </cell>
          <cell r="C8449" t="str">
            <v>UN</v>
          </cell>
          <cell r="D8449">
            <v>19.59</v>
          </cell>
        </row>
        <row r="8450">
          <cell r="A8450">
            <v>3935</v>
          </cell>
          <cell r="B8450" t="str">
            <v>LUVA DE REDUCAO DE FERRO GALVANIZADO, COM ROSCA BSP, DE 2" X 1 1/4"</v>
          </cell>
          <cell r="C8450" t="str">
            <v>UN</v>
          </cell>
          <cell r="D8450">
            <v>19.55</v>
          </cell>
        </row>
        <row r="8451">
          <cell r="A8451">
            <v>3925</v>
          </cell>
          <cell r="B8451" t="str">
            <v>LUVA DE REDUCAO DE FERRO GALVANIZADO, COM ROSCA BSP, DE 2" X 1"</v>
          </cell>
          <cell r="C8451" t="str">
            <v>UN</v>
          </cell>
          <cell r="D8451">
            <v>19.38</v>
          </cell>
        </row>
        <row r="8452">
          <cell r="A8452">
            <v>12406</v>
          </cell>
          <cell r="B8452" t="str">
            <v>LUVA DE REDUCAO DE FERRO GALVANIZADO, COM ROSCA BSP, DE 3/4" X 1/2"</v>
          </cell>
          <cell r="C8452" t="str">
            <v>UN</v>
          </cell>
          <cell r="D8452">
            <v>4.6100000000000003</v>
          </cell>
        </row>
        <row r="8453">
          <cell r="A8453">
            <v>3929</v>
          </cell>
          <cell r="B8453" t="str">
            <v>LUVA DE REDUCAO DE FERRO GALVANIZADO, COM ROSCA BSP, DE 3" X 1 1/2"</v>
          </cell>
          <cell r="C8453" t="str">
            <v>UN</v>
          </cell>
          <cell r="D8453">
            <v>53.19</v>
          </cell>
        </row>
        <row r="8454">
          <cell r="A8454">
            <v>3931</v>
          </cell>
          <cell r="B8454" t="str">
            <v>LUVA DE REDUCAO DE FERRO GALVANIZADO, COM ROSCA BSP, DE 3" X 2 1/2"</v>
          </cell>
          <cell r="C8454" t="str">
            <v>UN</v>
          </cell>
          <cell r="D8454">
            <v>53.19</v>
          </cell>
        </row>
        <row r="8455">
          <cell r="A8455">
            <v>3930</v>
          </cell>
          <cell r="B8455" t="str">
            <v>LUVA DE REDUCAO DE FERRO GALVANIZADO, COM ROSCA BSP, DE 3" X 2"</v>
          </cell>
          <cell r="C8455" t="str">
            <v>UN</v>
          </cell>
          <cell r="D8455">
            <v>53.19</v>
          </cell>
        </row>
        <row r="8456">
          <cell r="A8456">
            <v>3932</v>
          </cell>
          <cell r="B8456" t="str">
            <v>LUVA DE REDUCAO DE FERRO GALVANIZADO, COM ROSCA BSP, DE 4" X 2 1/2"</v>
          </cell>
          <cell r="C8456" t="str">
            <v>UN</v>
          </cell>
          <cell r="D8456">
            <v>79.41</v>
          </cell>
        </row>
        <row r="8457">
          <cell r="A8457">
            <v>3933</v>
          </cell>
          <cell r="B8457" t="str">
            <v>LUVA DE REDUCAO DE FERRO GALVANIZADO, COM ROSCA BSP, DE 4" X 2"</v>
          </cell>
          <cell r="C8457" t="str">
            <v>UN</v>
          </cell>
          <cell r="D8457">
            <v>79.41</v>
          </cell>
        </row>
        <row r="8458">
          <cell r="A8458">
            <v>3934</v>
          </cell>
          <cell r="B8458" t="str">
            <v>LUVA DE REDUCAO DE FERRO GALVANIZADO, COM ROSCA BSP, DE 4" X 3"</v>
          </cell>
          <cell r="C8458" t="str">
            <v>UN</v>
          </cell>
          <cell r="D8458">
            <v>80.78</v>
          </cell>
        </row>
        <row r="8459">
          <cell r="A8459">
            <v>3907</v>
          </cell>
          <cell r="B8459" t="str">
            <v>LUVA DE REDUCAO ROSCAVEL, PVC, 1" X 3/4", PARA AGUA FRIA PREDIAL</v>
          </cell>
          <cell r="C8459" t="str">
            <v>UN</v>
          </cell>
          <cell r="D8459">
            <v>1.78</v>
          </cell>
        </row>
        <row r="8460">
          <cell r="A8460">
            <v>3889</v>
          </cell>
          <cell r="B8460" t="str">
            <v>LUVA DE REDUCAO ROSCAVEL, PVC, 3/4" X 1/2", PARA AGUA FRIA PREDIAL</v>
          </cell>
          <cell r="C8460" t="str">
            <v>UN</v>
          </cell>
          <cell r="D8460">
            <v>1.28</v>
          </cell>
        </row>
        <row r="8461">
          <cell r="A8461">
            <v>3868</v>
          </cell>
          <cell r="B8461" t="str">
            <v>LUVA DE REDUCAO SOLDAVEL, PVC, 25 MM X 20 MM, PARA AGUA FRIA PREDIAL</v>
          </cell>
          <cell r="C8461" t="str">
            <v>UN</v>
          </cell>
          <cell r="D8461">
            <v>0.63</v>
          </cell>
        </row>
        <row r="8462">
          <cell r="A8462">
            <v>3869</v>
          </cell>
          <cell r="B8462" t="str">
            <v>LUVA DE REDUCAO SOLDAVEL, PVC, 32 MM X 25 MM, PARA AGUA FRIA PREDIAL</v>
          </cell>
          <cell r="C8462" t="str">
            <v>UN</v>
          </cell>
          <cell r="D8462">
            <v>1.52</v>
          </cell>
        </row>
        <row r="8463">
          <cell r="A8463">
            <v>3872</v>
          </cell>
          <cell r="B8463" t="str">
            <v>LUVA DE REDUCAO SOLDAVEL, PVC, 40 MM X 32 MM, PARA AGUA FRIA PREDIAL</v>
          </cell>
          <cell r="C8463" t="str">
            <v>UN</v>
          </cell>
          <cell r="D8463">
            <v>1.87</v>
          </cell>
        </row>
        <row r="8464">
          <cell r="A8464">
            <v>3850</v>
          </cell>
          <cell r="B8464" t="str">
            <v>LUVA DE REDUCAO SOLDAVEL, PVC, 60 MM X 50 MM, PARA AGUA FRIA PREDIAL</v>
          </cell>
          <cell r="C8464" t="str">
            <v>UN</v>
          </cell>
          <cell r="D8464">
            <v>5.1100000000000003</v>
          </cell>
        </row>
        <row r="8465">
          <cell r="A8465">
            <v>38023</v>
          </cell>
          <cell r="B8465" t="str">
            <v>LUVA DE REDUCAO, PVC, SOLDAVEL, 50 X 25 MM, PARA AGUA FRIA PREDIAL</v>
          </cell>
          <cell r="C8465" t="str">
            <v>UN</v>
          </cell>
          <cell r="D8465">
            <v>2.14</v>
          </cell>
        </row>
        <row r="8466">
          <cell r="A8466">
            <v>21120</v>
          </cell>
          <cell r="B8466" t="str">
            <v>LUVA DE TRANSICAO CPVC (AQUATHERM) SOLDAVEL 15MM X 1/2"</v>
          </cell>
          <cell r="C8466" t="str">
            <v>UN</v>
          </cell>
          <cell r="D8466">
            <v>8.34</v>
          </cell>
        </row>
        <row r="8467">
          <cell r="A8467">
            <v>38682</v>
          </cell>
          <cell r="B8467" t="str">
            <v>LUVA DE TRANSICAO DE CPVC X PVC, SOLDAVEL, 22 X 25 MM, PARA AGUA QUENTE *COLETADO CAIXA*</v>
          </cell>
          <cell r="C8467" t="str">
            <v>UN</v>
          </cell>
          <cell r="D8467">
            <v>0.91</v>
          </cell>
        </row>
        <row r="8468">
          <cell r="A8468">
            <v>20162</v>
          </cell>
          <cell r="B8468" t="str">
            <v>LUVA DUPLA, PVC LEVE, DN 150 MM</v>
          </cell>
          <cell r="C8468" t="str">
            <v>UN</v>
          </cell>
          <cell r="D8468">
            <v>8.84</v>
          </cell>
        </row>
        <row r="8469">
          <cell r="A8469">
            <v>20163</v>
          </cell>
          <cell r="B8469" t="str">
            <v>LUVA DUPLA, PVC LEVE, DN 200 MM</v>
          </cell>
          <cell r="C8469" t="str">
            <v>UN</v>
          </cell>
          <cell r="D8469">
            <v>17.71</v>
          </cell>
        </row>
        <row r="8470">
          <cell r="A8470">
            <v>2644</v>
          </cell>
          <cell r="B8470" t="str">
            <v>LUVA FERRO GALV ELETROLITICO 1.1/2" P/ ELETRODUTO</v>
          </cell>
          <cell r="C8470" t="str">
            <v>UN</v>
          </cell>
          <cell r="D8470">
            <v>0.79</v>
          </cell>
        </row>
        <row r="8471">
          <cell r="A8471">
            <v>2639</v>
          </cell>
          <cell r="B8471" t="str">
            <v>LUVA FERRO GALV ELETROLITICO 1.1/4" P/ ELETRODUTO</v>
          </cell>
          <cell r="C8471" t="str">
            <v>UN</v>
          </cell>
          <cell r="D8471">
            <v>0.71</v>
          </cell>
        </row>
        <row r="8472">
          <cell r="A8472">
            <v>2636</v>
          </cell>
          <cell r="B8472" t="str">
            <v>LUVA FERRO GALV ELETROLITICO 1/2" P/ ELETRODUTO</v>
          </cell>
          <cell r="C8472" t="str">
            <v>UN</v>
          </cell>
          <cell r="D8472">
            <v>0.37</v>
          </cell>
        </row>
        <row r="8473">
          <cell r="A8473">
            <v>2638</v>
          </cell>
          <cell r="B8473" t="str">
            <v>LUVA FERRO GALV ELETROLITICO 1" P/ ELETRODUTO</v>
          </cell>
          <cell r="C8473" t="str">
            <v>UN</v>
          </cell>
          <cell r="D8473">
            <v>0.43</v>
          </cell>
        </row>
        <row r="8474">
          <cell r="A8474">
            <v>2640</v>
          </cell>
          <cell r="B8474" t="str">
            <v>LUVA FERRO GALV ELETROLITICO 2.1/2" P/ ELETRODUTO</v>
          </cell>
          <cell r="C8474" t="str">
            <v>UN</v>
          </cell>
          <cell r="D8474">
            <v>3.23</v>
          </cell>
        </row>
        <row r="8475">
          <cell r="A8475">
            <v>2637</v>
          </cell>
          <cell r="B8475" t="str">
            <v>LUVA FERRO GALV ELETROLITICO 3/4" P/ ELETRODUTO</v>
          </cell>
          <cell r="C8475" t="str">
            <v>UN</v>
          </cell>
          <cell r="D8475">
            <v>0.37</v>
          </cell>
        </row>
        <row r="8476">
          <cell r="A8476">
            <v>2642</v>
          </cell>
          <cell r="B8476" t="str">
            <v>LUVA FERRO GALV ELETROLITICO 3" P/ ELETRODUTO</v>
          </cell>
          <cell r="C8476" t="str">
            <v>UN</v>
          </cell>
          <cell r="D8476">
            <v>4.0999999999999996</v>
          </cell>
        </row>
        <row r="8477">
          <cell r="A8477">
            <v>2641</v>
          </cell>
          <cell r="B8477" t="str">
            <v>LUVA FERRO GALV ELETROLITICO 4" P/ ELETRODUTO</v>
          </cell>
          <cell r="C8477" t="str">
            <v>UN</v>
          </cell>
          <cell r="D8477">
            <v>9.2799999999999994</v>
          </cell>
        </row>
        <row r="8478">
          <cell r="A8478">
            <v>2643</v>
          </cell>
          <cell r="B8478" t="str">
            <v>LUVA FERRO GALV ELETROTILICO 2" P/ ELETRODUTO</v>
          </cell>
          <cell r="C8478" t="str">
            <v>UN</v>
          </cell>
          <cell r="D8478">
            <v>1.47</v>
          </cell>
        </row>
        <row r="8479">
          <cell r="A8479">
            <v>39855</v>
          </cell>
          <cell r="B8479" t="str">
            <v>LUVA PASSANTE DE COBRE (REF 601) SEM ANEL DE SOLDA, BOLSA 15 MM</v>
          </cell>
          <cell r="C8479" t="str">
            <v>UN</v>
          </cell>
          <cell r="D8479">
            <v>1.42</v>
          </cell>
        </row>
        <row r="8480">
          <cell r="A8480">
            <v>39856</v>
          </cell>
          <cell r="B8480" t="str">
            <v>LUVA PASSANTE DE COBRE (REF 601) SEM ANEL DE SOLDA, BOLSA 22 MM</v>
          </cell>
          <cell r="C8480" t="str">
            <v>UN</v>
          </cell>
          <cell r="D8480">
            <v>3.35</v>
          </cell>
        </row>
        <row r="8481">
          <cell r="A8481">
            <v>39857</v>
          </cell>
          <cell r="B8481" t="str">
            <v>LUVA PASSANTE DE COBRE (REF 601) SEM ANEL DE SOLDA, BOLSA 28 MM</v>
          </cell>
          <cell r="C8481" t="str">
            <v>UN</v>
          </cell>
          <cell r="D8481">
            <v>5.42</v>
          </cell>
        </row>
        <row r="8482">
          <cell r="A8482">
            <v>39858</v>
          </cell>
          <cell r="B8482" t="str">
            <v>LUVA PASSANTE DE COBRE (REF 601) SEM ANEL DE SOLDA, BOLSA 35 MM</v>
          </cell>
          <cell r="C8482" t="str">
            <v>UN</v>
          </cell>
          <cell r="D8482">
            <v>12.03</v>
          </cell>
        </row>
        <row r="8483">
          <cell r="A8483">
            <v>39859</v>
          </cell>
          <cell r="B8483" t="str">
            <v>LUVA PASSANTE DE COBRE (REF 601) SEM ANEL DE SOLDA, BOLSA 42 MM</v>
          </cell>
          <cell r="C8483" t="str">
            <v>UN</v>
          </cell>
          <cell r="D8483">
            <v>18.55</v>
          </cell>
        </row>
        <row r="8484">
          <cell r="A8484">
            <v>39860</v>
          </cell>
          <cell r="B8484" t="str">
            <v>LUVA PASSANTE DE COBRE (REF 601) SEM ANEL DE SOLDA, BOLSA 54 MM</v>
          </cell>
          <cell r="C8484" t="str">
            <v>UN</v>
          </cell>
          <cell r="D8484">
            <v>28.47</v>
          </cell>
        </row>
        <row r="8485">
          <cell r="A8485">
            <v>39861</v>
          </cell>
          <cell r="B8485" t="str">
            <v>LUVA PASSANTE DE COBRE (REF 601) SEM ANEL DE SOLDA, BOLSA 66 MM</v>
          </cell>
          <cell r="C8485" t="str">
            <v>UN</v>
          </cell>
          <cell r="D8485">
            <v>81.3</v>
          </cell>
        </row>
        <row r="8486">
          <cell r="A8486">
            <v>1898</v>
          </cell>
          <cell r="B8486" t="str">
            <v>LUVA PVC DE PRESSAO P/ ELETRODUTO TIGREFLEX 16</v>
          </cell>
          <cell r="C8486" t="str">
            <v>UN</v>
          </cell>
          <cell r="D8486">
            <v>0.85</v>
          </cell>
        </row>
        <row r="8487">
          <cell r="A8487">
            <v>1904</v>
          </cell>
          <cell r="B8487" t="str">
            <v>LUVA PVC DE PRESSAO P/ ELETRODUTO TIGREFLEX 20</v>
          </cell>
          <cell r="C8487" t="str">
            <v>UN</v>
          </cell>
          <cell r="D8487">
            <v>0.9</v>
          </cell>
        </row>
        <row r="8488">
          <cell r="A8488">
            <v>1899</v>
          </cell>
          <cell r="B8488" t="str">
            <v>LUVA PVC DE PRESSAO P/ ELETRODUTO TIGREFLEX 25</v>
          </cell>
          <cell r="C8488" t="str">
            <v>UN</v>
          </cell>
          <cell r="D8488">
            <v>0.95</v>
          </cell>
        </row>
        <row r="8489">
          <cell r="A8489">
            <v>1900</v>
          </cell>
          <cell r="B8489" t="str">
            <v>LUVA PVC DE PRESSAO P/ ELETRODUTO TIGREFLEX 32</v>
          </cell>
          <cell r="C8489" t="str">
            <v>UN</v>
          </cell>
          <cell r="D8489">
            <v>1.51</v>
          </cell>
        </row>
        <row r="8490">
          <cell r="A8490">
            <v>1893</v>
          </cell>
          <cell r="B8490" t="str">
            <v>LUVA PVC ROSCAVEL P/ ELETRODUTO 1.1/2"</v>
          </cell>
          <cell r="C8490" t="str">
            <v>UN</v>
          </cell>
          <cell r="D8490">
            <v>4.0199999999999996</v>
          </cell>
        </row>
        <row r="8491">
          <cell r="A8491">
            <v>1902</v>
          </cell>
          <cell r="B8491" t="str">
            <v>LUVA PVC ROSCAVEL P/ ELETRODUTO 1.1/4"</v>
          </cell>
          <cell r="C8491" t="str">
            <v>UN</v>
          </cell>
          <cell r="D8491">
            <v>3.22</v>
          </cell>
        </row>
        <row r="8492">
          <cell r="A8492">
            <v>1901</v>
          </cell>
          <cell r="B8492" t="str">
            <v>LUVA PVC ROSCAVEL P/ ELETRODUTO 1/2"</v>
          </cell>
          <cell r="C8492" t="str">
            <v>UN</v>
          </cell>
          <cell r="D8492">
            <v>1</v>
          </cell>
        </row>
        <row r="8493">
          <cell r="A8493">
            <v>1892</v>
          </cell>
          <cell r="B8493" t="str">
            <v>LUVA PVC ROSCAVEL P/ ELETRODUTO 1"</v>
          </cell>
          <cell r="C8493" t="str">
            <v>UN</v>
          </cell>
          <cell r="D8493">
            <v>1.91</v>
          </cell>
        </row>
        <row r="8494">
          <cell r="A8494">
            <v>1907</v>
          </cell>
          <cell r="B8494" t="str">
            <v>LUVA PVC ROSCAVEL P/ ELETRODUTO 2.1/2"</v>
          </cell>
          <cell r="C8494" t="str">
            <v>UN</v>
          </cell>
          <cell r="D8494">
            <v>17.66</v>
          </cell>
        </row>
        <row r="8495">
          <cell r="A8495">
            <v>1894</v>
          </cell>
          <cell r="B8495" t="str">
            <v>LUVA PVC ROSCAVEL P/ ELETRODUTO 2''</v>
          </cell>
          <cell r="C8495" t="str">
            <v>UN</v>
          </cell>
          <cell r="D8495">
            <v>6.49</v>
          </cell>
        </row>
        <row r="8496">
          <cell r="A8496">
            <v>1891</v>
          </cell>
          <cell r="B8496" t="str">
            <v>LUVA PVC ROSCAVEL P/ ELETRODUTO 3/4"</v>
          </cell>
          <cell r="C8496" t="str">
            <v>UN</v>
          </cell>
          <cell r="D8496">
            <v>1.51</v>
          </cell>
        </row>
        <row r="8497">
          <cell r="A8497">
            <v>1896</v>
          </cell>
          <cell r="B8497" t="str">
            <v>LUVA PVC ROSCAVEL P/ ELETRODUTO 3''</v>
          </cell>
          <cell r="C8497" t="str">
            <v>UN</v>
          </cell>
          <cell r="D8497">
            <v>21.54</v>
          </cell>
        </row>
        <row r="8498">
          <cell r="A8498">
            <v>1895</v>
          </cell>
          <cell r="B8498" t="str">
            <v>LUVA PVC ROSCAVEL P/ ELETRODUTO 4''</v>
          </cell>
          <cell r="C8498" t="str">
            <v>UN</v>
          </cell>
          <cell r="D8498">
            <v>41.82</v>
          </cell>
        </row>
        <row r="8499">
          <cell r="A8499">
            <v>3867</v>
          </cell>
          <cell r="B8499" t="str">
            <v>LUVA PVC SOLDAVEL, 110 MM, PARA AGUA FRIA PREDIAL</v>
          </cell>
          <cell r="C8499" t="str">
            <v>UN</v>
          </cell>
          <cell r="D8499">
            <v>35.08</v>
          </cell>
        </row>
        <row r="8500">
          <cell r="A8500">
            <v>3861</v>
          </cell>
          <cell r="B8500" t="str">
            <v>LUVA PVC SOLDAVEL, 20 MM, PARA AGUA FRIA PREDIAL</v>
          </cell>
          <cell r="C8500" t="str">
            <v>UN</v>
          </cell>
          <cell r="D8500">
            <v>0.35</v>
          </cell>
        </row>
        <row r="8501">
          <cell r="A8501">
            <v>3904</v>
          </cell>
          <cell r="B8501" t="str">
            <v>LUVA PVC SOLDAVEL, 25 MM, PARA AGUA FRIA PREDIAL</v>
          </cell>
          <cell r="C8501" t="str">
            <v>UN</v>
          </cell>
          <cell r="D8501">
            <v>0.4</v>
          </cell>
        </row>
        <row r="8502">
          <cell r="A8502">
            <v>3903</v>
          </cell>
          <cell r="B8502" t="str">
            <v>LUVA PVC SOLDAVEL, 32 MM, PARA AGUA FRIA PREDIAL</v>
          </cell>
          <cell r="C8502" t="str">
            <v>UN</v>
          </cell>
          <cell r="D8502">
            <v>0.85</v>
          </cell>
        </row>
        <row r="8503">
          <cell r="A8503">
            <v>3862</v>
          </cell>
          <cell r="B8503" t="str">
            <v>LUVA PVC SOLDAVEL, 40 MM, PARA AGUA FRIA PREDIAL</v>
          </cell>
          <cell r="C8503" t="str">
            <v>UN</v>
          </cell>
          <cell r="D8503">
            <v>1.88</v>
          </cell>
        </row>
        <row r="8504">
          <cell r="A8504">
            <v>3863</v>
          </cell>
          <cell r="B8504" t="str">
            <v>LUVA PVC SOLDAVEL, 50 MM, PARA AGUA FRIA PREDIAL</v>
          </cell>
          <cell r="C8504" t="str">
            <v>UN</v>
          </cell>
          <cell r="D8504">
            <v>2.21</v>
          </cell>
        </row>
        <row r="8505">
          <cell r="A8505">
            <v>3864</v>
          </cell>
          <cell r="B8505" t="str">
            <v>LUVA PVC SOLDAVEL, 60 MM, PARA AGUA FRIA PREDIAL</v>
          </cell>
          <cell r="C8505" t="str">
            <v>UN</v>
          </cell>
          <cell r="D8505">
            <v>6.05</v>
          </cell>
        </row>
        <row r="8506">
          <cell r="A8506">
            <v>3865</v>
          </cell>
          <cell r="B8506" t="str">
            <v>LUVA PVC SOLDAVEL, 75 MM, PARA AGUA FRIA PREDIAL</v>
          </cell>
          <cell r="C8506" t="str">
            <v>UN</v>
          </cell>
          <cell r="D8506">
            <v>9.0399999999999991</v>
          </cell>
        </row>
        <row r="8507">
          <cell r="A8507">
            <v>3866</v>
          </cell>
          <cell r="B8507" t="str">
            <v>LUVA PVC SOLDAVEL, 85 MM, PARA AGUA FRIA PREDIAL</v>
          </cell>
          <cell r="C8507" t="str">
            <v>UN</v>
          </cell>
          <cell r="D8507">
            <v>20.61</v>
          </cell>
        </row>
        <row r="8508">
          <cell r="A8508">
            <v>3902</v>
          </cell>
          <cell r="B8508" t="str">
            <v>LUVA PVC, ROSCAVEL,  2 1/2",  AGUA FRIA PREDIAL</v>
          </cell>
          <cell r="C8508" t="str">
            <v>UN</v>
          </cell>
          <cell r="D8508">
            <v>11.63</v>
          </cell>
        </row>
        <row r="8509">
          <cell r="A8509">
            <v>3878</v>
          </cell>
          <cell r="B8509" t="str">
            <v>LUVA PVC, ROSCAVEL, 1 1/2",  AGUA FRIA PREDIAL</v>
          </cell>
          <cell r="C8509" t="str">
            <v>UN</v>
          </cell>
          <cell r="D8509">
            <v>3.67</v>
          </cell>
        </row>
        <row r="8510">
          <cell r="A8510">
            <v>3877</v>
          </cell>
          <cell r="B8510" t="str">
            <v>LUVA PVC, ROSCAVEL, 1 1/4", AGUA FRIA PREDIAL</v>
          </cell>
          <cell r="C8510" t="str">
            <v>UN</v>
          </cell>
          <cell r="D8510">
            <v>3.34</v>
          </cell>
        </row>
        <row r="8511">
          <cell r="A8511">
            <v>3879</v>
          </cell>
          <cell r="B8511" t="str">
            <v>LUVA PVC, ROSCAVEL, 2",  AGUA FRIA PREDIAL</v>
          </cell>
          <cell r="C8511" t="str">
            <v>UN</v>
          </cell>
          <cell r="D8511">
            <v>7.4</v>
          </cell>
        </row>
        <row r="8512">
          <cell r="A8512">
            <v>3880</v>
          </cell>
          <cell r="B8512" t="str">
            <v>LUVA PVC, ROSCAVEL, 3", AGUA FRIA PREDIAL</v>
          </cell>
          <cell r="C8512" t="str">
            <v>UN</v>
          </cell>
          <cell r="D8512">
            <v>16.72</v>
          </cell>
        </row>
        <row r="8513">
          <cell r="A8513">
            <v>3901</v>
          </cell>
          <cell r="B8513" t="str">
            <v>LUVA PVC, ROSCAVEL, 4",  AGUA FRIA PREDIAL</v>
          </cell>
          <cell r="C8513" t="str">
            <v>UN</v>
          </cell>
          <cell r="D8513">
            <v>21.35</v>
          </cell>
        </row>
        <row r="8514">
          <cell r="A8514">
            <v>12892</v>
          </cell>
          <cell r="B8514" t="str">
            <v>LUVA RASPA DE COURO, CANO CURTO (PUNHO *7* CM)</v>
          </cell>
          <cell r="C8514" t="str">
            <v>PAR</v>
          </cell>
          <cell r="D8514">
            <v>9.85</v>
          </cell>
        </row>
        <row r="8515">
          <cell r="A8515">
            <v>3883</v>
          </cell>
          <cell r="B8515" t="str">
            <v>LUVA ROSCAVEL, PVC, 1/2", AGUA FRIA PREDIAL</v>
          </cell>
          <cell r="C8515" t="str">
            <v>UN</v>
          </cell>
          <cell r="D8515">
            <v>0.64</v>
          </cell>
        </row>
        <row r="8516">
          <cell r="A8516">
            <v>3876</v>
          </cell>
          <cell r="B8516" t="str">
            <v>LUVA ROSCAVEL, PVC, 1", AGUA FRIA PREDIAL</v>
          </cell>
          <cell r="C8516" t="str">
            <v>UN</v>
          </cell>
          <cell r="D8516">
            <v>1.66</v>
          </cell>
        </row>
        <row r="8517">
          <cell r="A8517">
            <v>3884</v>
          </cell>
          <cell r="B8517" t="str">
            <v>LUVA ROSCAVEL, PVC, 3/4", AGUA FRIA PREDIAL</v>
          </cell>
          <cell r="C8517" t="str">
            <v>UN</v>
          </cell>
          <cell r="D8517">
            <v>0.95</v>
          </cell>
        </row>
        <row r="8518">
          <cell r="A8518">
            <v>20170</v>
          </cell>
          <cell r="B8518" t="str">
            <v>LUVA SIMPLES PVC SERIE R P/ESG PREDIAL 100MM</v>
          </cell>
          <cell r="C8518" t="str">
            <v>UN</v>
          </cell>
          <cell r="D8518">
            <v>8.67</v>
          </cell>
        </row>
        <row r="8519">
          <cell r="A8519">
            <v>20171</v>
          </cell>
          <cell r="B8519" t="str">
            <v>LUVA SIMPLES PVC SERIE R P/ESG PREDIAL 150MM</v>
          </cell>
          <cell r="C8519" t="str">
            <v>UN</v>
          </cell>
          <cell r="D8519">
            <v>21.19</v>
          </cell>
        </row>
        <row r="8520">
          <cell r="A8520">
            <v>20167</v>
          </cell>
          <cell r="B8520" t="str">
            <v>LUVA SIMPLES PVC SERIE R P/ESG PREDIAL 40MM</v>
          </cell>
          <cell r="C8520" t="str">
            <v>UN</v>
          </cell>
          <cell r="D8520">
            <v>3.55</v>
          </cell>
        </row>
        <row r="8521">
          <cell r="A8521">
            <v>20168</v>
          </cell>
          <cell r="B8521" t="str">
            <v>LUVA SIMPLES PVC SERIE R P/ESG PREDIAL 50MM</v>
          </cell>
          <cell r="C8521" t="str">
            <v>UN</v>
          </cell>
          <cell r="D8521">
            <v>4.7</v>
          </cell>
        </row>
        <row r="8522">
          <cell r="A8522">
            <v>20169</v>
          </cell>
          <cell r="B8522" t="str">
            <v>LUVA SIMPLES PVC SERIE R P/ESG PREDIAL 75MM</v>
          </cell>
          <cell r="C8522" t="str">
            <v>UN</v>
          </cell>
          <cell r="D8522">
            <v>5.56</v>
          </cell>
        </row>
        <row r="8523">
          <cell r="A8523">
            <v>3837</v>
          </cell>
          <cell r="B8523" t="str">
            <v>LUVA SIMPLES, PVC PBA, JE, DN 100 / DE 110 MM, PARA REDE AGUA (NBR 10351)</v>
          </cell>
          <cell r="C8523" t="str">
            <v>UN</v>
          </cell>
          <cell r="D8523">
            <v>24.51</v>
          </cell>
        </row>
        <row r="8524">
          <cell r="A8524">
            <v>3845</v>
          </cell>
          <cell r="B8524" t="str">
            <v>LUVA SIMPLES, PVC PBA, JE, DN 50 / DE 60 MM, PARA REDE AGUA (NBR 10351)</v>
          </cell>
          <cell r="C8524" t="str">
            <v>UN</v>
          </cell>
          <cell r="D8524">
            <v>7.14</v>
          </cell>
        </row>
        <row r="8525">
          <cell r="A8525">
            <v>11045</v>
          </cell>
          <cell r="B8525" t="str">
            <v>LUVA SIMPLES, PVC PBA, JE, DN 75 / DE 85 MM, PARA REDE AGUA (NBR 10351)</v>
          </cell>
          <cell r="C8525" t="str">
            <v>UN</v>
          </cell>
          <cell r="D8525">
            <v>14.87</v>
          </cell>
        </row>
        <row r="8526">
          <cell r="A8526">
            <v>3899</v>
          </cell>
          <cell r="B8526" t="str">
            <v>LUVA SIMPLES, PVC, SOLDAVEL, DN 100 MM, SERIE NORMAL, PARA ESGOTO PREDIAL</v>
          </cell>
          <cell r="C8526" t="str">
            <v>UN</v>
          </cell>
          <cell r="D8526">
            <v>3.19</v>
          </cell>
        </row>
        <row r="8527">
          <cell r="A8527">
            <v>38676</v>
          </cell>
          <cell r="B8527" t="str">
            <v>LUVA SIMPLES, PVC, SOLDAVEL, DN 150 MM, SERIE NORMAL, PARA ESGOTO PREDIAL</v>
          </cell>
          <cell r="C8527" t="str">
            <v>UN</v>
          </cell>
          <cell r="D8527">
            <v>13.99</v>
          </cell>
        </row>
        <row r="8528">
          <cell r="A8528">
            <v>38677</v>
          </cell>
          <cell r="B8528" t="str">
            <v>LUVA SIMPLES, PVC, SOLDAVEL, DN 200 MM, SERIE NORMAL, PARA ESGOTO PREDIAL</v>
          </cell>
          <cell r="C8528" t="str">
            <v>UN</v>
          </cell>
          <cell r="D8528">
            <v>16.03</v>
          </cell>
        </row>
        <row r="8529">
          <cell r="A8529">
            <v>3897</v>
          </cell>
          <cell r="B8529" t="str">
            <v>LUVA SIMPLES, PVC, SOLDAVEL, DN 40 MM, SERIE NORMAL, PARA ESGOTO PREDIAL</v>
          </cell>
          <cell r="C8529" t="str">
            <v>UN</v>
          </cell>
          <cell r="D8529">
            <v>0.65</v>
          </cell>
        </row>
        <row r="8530">
          <cell r="A8530">
            <v>3875</v>
          </cell>
          <cell r="B8530" t="str">
            <v>LUVA SIMPLES, PVC, SOLDAVEL, DN 50 MM, SERIE NORMAL, PARA ESGOTO PREDIAL</v>
          </cell>
          <cell r="C8530" t="str">
            <v>UN</v>
          </cell>
          <cell r="D8530">
            <v>1.48</v>
          </cell>
        </row>
        <row r="8531">
          <cell r="A8531">
            <v>3898</v>
          </cell>
          <cell r="B8531" t="str">
            <v>LUVA SIMPLES, PVC, SOLDAVEL, DN 75 MM, SERIE NORMAL, PARA ESGOTO PREDIAL</v>
          </cell>
          <cell r="C8531" t="str">
            <v>UN</v>
          </cell>
          <cell r="D8531">
            <v>2.74</v>
          </cell>
        </row>
        <row r="8532">
          <cell r="A8532">
            <v>3855</v>
          </cell>
          <cell r="B8532" t="str">
            <v>LUVA SOLDAVEL COM BUCHA DE LATAO, PVC, 20 MM X 1/2"</v>
          </cell>
          <cell r="C8532" t="str">
            <v>UN</v>
          </cell>
          <cell r="D8532">
            <v>2.59</v>
          </cell>
        </row>
        <row r="8533">
          <cell r="A8533">
            <v>3874</v>
          </cell>
          <cell r="B8533" t="str">
            <v>LUVA SOLDAVEL COM BUCHA DE LATAO, PVC, 25 MM X 1/2"</v>
          </cell>
          <cell r="C8533" t="str">
            <v>UN</v>
          </cell>
          <cell r="D8533">
            <v>2.76</v>
          </cell>
        </row>
        <row r="8534">
          <cell r="A8534">
            <v>3870</v>
          </cell>
          <cell r="B8534" t="str">
            <v>LUVA SOLDAVEL COM BUCHA DE LATAO, PVC, 25 MM X 3/4"</v>
          </cell>
          <cell r="C8534" t="str">
            <v>UN</v>
          </cell>
          <cell r="D8534">
            <v>3.46</v>
          </cell>
        </row>
        <row r="8535">
          <cell r="A8535">
            <v>38678</v>
          </cell>
          <cell r="B8535" t="str">
            <v>LUVA SOLDAVEL COM BUCHA DE LATAO, PVC, 32 MM X 1"</v>
          </cell>
          <cell r="C8535" t="str">
            <v>UN</v>
          </cell>
          <cell r="D8535">
            <v>7.99</v>
          </cell>
        </row>
        <row r="8536">
          <cell r="A8536">
            <v>3859</v>
          </cell>
          <cell r="B8536" t="str">
            <v>LUVA SOLDAVEL COM ROSCA, PVC, 20 MM X 1/2", PARA AGUA FRIA PREDIAL</v>
          </cell>
          <cell r="C8536" t="str">
            <v>UN</v>
          </cell>
          <cell r="D8536">
            <v>0.63</v>
          </cell>
        </row>
        <row r="8537">
          <cell r="A8537">
            <v>3856</v>
          </cell>
          <cell r="B8537" t="str">
            <v>LUVA SOLDAVEL COM ROSCA, PVC, 25 MM X 1/2", PARA AGUA FRIA PREDIAL</v>
          </cell>
          <cell r="C8537" t="str">
            <v>UN</v>
          </cell>
          <cell r="D8537">
            <v>0.95</v>
          </cell>
        </row>
        <row r="8538">
          <cell r="A8538">
            <v>3906</v>
          </cell>
          <cell r="B8538" t="str">
            <v>LUVA SOLDAVEL COM ROSCA, PVC, 25 MM X 3/4", PARA AGUA FRIA PREDIAL</v>
          </cell>
          <cell r="C8538" t="str">
            <v>UN</v>
          </cell>
          <cell r="D8538">
            <v>0.73</v>
          </cell>
        </row>
        <row r="8539">
          <cell r="A8539">
            <v>3860</v>
          </cell>
          <cell r="B8539" t="str">
            <v>LUVA SOLDAVEL COM ROSCA, PVC, 32 MM X 1", PARA AGUA FRIA PREDIAL</v>
          </cell>
          <cell r="C8539" t="str">
            <v>UN</v>
          </cell>
          <cell r="D8539">
            <v>2.3199999999999998</v>
          </cell>
        </row>
        <row r="8540">
          <cell r="A8540">
            <v>3905</v>
          </cell>
          <cell r="B8540" t="str">
            <v>LUVA SOLDAVEL COM ROSCA, PVC, 40 MM X 1 1/4", PARA AGUA FRIA PREDIAL</v>
          </cell>
          <cell r="C8540" t="str">
            <v>UN</v>
          </cell>
          <cell r="D8540">
            <v>4.99</v>
          </cell>
        </row>
        <row r="8541">
          <cell r="A8541">
            <v>3871</v>
          </cell>
          <cell r="B8541" t="str">
            <v>LUVA SOLDAVEL COM ROSCA, PVC, 50 MM X 1 1/2", PARA AGUA FRIA PREDIAL</v>
          </cell>
          <cell r="C8541" t="str">
            <v>UN</v>
          </cell>
          <cell r="D8541">
            <v>8.7899999999999991</v>
          </cell>
        </row>
        <row r="8542">
          <cell r="A8542">
            <v>37429</v>
          </cell>
          <cell r="B8542" t="str">
            <v>LUVA, PEAD PE 100,  DE 400 MM, PARA ELETROFUSAO</v>
          </cell>
          <cell r="C8542" t="str">
            <v>UN</v>
          </cell>
          <cell r="D8542">
            <v>1363.74</v>
          </cell>
        </row>
        <row r="8543">
          <cell r="A8543">
            <v>37426</v>
          </cell>
          <cell r="B8543" t="str">
            <v>LUVA, PEAD PE 100,  DE 63 MM, PARA ELETROFUSAO</v>
          </cell>
          <cell r="C8543" t="str">
            <v>UN</v>
          </cell>
          <cell r="D8543">
            <v>13.11</v>
          </cell>
        </row>
        <row r="8544">
          <cell r="A8544">
            <v>37427</v>
          </cell>
          <cell r="B8544" t="str">
            <v>LUVA, PEAD PE 100, DE 125 MM, PARA ELETROFUSAO</v>
          </cell>
          <cell r="C8544" t="str">
            <v>UN</v>
          </cell>
          <cell r="D8544">
            <v>31.29</v>
          </cell>
        </row>
        <row r="8545">
          <cell r="A8545">
            <v>37424</v>
          </cell>
          <cell r="B8545" t="str">
            <v>LUVA, PEAD PE 100, DE 20 MM, PARA ELETROFUSAO</v>
          </cell>
          <cell r="C8545" t="str">
            <v>UN</v>
          </cell>
          <cell r="D8545">
            <v>6.03</v>
          </cell>
        </row>
        <row r="8546">
          <cell r="A8546">
            <v>37428</v>
          </cell>
          <cell r="B8546" t="str">
            <v>LUVA, PEAD PE 100, DE 200 MM, PARA ELETROFUSAO</v>
          </cell>
          <cell r="C8546" t="str">
            <v>UN</v>
          </cell>
          <cell r="D8546">
            <v>107.84</v>
          </cell>
        </row>
        <row r="8547">
          <cell r="A8547">
            <v>37425</v>
          </cell>
          <cell r="B8547" t="str">
            <v>LUVA, PEAD PE 100, DE 32 MM, PARA ELETROFUSAO</v>
          </cell>
          <cell r="C8547" t="str">
            <v>UN</v>
          </cell>
          <cell r="D8547">
            <v>6.49</v>
          </cell>
        </row>
        <row r="8548">
          <cell r="A8548">
            <v>26037</v>
          </cell>
          <cell r="B8548" t="str">
            <v>MACACO PARA PROTENSÃO DE UMA CORDOALHA DE ATÉ 31,5 - LOCAÇÃO</v>
          </cell>
          <cell r="C8548" t="str">
            <v>DIA</v>
          </cell>
          <cell r="D8548">
            <v>542.36</v>
          </cell>
        </row>
        <row r="8549">
          <cell r="A8549">
            <v>11519</v>
          </cell>
          <cell r="B8549" t="str">
            <v>MACANETA ALAVANCA, RETA OU CURVA, MACICA, CROMADA, COMPRIMENTO DE 10 A 16 CM, ACABAMENTO PADRAO MEDIO - SOMENTE MACANETAS</v>
          </cell>
          <cell r="C8549" t="str">
            <v>PAR</v>
          </cell>
          <cell r="D8549">
            <v>21.24</v>
          </cell>
        </row>
        <row r="8550">
          <cell r="A8550">
            <v>11520</v>
          </cell>
          <cell r="B8550" t="str">
            <v>MACANETA ALAVANCA, RETA SIMPLES / OCA, CROMADA, COMPRIMENTO DE 10 A 16 CM, ACABAMENTO PADRAO POPULAR - SOMENTE MACANETAS</v>
          </cell>
          <cell r="C8550" t="str">
            <v>PAR</v>
          </cell>
          <cell r="D8550">
            <v>8.42</v>
          </cell>
        </row>
        <row r="8551">
          <cell r="A8551">
            <v>11518</v>
          </cell>
          <cell r="B8551" t="str">
            <v>MACANETA TIPO BOLA, CROMADA,  DIAMETRO APROXIMADO DE *2 1/2*", (SOMENTE MACANETAS)</v>
          </cell>
          <cell r="C8551" t="str">
            <v>PAR</v>
          </cell>
          <cell r="D8551">
            <v>24.51</v>
          </cell>
        </row>
        <row r="8552">
          <cell r="A8552">
            <v>4244</v>
          </cell>
          <cell r="B8552" t="str">
            <v>MACARIQUEIRO</v>
          </cell>
          <cell r="C8552" t="str">
            <v>H</v>
          </cell>
          <cell r="D8552">
            <v>14.33</v>
          </cell>
        </row>
        <row r="8553">
          <cell r="A8553">
            <v>3997</v>
          </cell>
          <cell r="B8553" t="str">
            <v>MADEIRA DE LEI SERRADA, NAO APARELHADA (P/TELHADO)</v>
          </cell>
          <cell r="C8553" t="str">
            <v>M3</v>
          </cell>
          <cell r="D8553">
            <v>1675.99</v>
          </cell>
        </row>
        <row r="8554">
          <cell r="A8554">
            <v>3989</v>
          </cell>
          <cell r="B8554" t="str">
            <v>MADEIRA LEI NATIVA/REGIONAL SERRADA APARELHADA</v>
          </cell>
          <cell r="C8554" t="str">
            <v>M3</v>
          </cell>
          <cell r="D8554">
            <v>2161.35</v>
          </cell>
        </row>
        <row r="8555">
          <cell r="A8555">
            <v>4006</v>
          </cell>
          <cell r="B8555" t="str">
            <v>MADEIRA PINHO SERRADA 3A QUALIDADE NAO APARELHADA</v>
          </cell>
          <cell r="C8555" t="str">
            <v>M3</v>
          </cell>
          <cell r="D8555">
            <v>425.97</v>
          </cell>
        </row>
        <row r="8556">
          <cell r="A8556">
            <v>4004</v>
          </cell>
          <cell r="B8556" t="str">
            <v>MADEIRA 2A QUALIDADE SERRADA NAO APARELHADA</v>
          </cell>
          <cell r="C8556" t="str">
            <v>M3</v>
          </cell>
          <cell r="D8556">
            <v>910</v>
          </cell>
        </row>
        <row r="8557">
          <cell r="A8557">
            <v>11836</v>
          </cell>
          <cell r="B8557" t="str">
            <v>MADEIRA 2A QUALIDADE SERRADA NAO APARELHADA -TIPO VIROLA</v>
          </cell>
          <cell r="C8557" t="str">
            <v>M3</v>
          </cell>
          <cell r="D8557">
            <v>1077.6300000000001</v>
          </cell>
        </row>
        <row r="8558">
          <cell r="A8558">
            <v>36151</v>
          </cell>
          <cell r="B8558" t="str">
            <v>MANGOTE DE SEGURANCA EM RASPA DE COURO</v>
          </cell>
          <cell r="C8558" t="str">
            <v>UN</v>
          </cell>
          <cell r="D8558">
            <v>21.9</v>
          </cell>
        </row>
        <row r="8559">
          <cell r="A8559">
            <v>37457</v>
          </cell>
          <cell r="B8559" t="str">
            <v>MANGUEIRA CRISTAL PARA NIVEL, LISA, PVC TRANSPARENTE, 3/8" X1,5 MM</v>
          </cell>
          <cell r="C8559" t="str">
            <v>M</v>
          </cell>
          <cell r="D8559">
            <v>1</v>
          </cell>
        </row>
        <row r="8560">
          <cell r="A8560">
            <v>37456</v>
          </cell>
          <cell r="B8560" t="str">
            <v>MANGUEIRA CRISTAL PARA NIVEL, LISA, PVC TRANSPARENTE, 5/16" X1 MM</v>
          </cell>
          <cell r="C8560" t="str">
            <v>M</v>
          </cell>
          <cell r="D8560">
            <v>0.53</v>
          </cell>
        </row>
        <row r="8561">
          <cell r="A8561">
            <v>37460</v>
          </cell>
          <cell r="B8561" t="str">
            <v>MANGUEIRA CRISTAL TRANCADA, PVC COM REFORCO, PRESSAO DE TRABALHO (PT) 250, DE 1" X *3,4* MM</v>
          </cell>
          <cell r="C8561" t="str">
            <v>M</v>
          </cell>
          <cell r="D8561">
            <v>5.1100000000000003</v>
          </cell>
        </row>
        <row r="8562">
          <cell r="A8562">
            <v>37461</v>
          </cell>
          <cell r="B8562" t="str">
            <v>MANGUEIRA CRISTAL TRANCADA, PVC COM REFORCO, PRESSAO DE TRABALHO (PT) 250, DE 3/4" X *2,8* MM</v>
          </cell>
          <cell r="C8562" t="str">
            <v>M</v>
          </cell>
          <cell r="D8562">
            <v>3.74</v>
          </cell>
        </row>
        <row r="8563">
          <cell r="A8563">
            <v>37458</v>
          </cell>
          <cell r="B8563" t="str">
            <v>MANGUEIRA CRISTAL, LISA, PVC TRANSPARENTE, 1/2" X 2 MM</v>
          </cell>
          <cell r="C8563" t="str">
            <v>M</v>
          </cell>
          <cell r="D8563">
            <v>1.49</v>
          </cell>
        </row>
        <row r="8564">
          <cell r="A8564">
            <v>37454</v>
          </cell>
          <cell r="B8564" t="str">
            <v>MANGUEIRA CRISTAL, LISA, PVC TRANSPARENTE, 1/4" X1 MM</v>
          </cell>
          <cell r="C8564" t="str">
            <v>M</v>
          </cell>
          <cell r="D8564">
            <v>0.39</v>
          </cell>
        </row>
        <row r="8565">
          <cell r="A8565">
            <v>37455</v>
          </cell>
          <cell r="B8565" t="str">
            <v>MANGUEIRA CRISTAL, LISA, PVC TRANSPARENTE, 1/4" X1,5 MM</v>
          </cell>
          <cell r="C8565" t="str">
            <v>M</v>
          </cell>
          <cell r="D8565">
            <v>0.66</v>
          </cell>
        </row>
        <row r="8566">
          <cell r="A8566">
            <v>37459</v>
          </cell>
          <cell r="B8566" t="str">
            <v>MANGUEIRA CRISTAL, LISA, PVC TRANSPARENTE, 3/4" X 2 MM</v>
          </cell>
          <cell r="C8566" t="str">
            <v>M</v>
          </cell>
          <cell r="D8566">
            <v>2.1</v>
          </cell>
        </row>
        <row r="8567">
          <cell r="A8567">
            <v>21029</v>
          </cell>
          <cell r="B8567" t="str">
            <v>MANGUEIRA DE INCENDIO, TIPO 1, DE 1 1/2", COMPRIMENTO = 15 M, TECIDO EM FIO DE POLIESTER E TUBO INTERNO EM BORRACHA SINTETICA, COM UNIOES ENGATE RAPIDO</v>
          </cell>
          <cell r="C8567" t="str">
            <v>UN</v>
          </cell>
          <cell r="D8567">
            <v>260</v>
          </cell>
        </row>
        <row r="8568">
          <cell r="A8568">
            <v>21030</v>
          </cell>
          <cell r="B8568" t="str">
            <v>MANGUEIRA DE INCENDIO, TIPO 1, DE 1 1/2", COMPRIMENTO = 20 M, TECIDO EM FIO DE POLIESTER E TUBO INTERNO EM BORRACHA SINTETICA, COM UNIOES ENGATE RAPIDO</v>
          </cell>
          <cell r="C8568" t="str">
            <v>UN</v>
          </cell>
          <cell r="D8568">
            <v>320.49</v>
          </cell>
        </row>
        <row r="8569">
          <cell r="A8569">
            <v>21031</v>
          </cell>
          <cell r="B8569" t="str">
            <v>MANGUEIRA DE INCENDIO, TIPO 1, DE 1 1/2", COMPRIMENTO = 25 M, TECIDO EM FIO DE POLIESTER E TUBO INTERNO EM BORRACHA SINTETICA, COM UNIOES ENGATE RAPIDO</v>
          </cell>
          <cell r="C8569" t="str">
            <v>UN</v>
          </cell>
          <cell r="D8569">
            <v>399</v>
          </cell>
        </row>
        <row r="8570">
          <cell r="A8570">
            <v>21032</v>
          </cell>
          <cell r="B8570" t="str">
            <v>MANGUEIRA DE INCENDIO, TIPO 1, DE 1 1/2", COMPRIMENTO = 30 M, TECIDO EM FIO DE POLIESTER E TUBO INTERNO EM BORRACHA SINTETICA, COM UNIOES ENGATE RAPIDO</v>
          </cell>
          <cell r="C8570" t="str">
            <v>UN</v>
          </cell>
          <cell r="D8570">
            <v>426.03</v>
          </cell>
        </row>
        <row r="8571">
          <cell r="A8571">
            <v>37527</v>
          </cell>
          <cell r="B8571" t="str">
            <v>MANGUEIRA DE INCENDIO, TIPO 2, DE 1 1/2", COMPRIMENTO = 15 M, TECIDO EM FIO DE POLIESTER E TUBO INTERNO EM BORRACHA SINTETICA, COM UNIOES ENGATE RAPIDO</v>
          </cell>
          <cell r="C8571" t="str">
            <v>UN</v>
          </cell>
          <cell r="D8571">
            <v>384.85</v>
          </cell>
        </row>
        <row r="8572">
          <cell r="A8572">
            <v>37528</v>
          </cell>
          <cell r="B8572" t="str">
            <v>MANGUEIRA DE INCENDIO, TIPO 2, DE 1 1/2", COMPRIMENTO = 20 M, TECIDO EM FIO DE POLIESTER E TUBO INTERNO EM BORRACHA SINTETICA, COM UNIOES</v>
          </cell>
          <cell r="C8572" t="str">
            <v>UN</v>
          </cell>
          <cell r="D8572">
            <v>458.86</v>
          </cell>
        </row>
        <row r="8573">
          <cell r="A8573">
            <v>37529</v>
          </cell>
          <cell r="B8573" t="str">
            <v>MANGUEIRA DE INCENDIO, TIPO 2, DE 1 1/2", COMPRIMENTO = 25 M, TECIDO EM FIO DE POLIESTER E TUBO INTERNO EM BORRACHA SINTETICA, COM UNIOES</v>
          </cell>
          <cell r="C8573" t="str">
            <v>UN</v>
          </cell>
          <cell r="D8573">
            <v>463.36</v>
          </cell>
        </row>
        <row r="8574">
          <cell r="A8574">
            <v>37530</v>
          </cell>
          <cell r="B8574" t="str">
            <v>MANGUEIRA DE INCENDIO, TIPO 2, DE 1 1/2", COMPRIMENTO = 30 M, TECIDO EM FIO DE POLIESTER E TUBO INTERNO EM BORRACHA SINTETICA, COM UNIOES</v>
          </cell>
          <cell r="C8574" t="str">
            <v>UN</v>
          </cell>
          <cell r="D8574">
            <v>604.95000000000005</v>
          </cell>
        </row>
        <row r="8575">
          <cell r="A8575">
            <v>21034</v>
          </cell>
          <cell r="B8575" t="str">
            <v>MANGUEIRA DE INCENDIO, TIPO 2, DE 2 1/2", COMPRIMENTO = 15 M, TECIDO EM FIO DE POLIESTER E TUBO INTERNO EM BORRACHA SINTETICA, COM UNIOES ENGATE RAPIDO</v>
          </cell>
          <cell r="C8575" t="str">
            <v>UN</v>
          </cell>
          <cell r="D8575">
            <v>516.13</v>
          </cell>
        </row>
        <row r="8576">
          <cell r="A8576">
            <v>37531</v>
          </cell>
          <cell r="B8576" t="str">
            <v>MANGUEIRA DE INCENDIO, TIPO 2, DE 2 1/2", COMPRIMENTO = 20 M, TECIDO EM FIO DE POLIESTER E TUBO INTERNO EM BORRACHA SINTETICA, COM UNIOES</v>
          </cell>
          <cell r="C8576" t="str">
            <v>UN</v>
          </cell>
          <cell r="D8576">
            <v>650</v>
          </cell>
        </row>
        <row r="8577">
          <cell r="A8577">
            <v>21036</v>
          </cell>
          <cell r="B8577" t="str">
            <v>MANGUEIRA DE INCENDIO, TIPO 2, DE 2 1/2", COMPRIMENTO = 25 M, TECIDO EM FIO DE POLIESTER E TUBO INTERNO EM BORRACHA SINTETICA, COM UNIOES ENGATE RAPIDO</v>
          </cell>
          <cell r="C8577" t="str">
            <v>UN</v>
          </cell>
          <cell r="D8577">
            <v>790.29</v>
          </cell>
        </row>
        <row r="8578">
          <cell r="A8578">
            <v>21037</v>
          </cell>
          <cell r="B8578" t="str">
            <v>MANGUEIRA DE INCENDIO, TIPO 2, DE 2 1/2", COMPRIMENTO = 30 M, TECIDO EM FIO DE POLIESTER E TUBO INTERNO EM BORRACHA SINTETICA, COM UNIOES ENGATE RAPIDO</v>
          </cell>
          <cell r="C8578" t="str">
            <v>UN</v>
          </cell>
          <cell r="D8578">
            <v>900.99</v>
          </cell>
        </row>
        <row r="8579">
          <cell r="A8579">
            <v>20185</v>
          </cell>
          <cell r="B8579" t="str">
            <v>MANGUEIRA DE PVC FLEXIVEL,TIPO FLAT/ACHATADA, COR LARANJA, D = 1 1/2" (40 MM), PARA CONDUCAO DE AGUA, SERVICOS LEVES E MEDIOS</v>
          </cell>
          <cell r="C8579" t="str">
            <v>M</v>
          </cell>
          <cell r="D8579">
            <v>6.09</v>
          </cell>
        </row>
        <row r="8580">
          <cell r="A8580">
            <v>20260</v>
          </cell>
          <cell r="B8580" t="str">
            <v>MANGUEIRA P/ GAS 1/2" C/ 1M</v>
          </cell>
          <cell r="C8580" t="str">
            <v>UN</v>
          </cell>
          <cell r="D8580">
            <v>6.5</v>
          </cell>
        </row>
        <row r="8581">
          <cell r="A8581">
            <v>37523</v>
          </cell>
          <cell r="B8581" t="str">
            <v>MANIPULADOR TELESCOPICO, POTENCIA DE 101 HP, CAPACIDADE DE CARGA DE 3.500 KG, ALTURA MAXIMA DE ELEVACAO DE 12 M</v>
          </cell>
          <cell r="C8581" t="str">
            <v>UN</v>
          </cell>
          <cell r="D8581">
            <v>388054.17</v>
          </cell>
        </row>
        <row r="8582">
          <cell r="A8582">
            <v>37515</v>
          </cell>
          <cell r="B8582" t="str">
            <v>MANIPULADOR TELESCOPICO, POTENCIA DE 85 HP, CAPACIDADE DE CARGA DE 3.500 KG, ALTURA MAXIMA DE ELEVACAO DE 12,3 M</v>
          </cell>
          <cell r="C8582" t="str">
            <v>UN</v>
          </cell>
          <cell r="D8582">
            <v>345000</v>
          </cell>
        </row>
        <row r="8583">
          <cell r="A8583">
            <v>12899</v>
          </cell>
          <cell r="B8583" t="str">
            <v>MANOMETRO 0 A 200PSI (0 A 14KGF/CM2) D=50MM - CONEXAO 1/4" BSP, RETO, CAIXA E ANEL EM ACO ESTAMPADO 1020, ACABAMENTO EM PINTURA ELETROSTATICA EM EPOXI PRETO</v>
          </cell>
          <cell r="C8583" t="str">
            <v>UN</v>
          </cell>
          <cell r="D8583">
            <v>48.35</v>
          </cell>
        </row>
        <row r="8584">
          <cell r="A8584">
            <v>39956</v>
          </cell>
          <cell r="B8584" t="str">
            <v>MANTA DE POLIETILENO EXPANDIDO (PEBD), E = 5 MM *COLETADO CAIXA*</v>
          </cell>
          <cell r="C8584" t="str">
            <v>M2</v>
          </cell>
          <cell r="D8584">
            <v>3.46</v>
          </cell>
        </row>
        <row r="8585">
          <cell r="A8585">
            <v>11621</v>
          </cell>
          <cell r="B8585" t="str">
            <v>MANTA IMPERMEABILIZANTE A BASE DE ASFALTO MODIFICADO C/ ELASTOMEROS DESBS TIPO TORODIM ALUMINIO E = 3MM VIAPOL OU EQUIV</v>
          </cell>
          <cell r="C8585" t="str">
            <v>M2</v>
          </cell>
          <cell r="D8585">
            <v>36.75</v>
          </cell>
        </row>
        <row r="8586">
          <cell r="A8586">
            <v>4014</v>
          </cell>
          <cell r="B8586" t="str">
            <v>MANTA IMPERMEABILIZANTE A BASE DE ASFALTO MODIFICADO C/ POLIMEROS DE APP TIPO TORODIM APP 3MM VIAPOL OU EQUIV</v>
          </cell>
          <cell r="C8586" t="str">
            <v>M2</v>
          </cell>
          <cell r="D8586">
            <v>33.33</v>
          </cell>
        </row>
        <row r="8587">
          <cell r="A8587">
            <v>4015</v>
          </cell>
          <cell r="B8587" t="str">
            <v>MANTA IMPERMEABILIZANTE A BASE DE ASFALTO MODIFICADO C/ POLIMEROS DE APP TIPO TORODIM 4MM VIAPOL OU EQUIV</v>
          </cell>
          <cell r="C8587" t="str">
            <v>M2</v>
          </cell>
          <cell r="D8587">
            <v>38.5</v>
          </cell>
        </row>
        <row r="8588">
          <cell r="A8588">
            <v>4017</v>
          </cell>
          <cell r="B8588" t="str">
            <v>MANTA IMPERMEABILIZANTE A BASE DE ASFALTO MODIFICADO C/ POLIMEROS DE APP TIPO TORODIM 5MM VIAPOL OU EQUIV</v>
          </cell>
          <cell r="C8588" t="str">
            <v>M2</v>
          </cell>
          <cell r="D8588">
            <v>41.59</v>
          </cell>
        </row>
        <row r="8589">
          <cell r="A8589">
            <v>4016</v>
          </cell>
          <cell r="B8589" t="str">
            <v>MANTA IMPERMEABILIZANTE TIPO GLASS, A BASE DE ASFALTO MODIFICADO COM POLIMEROS PLASTOMERICOS (PL), E = 3 MM</v>
          </cell>
          <cell r="C8589" t="str">
            <v>M2</v>
          </cell>
          <cell r="D8589">
            <v>25.03</v>
          </cell>
        </row>
        <row r="8590">
          <cell r="A8590">
            <v>626</v>
          </cell>
          <cell r="B8590" t="str">
            <v>MANTA LIQUIDA DE BASE ASFALTICA MODIFICADA COM A ADICAO DE ELASTOMEROS DILUIDOS EM SOLVENTE ORGANICO, APLICACAO A FRIO</v>
          </cell>
          <cell r="C8590" t="str">
            <v>KG</v>
          </cell>
          <cell r="D8590">
            <v>10.18</v>
          </cell>
        </row>
        <row r="8591">
          <cell r="A8591">
            <v>25860</v>
          </cell>
          <cell r="B8591" t="str">
            <v>MANTA TERMOPLASTICA, PEAD, GEOMEMBRANA LISA, E = 0,50 MM ( NBR 15352)</v>
          </cell>
          <cell r="C8591" t="str">
            <v>M2</v>
          </cell>
          <cell r="D8591">
            <v>6.88</v>
          </cell>
        </row>
        <row r="8592">
          <cell r="A8592">
            <v>25861</v>
          </cell>
          <cell r="B8592" t="str">
            <v>MANTA TERMOPLASTICA, PEAD, GEOMEMBRANA LISA, E = 0,75 MM ( NBR 15352)</v>
          </cell>
          <cell r="C8592" t="str">
            <v>M2</v>
          </cell>
          <cell r="D8592">
            <v>10.38</v>
          </cell>
        </row>
        <row r="8593">
          <cell r="A8593">
            <v>25862</v>
          </cell>
          <cell r="B8593" t="str">
            <v>MANTA TERMOPLASTICA, PEAD, GEOMEMBRANA LISA, E = 0,80 MM ( NBR 15352)</v>
          </cell>
          <cell r="C8593" t="str">
            <v>M2</v>
          </cell>
          <cell r="D8593">
            <v>11.02</v>
          </cell>
        </row>
        <row r="8594">
          <cell r="A8594">
            <v>25863</v>
          </cell>
          <cell r="B8594" t="str">
            <v>MANTA TERMOPLASTICA, PEAD, GEOMEMBRANA LISA, E = 1,00 MM ( NBR 15352)</v>
          </cell>
          <cell r="C8594" t="str">
            <v>M2</v>
          </cell>
          <cell r="D8594">
            <v>13.78</v>
          </cell>
        </row>
        <row r="8595">
          <cell r="A8595">
            <v>25864</v>
          </cell>
          <cell r="B8595" t="str">
            <v>MANTA TERMOPLASTICA, PEAD, GEOMEMBRANA LISA, E = 1,50 MM ( NBR 15352)</v>
          </cell>
          <cell r="C8595" t="str">
            <v>M2</v>
          </cell>
          <cell r="D8595">
            <v>20.66</v>
          </cell>
        </row>
        <row r="8596">
          <cell r="A8596">
            <v>25865</v>
          </cell>
          <cell r="B8596" t="str">
            <v>MANTA TERMOPLASTICA, PEAD, GEOMEMBRANA LISA, E = 2,00 MM ( NBR 15352)</v>
          </cell>
          <cell r="C8596" t="str">
            <v>M2</v>
          </cell>
          <cell r="D8596">
            <v>27.68</v>
          </cell>
        </row>
        <row r="8597">
          <cell r="A8597">
            <v>25866</v>
          </cell>
          <cell r="B8597" t="str">
            <v>MANTA TERMOPLASTICA, PEAD, GEOMEMBRANA LISA, E = 2,50 MM ( NBR 15352)</v>
          </cell>
          <cell r="C8597" t="str">
            <v>M2</v>
          </cell>
          <cell r="D8597">
            <v>34.369999999999997</v>
          </cell>
        </row>
        <row r="8598">
          <cell r="A8598">
            <v>25868</v>
          </cell>
          <cell r="B8598" t="str">
            <v>MANTA TERMOPLASTICA, PEAD, GEOMEMBRANA TEXTURIZADA EM AMBAS AS FACES, E = 0,50 MM (NBR 15352)</v>
          </cell>
          <cell r="C8598" t="str">
            <v>M2</v>
          </cell>
          <cell r="D8598">
            <v>7.67</v>
          </cell>
        </row>
        <row r="8599">
          <cell r="A8599">
            <v>25869</v>
          </cell>
          <cell r="B8599" t="str">
            <v>MANTA TERMOPLASTICA, PEAD, GEOMEMBRANA TEXTURIZADA EM AMBAS AS FACES, E = 0,75 MM (NBR 15352)</v>
          </cell>
          <cell r="C8599" t="str">
            <v>M2</v>
          </cell>
          <cell r="D8599">
            <v>10.83</v>
          </cell>
        </row>
        <row r="8600">
          <cell r="A8600">
            <v>25870</v>
          </cell>
          <cell r="B8600" t="str">
            <v>MANTA TERMOPLASTICA, PEAD, GEOMEMBRANA TEXTURIZADA EM AMBAS AS FACES, E = 0,80 MM (NBR 15352)</v>
          </cell>
          <cell r="C8600" t="str">
            <v>M2</v>
          </cell>
          <cell r="D8600">
            <v>12.27</v>
          </cell>
        </row>
        <row r="8601">
          <cell r="A8601">
            <v>25871</v>
          </cell>
          <cell r="B8601" t="str">
            <v>MANTA TERMOPLASTICA, PEAD, GEOMEMBRANA TEXTURIZADA EM AMBAS AS FACES, E = 1,00 MM (NBR 15352)</v>
          </cell>
          <cell r="C8601" t="str">
            <v>M2</v>
          </cell>
          <cell r="D8601">
            <v>15.07</v>
          </cell>
        </row>
        <row r="8602">
          <cell r="A8602">
            <v>25867</v>
          </cell>
          <cell r="B8602" t="str">
            <v>MANTA TERMOPLASTICA, PEAD, GEOMEMBRANA TEXTURIZADA EM AMBAS AS FACES, E = 1,50 MM (NBR 15352)</v>
          </cell>
          <cell r="C8602" t="str">
            <v>M2</v>
          </cell>
          <cell r="D8602">
            <v>22.31</v>
          </cell>
        </row>
        <row r="8603">
          <cell r="A8603">
            <v>25872</v>
          </cell>
          <cell r="B8603" t="str">
            <v>MANTA TERMOPLASTICA, PEAD, GEOMEMBRANA TEXTURIZADA EM AMBAS AS FACES, E = 2,00 MM (NBR 15352)</v>
          </cell>
          <cell r="C8603" t="str">
            <v>M2</v>
          </cell>
          <cell r="D8603">
            <v>30.15</v>
          </cell>
        </row>
        <row r="8604">
          <cell r="A8604">
            <v>25873</v>
          </cell>
          <cell r="B8604" t="str">
            <v>MANTA TERMOPLASTICA, PEAD, GEOMEMBRANA TEXTURIZADA EM AMBAS AS FACES, E = 2,50 MM (NBR 15352)</v>
          </cell>
          <cell r="C8604" t="str">
            <v>M2</v>
          </cell>
          <cell r="D8604">
            <v>37.61</v>
          </cell>
        </row>
        <row r="8605">
          <cell r="A8605">
            <v>12898</v>
          </cell>
          <cell r="B8605" t="str">
            <v>MANÔMETRO ESCALA 10 KGF/CM2, CAIXA E ANEL EM ACO ESTAMPADO 1020, ACABAMENTO EM PINTURA ELETROSTATICA EM EPOXI PRETO, DN = 100 MM, CONEXAO DE 1,2"</v>
          </cell>
          <cell r="C8605" t="str">
            <v>UN</v>
          </cell>
          <cell r="D8605">
            <v>113.16</v>
          </cell>
        </row>
        <row r="8606">
          <cell r="A8606">
            <v>14535</v>
          </cell>
          <cell r="B8606" t="str">
            <v>MAQUINA (PRENSA HIDRAULICA) PMT-1000 P/ FABRICACAO DE TUBOS DE CONCRETO SIMPLES   DN200 A DN600 X 1000 A 1500MM DE COMPR - MENEGOTTI</v>
          </cell>
          <cell r="C8606" t="str">
            <v>UN</v>
          </cell>
          <cell r="D8606">
            <v>53481.15</v>
          </cell>
        </row>
        <row r="8607">
          <cell r="A8607">
            <v>4037</v>
          </cell>
          <cell r="B8607" t="str">
            <v>MAQUINA DE CORTAR ACO TIPO SOGEMAT OU EQUIV (MANUAL)</v>
          </cell>
          <cell r="C8607" t="str">
            <v>H</v>
          </cell>
          <cell r="D8607">
            <v>4.29</v>
          </cell>
        </row>
        <row r="8608">
          <cell r="A8608">
            <v>4035</v>
          </cell>
          <cell r="B8608" t="str">
            <v>MAQUINA DE CORTAR ASFALTO E CONCRETO COM MOTOR A GASOLINA DE 10 HP, SEM O DISCO (LOCACAO)</v>
          </cell>
          <cell r="C8608" t="str">
            <v>H</v>
          </cell>
          <cell r="D8608">
            <v>2.86</v>
          </cell>
        </row>
        <row r="8609">
          <cell r="A8609">
            <v>4036</v>
          </cell>
          <cell r="B8609" t="str">
            <v>MAQUINA DE DOBRAR ACO DIAM ATE 1 1/2" TIPO NEOCONDE OU EQUIV (MANUAL)</v>
          </cell>
          <cell r="C8609" t="str">
            <v>H</v>
          </cell>
          <cell r="D8609">
            <v>4.29</v>
          </cell>
        </row>
        <row r="8610">
          <cell r="A8610">
            <v>10764</v>
          </cell>
          <cell r="B8610" t="str">
            <v>MAQUINA ELETRICA P/ POLIMENTO DE PISO</v>
          </cell>
          <cell r="C8610" t="str">
            <v>H</v>
          </cell>
          <cell r="D8610">
            <v>3.71</v>
          </cell>
        </row>
        <row r="8611">
          <cell r="A8611">
            <v>13836</v>
          </cell>
          <cell r="B8611" t="str">
            <v>MAQUINA EXTRUSORA DE CONCRETO PARA GUIAS E SARJETAS, COM MOTOR A DIESEL DE 14 CV</v>
          </cell>
          <cell r="C8611" t="str">
            <v>UN</v>
          </cell>
          <cell r="D8611">
            <v>41549.620000000003</v>
          </cell>
        </row>
        <row r="8612">
          <cell r="A8612">
            <v>20189</v>
          </cell>
          <cell r="B8612" t="str">
            <v>MAQUINA JATO DE AREIA PNEUMATICA CAMARA DUPLA 1 SAIDA</v>
          </cell>
          <cell r="C8612" t="str">
            <v>H</v>
          </cell>
          <cell r="D8612">
            <v>5.93</v>
          </cell>
        </row>
        <row r="8613">
          <cell r="A8613">
            <v>20190</v>
          </cell>
          <cell r="B8613" t="str">
            <v>MAQUINA JATO DE AREIA PNEUMATICA CAMARA DUPLA 2 SAIDA</v>
          </cell>
          <cell r="C8613" t="str">
            <v>H</v>
          </cell>
          <cell r="D8613">
            <v>7.74</v>
          </cell>
        </row>
        <row r="8614">
          <cell r="A8614">
            <v>14534</v>
          </cell>
          <cell r="B8614" t="str">
            <v>MAQUINA MANUAL TIPO PRENSA PARA PRODUCAO DE BLOCOS E PAVIMENTOS DE CONCRETO, COM MOTOR ELETRICO TRIFASICO PARA VIBRACAO, POTENCIA TOTAL INSTALADA DE 1,5 KW</v>
          </cell>
          <cell r="C8614" t="str">
            <v>UN</v>
          </cell>
          <cell r="D8614">
            <v>17393.77</v>
          </cell>
        </row>
        <row r="8615">
          <cell r="A8615">
            <v>3335</v>
          </cell>
          <cell r="B8615" t="str">
            <v>MAQUINA P/ SOLDA ELETRICA TIPO BAMBINA TIG 30 AC/DC DA BAMBOZZI OU EQUIV</v>
          </cell>
          <cell r="C8615" t="str">
            <v>H</v>
          </cell>
          <cell r="D8615">
            <v>1.74</v>
          </cell>
        </row>
        <row r="8616">
          <cell r="A8616">
            <v>14619</v>
          </cell>
          <cell r="B8616" t="str">
            <v>MAQUINA PARA CORTE COM DISCO ABRASIVO DE DIAMETRO DE 18'' (450 MM), COM MOTOR ELETRICO TRIFASICO DE 10 CV MAQUINA PARA CORTE COM DISCO ABRASIVO DE DIAMETRO DE 18'' (450 MM), COM MOTOR</v>
          </cell>
          <cell r="C8616" t="str">
            <v>UN</v>
          </cell>
          <cell r="D8616">
            <v>1840.38</v>
          </cell>
        </row>
        <row r="8617">
          <cell r="A8617">
            <v>39813</v>
          </cell>
          <cell r="B8617" t="str">
            <v>MAQUINA TIPO VASO / TANQUE / JATO DE PRESSAO PORTATIL PARA JATEAMENTO, CONTROLE AUTOMATICO E REMOTO, COM CAMARA DE 1 SAIDA, CAPACIDADE 280 LITROS, DIAMETRO *670* MM, BICO DE JATO CURTO VENTURI DE 5/16", MANGUEI</v>
          </cell>
          <cell r="C8617" t="str">
            <v>UN</v>
          </cell>
          <cell r="D8617">
            <v>11364.99</v>
          </cell>
        </row>
        <row r="8618">
          <cell r="A8618">
            <v>12868</v>
          </cell>
          <cell r="B8618" t="str">
            <v>MARCENEIRO</v>
          </cell>
          <cell r="C8618" t="str">
            <v>H</v>
          </cell>
          <cell r="D8618">
            <v>10.66</v>
          </cell>
        </row>
        <row r="8619">
          <cell r="A8619">
            <v>4755</v>
          </cell>
          <cell r="B8619" t="str">
            <v>MARMORISTA/GRANITEIRO</v>
          </cell>
          <cell r="C8619" t="str">
            <v>H</v>
          </cell>
          <cell r="D8619">
            <v>11.18</v>
          </cell>
        </row>
        <row r="8620">
          <cell r="A8620">
            <v>4040</v>
          </cell>
          <cell r="B8620" t="str">
            <v>MARTELETE OU ROMPEDOR PNEUMATICO DE * 27 KG * (LOCACAO)</v>
          </cell>
          <cell r="C8620" t="str">
            <v>H</v>
          </cell>
          <cell r="D8620">
            <v>3.15</v>
          </cell>
        </row>
        <row r="8621">
          <cell r="A8621">
            <v>4044</v>
          </cell>
          <cell r="B8621" t="str">
            <v>MARTELETE OU ROMPEDOR PNEUMATICO TIPO ATLAS COPCO TEX-32 32,6 KG OU EQUIV</v>
          </cell>
          <cell r="C8621" t="str">
            <v>H</v>
          </cell>
          <cell r="D8621">
            <v>3.28</v>
          </cell>
        </row>
        <row r="8622">
          <cell r="A8622">
            <v>4043</v>
          </cell>
          <cell r="B8622" t="str">
            <v>MARTELETE OU ROMPEDOR PNEUMATICO TIPO ATLAS COPCO TEX-43,36 A 44 KG OU EQUIV</v>
          </cell>
          <cell r="C8622" t="str">
            <v>H</v>
          </cell>
          <cell r="D8622">
            <v>3.43</v>
          </cell>
        </row>
        <row r="8623">
          <cell r="A8623">
            <v>4045</v>
          </cell>
          <cell r="B8623" t="str">
            <v>MARTELETE OU ROMPEDOR PNEUMATICO TIPO ATLAS COPCO 27 A 44KG INCLUSIVE CONJUNTO DE MANGUEIRAS ( 2 X 15M)</v>
          </cell>
          <cell r="C8623" t="str">
            <v>H</v>
          </cell>
          <cell r="D8623">
            <v>4.58</v>
          </cell>
        </row>
        <row r="8624">
          <cell r="A8624">
            <v>14531</v>
          </cell>
          <cell r="B8624" t="str">
            <v>MARTELO DEMOLIDOR PNEUMATICO MANUAL, COM REDUCAO DE VIBRACAO, PESO DE 21 KG</v>
          </cell>
          <cell r="C8624" t="str">
            <v>UN</v>
          </cell>
          <cell r="D8624">
            <v>4598.41</v>
          </cell>
        </row>
        <row r="8625">
          <cell r="A8625">
            <v>36533</v>
          </cell>
          <cell r="B8625" t="str">
            <v>MARTELO DEMOLIDOR PNEUMATICO MANUAL, COM REDUCAO DE VIBRACAO, PESO DE 31,5 KG</v>
          </cell>
          <cell r="C8625" t="str">
            <v>UN</v>
          </cell>
          <cell r="D8625">
            <v>5291.6</v>
          </cell>
        </row>
        <row r="8626">
          <cell r="A8626">
            <v>11616</v>
          </cell>
          <cell r="B8626" t="str">
            <v>MARTELO DEMOLIDOR PNEUMATICO MANUAL, PADRAO, PESO DE 32 KG</v>
          </cell>
          <cell r="C8626" t="str">
            <v>UN</v>
          </cell>
          <cell r="D8626">
            <v>4997.83</v>
          </cell>
        </row>
        <row r="8627">
          <cell r="A8627">
            <v>4046</v>
          </cell>
          <cell r="B8627" t="str">
            <v>MARTELO DEMOLIDOR PNEUMATICO MANUAL, PESO DE 28 KG, COM SILENCIADOR</v>
          </cell>
          <cell r="C8627" t="str">
            <v>UN</v>
          </cell>
          <cell r="D8627">
            <v>4885.66</v>
          </cell>
        </row>
        <row r="8628">
          <cell r="A8628">
            <v>13447</v>
          </cell>
          <cell r="B8628" t="str">
            <v>MARTELO PERFURADOR PNEUMATICO MANUAL, DE SUPERFICIE, COM AVANCO DE COLUNA, PESO DE 22 KG</v>
          </cell>
          <cell r="C8628" t="str">
            <v>UN</v>
          </cell>
          <cell r="D8628">
            <v>10347.16</v>
          </cell>
        </row>
        <row r="8629">
          <cell r="A8629">
            <v>14529</v>
          </cell>
          <cell r="B8629" t="str">
            <v>MARTELO PERFURADOR PNEUMATICO MANUAL, HASTE 25 X 75 MM, 21 KG</v>
          </cell>
          <cell r="C8629" t="str">
            <v>UN</v>
          </cell>
          <cell r="D8629">
            <v>5786.9</v>
          </cell>
        </row>
        <row r="8630">
          <cell r="A8630">
            <v>10747</v>
          </cell>
          <cell r="B8630" t="str">
            <v>MARTELO PERFURADOR PNEUMATICO MANUAL, PESO DE 25 KG, COM SILENCIADOR</v>
          </cell>
          <cell r="C8630" t="str">
            <v>UN</v>
          </cell>
          <cell r="D8630">
            <v>5677.83</v>
          </cell>
        </row>
        <row r="8631">
          <cell r="A8631">
            <v>36141</v>
          </cell>
          <cell r="B8631" t="str">
            <v>MASCARA DE SEGURANCA PARA SOLDA COM ESCUDO DE CELERON E CARNEIRA DE PLASTICO COM REGULAGEM</v>
          </cell>
          <cell r="C8631" t="str">
            <v>UN</v>
          </cell>
          <cell r="D8631">
            <v>29.56</v>
          </cell>
        </row>
        <row r="8632">
          <cell r="A8632">
            <v>4053</v>
          </cell>
          <cell r="B8632" t="str">
            <v>MASSA A OLEO PARA MADEIRA</v>
          </cell>
          <cell r="C8632" t="str">
            <v>GL</v>
          </cell>
          <cell r="D8632">
            <v>53.21</v>
          </cell>
        </row>
        <row r="8633">
          <cell r="A8633">
            <v>4052</v>
          </cell>
          <cell r="B8633" t="str">
            <v>MASSA ACRILICA</v>
          </cell>
          <cell r="C8633" t="str">
            <v>18L</v>
          </cell>
          <cell r="D8633">
            <v>108.53</v>
          </cell>
        </row>
        <row r="8634">
          <cell r="A8634">
            <v>4056</v>
          </cell>
          <cell r="B8634" t="str">
            <v>MASSA ACRILICA PARA PAREDES INTERIOR/EXTERIOR</v>
          </cell>
          <cell r="C8634" t="str">
            <v>GL</v>
          </cell>
          <cell r="D8634">
            <v>27.98</v>
          </cell>
        </row>
        <row r="8635">
          <cell r="A8635">
            <v>4051</v>
          </cell>
          <cell r="B8635" t="str">
            <v>MASSA CORRIDA PVA PARA PAREDES INTERNAS</v>
          </cell>
          <cell r="C8635" t="str">
            <v>18L</v>
          </cell>
          <cell r="D8635">
            <v>69.849999999999994</v>
          </cell>
        </row>
        <row r="8636">
          <cell r="A8636">
            <v>4048</v>
          </cell>
          <cell r="B8636" t="str">
            <v>MASSA CORRIDA PVA PARA PAREDES INTERNAS</v>
          </cell>
          <cell r="C8636" t="str">
            <v>L</v>
          </cell>
          <cell r="D8636">
            <v>3.88</v>
          </cell>
        </row>
        <row r="8637">
          <cell r="A8637">
            <v>4047</v>
          </cell>
          <cell r="B8637" t="str">
            <v>MASSA CORRIDA PVA PARA PAREDES INTERNAS</v>
          </cell>
          <cell r="C8637" t="str">
            <v>GL</v>
          </cell>
          <cell r="D8637">
            <v>13.97</v>
          </cell>
        </row>
        <row r="8638">
          <cell r="A8638">
            <v>39434</v>
          </cell>
          <cell r="B8638" t="str">
            <v>MASSA DE REJUNTE EM PO PARA DRYWALL, A BASE DE GESSO, SECAGEM RAPIDA, PARA TRATAMENTO DE JUNTAS DE CHAPA DE GESSO (COM ADICAO DE AGUA)</v>
          </cell>
          <cell r="C8638" t="str">
            <v>KG</v>
          </cell>
          <cell r="D8638">
            <v>2.7</v>
          </cell>
        </row>
        <row r="8639">
          <cell r="A8639">
            <v>39433</v>
          </cell>
          <cell r="B8639" t="str">
            <v>MASSA DE REJUNTE PRONTA PARA TRATAMENTO DE JUNTAS DE CHAPA DE GESSO PARA DRYWALL, SEM ADICAO DE AGUA</v>
          </cell>
          <cell r="C8639" t="str">
            <v>KG</v>
          </cell>
          <cell r="D8639">
            <v>1.94</v>
          </cell>
        </row>
        <row r="8640">
          <cell r="A8640">
            <v>4049</v>
          </cell>
          <cell r="B8640" t="str">
            <v>MASSA EPOXI (BICOMPONENTE, MASSA COM CATALIZADOR)</v>
          </cell>
          <cell r="C8640" t="str">
            <v>L</v>
          </cell>
          <cell r="D8640">
            <v>43.76</v>
          </cell>
        </row>
        <row r="8641">
          <cell r="A8641">
            <v>38120</v>
          </cell>
          <cell r="B8641" t="str">
            <v>MASSA EPOXI BICOMPONENTE PARA REPAROS</v>
          </cell>
          <cell r="C8641" t="str">
            <v>KG</v>
          </cell>
          <cell r="D8641">
            <v>72.44</v>
          </cell>
        </row>
        <row r="8642">
          <cell r="A8642">
            <v>38877</v>
          </cell>
          <cell r="B8642" t="str">
            <v>MASSA PARA TEXTURA LISA DE BASE ACRILICA, COR BRANCA, USO INTERNO E EXTERNO</v>
          </cell>
          <cell r="C8642" t="str">
            <v>KG</v>
          </cell>
          <cell r="D8642">
            <v>5.13</v>
          </cell>
        </row>
        <row r="8643">
          <cell r="A8643">
            <v>10498</v>
          </cell>
          <cell r="B8643" t="str">
            <v>MASSA PARA VIDRO</v>
          </cell>
          <cell r="C8643" t="str">
            <v>KG</v>
          </cell>
          <cell r="D8643">
            <v>5.03</v>
          </cell>
        </row>
        <row r="8644">
          <cell r="A8644">
            <v>4823</v>
          </cell>
          <cell r="B8644" t="str">
            <v>MASSA PLASTICA ADESIVA PARA MARMORE/GRANITO</v>
          </cell>
          <cell r="C8644" t="str">
            <v>KG</v>
          </cell>
          <cell r="D8644">
            <v>36.86</v>
          </cell>
        </row>
        <row r="8645">
          <cell r="A8645">
            <v>12357</v>
          </cell>
          <cell r="B8645" t="str">
            <v>MASTRO SIMPLES GALVANIZADO DIAMETRO NOMINAL 1 1/2", COMPRIMENTO 3 M</v>
          </cell>
          <cell r="C8645" t="str">
            <v>UN</v>
          </cell>
          <cell r="D8645">
            <v>107.85</v>
          </cell>
        </row>
        <row r="8646">
          <cell r="A8646">
            <v>12358</v>
          </cell>
          <cell r="B8646" t="str">
            <v>MASTRO SIMPLES GALVANIZADO DIAMETRO NOMINAL 2", COMPRIMENTO 3 M</v>
          </cell>
          <cell r="C8646" t="str">
            <v>UN</v>
          </cell>
          <cell r="D8646">
            <v>121.31</v>
          </cell>
        </row>
        <row r="8647">
          <cell r="A8647">
            <v>11080</v>
          </cell>
          <cell r="B8647" t="str">
            <v>MATERIAL FILTRANTE (PEDREGULHO) 15,4 A 9,6 MM (POSTO PEDREIRA/FORNECEDOR, SEM FRETE)</v>
          </cell>
          <cell r="C8647" t="str">
            <v>M3</v>
          </cell>
          <cell r="D8647">
            <v>667.46</v>
          </cell>
        </row>
        <row r="8648">
          <cell r="A8648">
            <v>11079</v>
          </cell>
          <cell r="B8648" t="str">
            <v>MATERIAL FILTRANTE (PEDREGULHO) 2,4 A 0,6 MM (POSTO PEDREIRA/FORNECEDOR, SEM FRETE)</v>
          </cell>
          <cell r="C8648" t="str">
            <v>M3</v>
          </cell>
          <cell r="D8648">
            <v>667.46</v>
          </cell>
        </row>
        <row r="8649">
          <cell r="A8649">
            <v>11081</v>
          </cell>
          <cell r="B8649" t="str">
            <v>MATERIAL FILTRANTE (PEDREGULHO) 25,4 A 15,4 MM (POSTO PEDREIRA/FORNECEDOR, SEM FRETE)</v>
          </cell>
          <cell r="C8649" t="str">
            <v>M3</v>
          </cell>
          <cell r="D8649">
            <v>667.46</v>
          </cell>
        </row>
        <row r="8650">
          <cell r="A8650">
            <v>11082</v>
          </cell>
          <cell r="B8650" t="str">
            <v>MATERIAL FILTRANTE (PEDREGULHO) 38 A 25,4 MM (POSTO PEDREIRA/FORNECEDOR, SEM FRETE)</v>
          </cell>
          <cell r="C8650" t="str">
            <v>M3</v>
          </cell>
          <cell r="D8650">
            <v>680.97</v>
          </cell>
        </row>
        <row r="8651">
          <cell r="A8651">
            <v>11083</v>
          </cell>
          <cell r="B8651" t="str">
            <v>MATERIAL FILTRANTE (PEDREGULHO) 4,8 A 2,4 MM (POSTO PEDREIRA/FORNECEDOR, SEM FRETE)</v>
          </cell>
          <cell r="C8651" t="str">
            <v>M3</v>
          </cell>
          <cell r="D8651">
            <v>667.46</v>
          </cell>
        </row>
        <row r="8652">
          <cell r="A8652">
            <v>11084</v>
          </cell>
          <cell r="B8652" t="str">
            <v>MATERIAL FILTRANTE (PEDREGULHO) 9,6 A 4,8 MM (POSTO PEDREIRA/FORNECEDOR, SEM FRETE)</v>
          </cell>
          <cell r="C8652" t="str">
            <v>M3</v>
          </cell>
          <cell r="D8652">
            <v>667.46</v>
          </cell>
        </row>
        <row r="8653">
          <cell r="A8653">
            <v>4058</v>
          </cell>
          <cell r="B8653" t="str">
            <v>MECANICO DE EQUIPAMENTOS PESADOS</v>
          </cell>
          <cell r="C8653" t="str">
            <v>H</v>
          </cell>
          <cell r="D8653">
            <v>14.33</v>
          </cell>
        </row>
        <row r="8654">
          <cell r="A8654">
            <v>34794</v>
          </cell>
          <cell r="B8654" t="str">
            <v>MECANICO DE REFRIGERACAO</v>
          </cell>
          <cell r="C8654" t="str">
            <v>H</v>
          </cell>
          <cell r="D8654">
            <v>11.56</v>
          </cell>
        </row>
        <row r="8655">
          <cell r="A8655">
            <v>12768</v>
          </cell>
          <cell r="B8655" t="str">
            <v>MEDIDOR D = 2"</v>
          </cell>
          <cell r="C8655" t="str">
            <v>UN</v>
          </cell>
          <cell r="D8655">
            <v>1135.6600000000001</v>
          </cell>
        </row>
        <row r="8656">
          <cell r="A8656">
            <v>12779</v>
          </cell>
          <cell r="B8656" t="str">
            <v>MEDIDOR D = 3"</v>
          </cell>
          <cell r="C8656" t="str">
            <v>UN</v>
          </cell>
          <cell r="D8656">
            <v>1533.27</v>
          </cell>
        </row>
        <row r="8657">
          <cell r="A8657">
            <v>12780</v>
          </cell>
          <cell r="B8657" t="str">
            <v>MEDIDOR D = 4"</v>
          </cell>
          <cell r="C8657" t="str">
            <v>UN</v>
          </cell>
          <cell r="D8657">
            <v>1970.64</v>
          </cell>
        </row>
        <row r="8658">
          <cell r="A8658">
            <v>13741</v>
          </cell>
          <cell r="B8658" t="str">
            <v>MEDIDOR DE NIVEL ESTATICO E DINAMICO PARA POCO, COMPRIMENTO DE 200 M</v>
          </cell>
          <cell r="C8658" t="str">
            <v>UN</v>
          </cell>
          <cell r="D8658">
            <v>1652.14</v>
          </cell>
        </row>
        <row r="8659">
          <cell r="A8659">
            <v>3288</v>
          </cell>
          <cell r="B8659" t="str">
            <v>MEIA CANA DE MADEIRA CEDRINHO OU EQUIVALENTE DA REGIAO, ACABAMENTO PARA FORRO PAULISTA, *2,5 X 2,5* CM</v>
          </cell>
          <cell r="C8659" t="str">
            <v>M</v>
          </cell>
          <cell r="D8659">
            <v>2.7</v>
          </cell>
        </row>
        <row r="8660">
          <cell r="A8660">
            <v>13587</v>
          </cell>
          <cell r="B8660" t="str">
            <v>MEIA CANA DE MADEIRA PINUS OU EQUIVALENTE DA REGIAO, ACABAMENTO PARA FORRO PAULISTA, *2,5 X 2,5* CM</v>
          </cell>
          <cell r="C8660" t="str">
            <v>M</v>
          </cell>
          <cell r="D8660">
            <v>1.63</v>
          </cell>
        </row>
        <row r="8661">
          <cell r="A8661">
            <v>38598</v>
          </cell>
          <cell r="B8661" t="str">
            <v>MEIA CANALETA CONCRETO ESTRUTURAL 14 X 19 X 19 CM, FBK 14 MPA (NBR 6136)</v>
          </cell>
          <cell r="C8661" t="str">
            <v>UN</v>
          </cell>
          <cell r="D8661">
            <v>2.16</v>
          </cell>
        </row>
        <row r="8662">
          <cell r="A8662">
            <v>38595</v>
          </cell>
          <cell r="B8662" t="str">
            <v>MEIA CANALETA CONCRETO ESTRUTURAL 14 X 19 X 19 CM, FBK 4,5 MPA (NBR 6136)</v>
          </cell>
          <cell r="C8662" t="str">
            <v>UN</v>
          </cell>
          <cell r="D8662">
            <v>1.49</v>
          </cell>
        </row>
        <row r="8663">
          <cell r="A8663">
            <v>38592</v>
          </cell>
          <cell r="B8663" t="str">
            <v>MEIO BLOCO CONCRETO ESTRUTURAL 14 X 19 X 14 CM, FBK 14 MPA (NBR 6136)</v>
          </cell>
          <cell r="C8663" t="str">
            <v>UN</v>
          </cell>
          <cell r="D8663">
            <v>1.95</v>
          </cell>
        </row>
        <row r="8664">
          <cell r="A8664">
            <v>38588</v>
          </cell>
          <cell r="B8664" t="str">
            <v>MEIO BLOCO CONCRETO ESTRUTURAL 14 X 19 X 14 CM, FBK 4,5 MPA (NBR 6136)</v>
          </cell>
          <cell r="C8664" t="str">
            <v>UN</v>
          </cell>
          <cell r="D8664">
            <v>1.23</v>
          </cell>
        </row>
        <row r="8665">
          <cell r="A8665">
            <v>38593</v>
          </cell>
          <cell r="B8665" t="str">
            <v>MEIO BLOCO CONCRETO ESTRUTURAL 14 X 19 X 19 CM, FBK 14 MPA (NBR 6136)</v>
          </cell>
          <cell r="C8665" t="str">
            <v>UN</v>
          </cell>
          <cell r="D8665">
            <v>2.1</v>
          </cell>
        </row>
        <row r="8666">
          <cell r="A8666">
            <v>38589</v>
          </cell>
          <cell r="B8666" t="str">
            <v>MEIO BLOCO CONCRETO ESTRUTURAL 14 X 19 X 19 CM, FBK 4,5 MPA (NBR 6136)</v>
          </cell>
          <cell r="C8666" t="str">
            <v>UN</v>
          </cell>
          <cell r="D8666">
            <v>1.5</v>
          </cell>
        </row>
        <row r="8667">
          <cell r="A8667">
            <v>38594</v>
          </cell>
          <cell r="B8667" t="str">
            <v>MEIO BLOCO CONCRETO ESTRUTURAL 14 X 19 X 34 CM, FBK 14 MPA (NBR 6136)</v>
          </cell>
          <cell r="C8667" t="str">
            <v>UN</v>
          </cell>
          <cell r="D8667">
            <v>3.11</v>
          </cell>
        </row>
        <row r="8668">
          <cell r="A8668">
            <v>34787</v>
          </cell>
          <cell r="B8668" t="str">
            <v>MEIO BLOCO ESTRUTURAL CERAMICO 14 X 19 X 14 CM, 4,0 MPA (NBR 15270)</v>
          </cell>
          <cell r="C8668" t="str">
            <v>UN</v>
          </cell>
          <cell r="D8668">
            <v>0.98</v>
          </cell>
        </row>
        <row r="8669">
          <cell r="A8669">
            <v>34788</v>
          </cell>
          <cell r="B8669" t="str">
            <v>MEIO BLOCO ESTRUTURAL CERAMICO 14 X 19 X 14 CM, 6,0 MPA (NBR 15270)</v>
          </cell>
          <cell r="C8669" t="str">
            <v>UN</v>
          </cell>
          <cell r="D8669">
            <v>0.99</v>
          </cell>
        </row>
        <row r="8670">
          <cell r="A8670">
            <v>34784</v>
          </cell>
          <cell r="B8670" t="str">
            <v>MEIO BLOCO ESTRUTURAL CERAMICO 14 X 19 X 19 CM, 4,0 MPA (NBR 15270)</v>
          </cell>
          <cell r="C8670" t="str">
            <v>UN</v>
          </cell>
          <cell r="D8670">
            <v>1.0900000000000001</v>
          </cell>
        </row>
        <row r="8671">
          <cell r="A8671">
            <v>34781</v>
          </cell>
          <cell r="B8671" t="str">
            <v>MEIO BLOCO ESTRUTURAL CERAMICO 14 X 19 X 19 CM, 6,0 MPA (NBR 15270)</v>
          </cell>
          <cell r="C8671" t="str">
            <v>UN</v>
          </cell>
          <cell r="D8671">
            <v>1.23</v>
          </cell>
        </row>
        <row r="8672">
          <cell r="A8672">
            <v>34774</v>
          </cell>
          <cell r="B8672" t="str">
            <v>MEIO BLOCO VEDACAO CONCRETO 14 X 19 X 19 CM (CLASSE D - NBR 6136)</v>
          </cell>
          <cell r="C8672" t="str">
            <v>UN</v>
          </cell>
          <cell r="D8672">
            <v>1.39</v>
          </cell>
        </row>
        <row r="8673">
          <cell r="A8673">
            <v>34773</v>
          </cell>
          <cell r="B8673" t="str">
            <v>MEIO BLOCO VEDACAO CONCRETO 14 X 19 X 19 CM APARENTE (CLASSE D - NBR 6136)</v>
          </cell>
          <cell r="C8673" t="str">
            <v>UN</v>
          </cell>
          <cell r="D8673">
            <v>1.55</v>
          </cell>
        </row>
        <row r="8674">
          <cell r="A8674">
            <v>34771</v>
          </cell>
          <cell r="B8674" t="str">
            <v>MEIO BLOCO VEDACAO CONCRETO 19 X 19 X 19 CM (CLASSE D - NBR 6136)</v>
          </cell>
          <cell r="C8674" t="str">
            <v>UN</v>
          </cell>
          <cell r="D8674">
            <v>1.6</v>
          </cell>
        </row>
        <row r="8675">
          <cell r="A8675">
            <v>34769</v>
          </cell>
          <cell r="B8675" t="str">
            <v>MEIO BLOCO VEDACAO CONCRETO 19 X 19 X 19 CM APARENTE (CLASSE D - NBR 6136/07)</v>
          </cell>
          <cell r="C8675" t="str">
            <v>UN</v>
          </cell>
          <cell r="D8675">
            <v>1.8</v>
          </cell>
        </row>
        <row r="8676">
          <cell r="A8676">
            <v>34764</v>
          </cell>
          <cell r="B8676" t="str">
            <v>MEIO BLOCO VEDACAO CONCRETO 9 X 19 X 19 CM (CLASSE D - NBR 6136)</v>
          </cell>
          <cell r="C8676" t="str">
            <v>UN</v>
          </cell>
          <cell r="D8676">
            <v>0.97</v>
          </cell>
        </row>
        <row r="8677">
          <cell r="A8677">
            <v>34763</v>
          </cell>
          <cell r="B8677" t="str">
            <v>MEIO BLOCO VEDACAO CONCRETO 9 X 19 X 19 CM APARENTE (CLASSE D - NBR 6136)</v>
          </cell>
          <cell r="C8677" t="str">
            <v>UN</v>
          </cell>
          <cell r="D8677">
            <v>1.04</v>
          </cell>
        </row>
        <row r="8678">
          <cell r="A8678">
            <v>4062</v>
          </cell>
          <cell r="B8678" t="str">
            <v>MEIO-FIO OU GUIA DE CONCRETO, PRE-MOLDADO, COMP 1 M, *30 X 15* CM (H X L)</v>
          </cell>
          <cell r="C8678" t="str">
            <v>UN</v>
          </cell>
          <cell r="D8678">
            <v>24.51</v>
          </cell>
        </row>
        <row r="8679">
          <cell r="A8679">
            <v>4059</v>
          </cell>
          <cell r="B8679" t="str">
            <v>MEIO-FIO OU GUIA DE CONCRETO, PRE-MOLDADO, COMP 1 M, *30 X 15/ 12* CM (H X L1/L2)</v>
          </cell>
          <cell r="C8679" t="str">
            <v>M</v>
          </cell>
          <cell r="D8679">
            <v>29.72</v>
          </cell>
        </row>
        <row r="8680">
          <cell r="A8680">
            <v>4061</v>
          </cell>
          <cell r="B8680" t="str">
            <v>MEIO-FIO OU GUIA DE CONCRETO, PRE-MOLDADO, COMP 80 CM, *45 X 18 /12* CM (H X L1/L2)</v>
          </cell>
          <cell r="C8680" t="str">
            <v>UN</v>
          </cell>
          <cell r="D8680">
            <v>23.77</v>
          </cell>
        </row>
        <row r="8681">
          <cell r="A8681">
            <v>10608</v>
          </cell>
          <cell r="B8681" t="str">
            <v>MESA VIBRATORIA COM DIMENSOES DE 2,0 X 1,0 M, COM MOTOR ELETRICO DE 2 POLOS E POTENCIA DE 3 CV</v>
          </cell>
          <cell r="C8681" t="str">
            <v>UN</v>
          </cell>
          <cell r="D8681">
            <v>5943.85</v>
          </cell>
        </row>
        <row r="8682">
          <cell r="A8682">
            <v>4069</v>
          </cell>
          <cell r="B8682" t="str">
            <v>MESTRE DE OBRAS</v>
          </cell>
          <cell r="C8682" t="str">
            <v>H</v>
          </cell>
          <cell r="D8682">
            <v>40.1</v>
          </cell>
        </row>
        <row r="8683">
          <cell r="A8683">
            <v>34361</v>
          </cell>
          <cell r="B8683" t="str">
            <v>METACAULIM DE ALTA REATIVIDADE/CAULIM CALCINADO</v>
          </cell>
          <cell r="C8683" t="str">
            <v>KG</v>
          </cell>
          <cell r="D8683">
            <v>1.69</v>
          </cell>
        </row>
        <row r="8684">
          <cell r="A8684">
            <v>36512</v>
          </cell>
          <cell r="B8684" t="str">
            <v>MICRO-TRATOR CORTADOR DE GRAMA COM LARGURA DO CORTE DE 107 CM, COM  2 LAMINAS E DESCARTE LATERAL</v>
          </cell>
          <cell r="C8684" t="str">
            <v>UN</v>
          </cell>
          <cell r="D8684">
            <v>10105.83</v>
          </cell>
        </row>
        <row r="8685">
          <cell r="A8685">
            <v>25972</v>
          </cell>
          <cell r="B8685" t="str">
            <v>MICROESFERAS DE VIDRO PARA SINALIZACAO HORIZONTAL VIARIA, TIPO I-B (PREMIX) - NBR 16184</v>
          </cell>
          <cell r="C8685" t="str">
            <v>KG</v>
          </cell>
          <cell r="D8685">
            <v>6.59</v>
          </cell>
        </row>
        <row r="8686">
          <cell r="A8686">
            <v>25973</v>
          </cell>
          <cell r="B8686" t="str">
            <v>MICROESFERAS DE VIDRO PARA SINALIZACAO HORIZONTAL VIARIA, TIPO II-A (DROP-ON) - NBR 16184</v>
          </cell>
          <cell r="C8686" t="str">
            <v>KG</v>
          </cell>
          <cell r="D8686">
            <v>6.59</v>
          </cell>
        </row>
        <row r="8687">
          <cell r="A8687">
            <v>11697</v>
          </cell>
          <cell r="B8687" t="str">
            <v>MICTORIO COLETIVO ACO INOX (AISI 304), E = 0,8 MM, DE *100 X 40 X 30* CM (C X A X P)</v>
          </cell>
          <cell r="C8687" t="str">
            <v>UN</v>
          </cell>
          <cell r="D8687">
            <v>422.24</v>
          </cell>
        </row>
        <row r="8688">
          <cell r="A8688">
            <v>11698</v>
          </cell>
          <cell r="B8688" t="str">
            <v>MICTORIO COLETIVO ACO INOX (AISI 304), E = 0,8 MM, DE *100 X 50 X 35* CM (C X A X P)</v>
          </cell>
          <cell r="C8688" t="str">
            <v>UN</v>
          </cell>
          <cell r="D8688">
            <v>503.71</v>
          </cell>
        </row>
        <row r="8689">
          <cell r="A8689">
            <v>11699</v>
          </cell>
          <cell r="B8689" t="str">
            <v>MICTORIO INDIVIDUAL ACO INOX (AISI 304), E = 0,8 MM, DE *50  X 45  X 35* (C X A X P)</v>
          </cell>
          <cell r="C8689" t="str">
            <v>UN</v>
          </cell>
          <cell r="D8689">
            <v>556.71</v>
          </cell>
        </row>
        <row r="8690">
          <cell r="A8690">
            <v>10432</v>
          </cell>
          <cell r="B8690" t="str">
            <v>MICTORIO SIFONADO LOUCA BRANCA SEM COMPLEMENTOS</v>
          </cell>
          <cell r="C8690" t="str">
            <v>UN</v>
          </cell>
          <cell r="D8690">
            <v>249.84</v>
          </cell>
        </row>
        <row r="8691">
          <cell r="A8691">
            <v>10430</v>
          </cell>
          <cell r="B8691" t="str">
            <v>MICTORIO SIFONADO LOUCA COR SEM COMPLEMENTOS</v>
          </cell>
          <cell r="C8691" t="str">
            <v>UN</v>
          </cell>
          <cell r="D8691">
            <v>269.07</v>
          </cell>
        </row>
        <row r="8692">
          <cell r="A8692">
            <v>37514</v>
          </cell>
          <cell r="B8692" t="str">
            <v>MINICARREGADEIRA SOBRE RODAS, POTENCIA LIQUIDA DE *47* HP, CAPACIDADE NOMINAL DE OPERACAO DE *646* KG</v>
          </cell>
          <cell r="C8692" t="str">
            <v>UN</v>
          </cell>
          <cell r="D8692">
            <v>132500</v>
          </cell>
        </row>
        <row r="8693">
          <cell r="A8693">
            <v>37519</v>
          </cell>
          <cell r="B8693" t="str">
            <v>MINICARREGADEIRA SOBRE RODAS, POTENCIA LIQUIDA DE *72* HP, CAPACIDADE NOMINAL DE OPERACAO DE *1200* KG</v>
          </cell>
          <cell r="C8693" t="str">
            <v>UN</v>
          </cell>
          <cell r="D8693">
            <v>204486.37</v>
          </cell>
        </row>
        <row r="8694">
          <cell r="A8694">
            <v>37520</v>
          </cell>
          <cell r="B8694" t="str">
            <v>MINIESCAVADEIRA SOBRE ESTEIRAS, POTENCIA LIQUIDA DE *30* HP, PESO OPERACIONAL DE *3.500* KG</v>
          </cell>
          <cell r="C8694" t="str">
            <v>UN</v>
          </cell>
          <cell r="D8694">
            <v>201134.13</v>
          </cell>
        </row>
        <row r="8695">
          <cell r="A8695">
            <v>37521</v>
          </cell>
          <cell r="B8695" t="str">
            <v>MINIESCAVADEIRA SOBRE ESTEIRAS, POTENCIA LIQUIDA DE *42* HP, PESO OPERACIONAL DE *4.500* KG</v>
          </cell>
          <cell r="C8695" t="str">
            <v>UN</v>
          </cell>
          <cell r="D8695">
            <v>245383.65</v>
          </cell>
        </row>
        <row r="8696">
          <cell r="A8696">
            <v>37522</v>
          </cell>
          <cell r="B8696" t="str">
            <v>MINIESCAVADEIRA SOBRE ESTEIRAS, POTENCIA LIQUIDA DE *42* HP, PESO OPERACIONAL DE *5.300* KG</v>
          </cell>
          <cell r="C8696" t="str">
            <v>UN</v>
          </cell>
          <cell r="D8696">
            <v>252766.2</v>
          </cell>
        </row>
        <row r="8697">
          <cell r="A8697">
            <v>21109</v>
          </cell>
          <cell r="B8697" t="str">
            <v>MINUTERIA ELETRONICA COLETIVA COM POTENCIA MAXIMA RESISTIVA PARA LAMPADAS FLUORESCENTES DE *300* W ( 110 V ) / *600* W ( 110 V )</v>
          </cell>
          <cell r="C8697" t="str">
            <v>UN</v>
          </cell>
          <cell r="D8697">
            <v>46.37</v>
          </cell>
        </row>
        <row r="8698">
          <cell r="A8698">
            <v>36800</v>
          </cell>
          <cell r="B8698" t="str">
            <v>MISTURADOR BASE PARA CHUVEIRO/BANHEIRA, 1/2 " OU 3/4 ", SOLDAVEL OU ROSCAVEL</v>
          </cell>
          <cell r="C8698" t="str">
            <v>UN</v>
          </cell>
          <cell r="D8698">
            <v>55.35</v>
          </cell>
        </row>
        <row r="8699">
          <cell r="A8699">
            <v>11769</v>
          </cell>
          <cell r="B8699" t="str">
            <v>MISTURADOR CROMADO DE MESA BICA BAIXA PARA LAVATORIO (REF 1875)</v>
          </cell>
          <cell r="C8699" t="str">
            <v>UN</v>
          </cell>
          <cell r="D8699">
            <v>135.66</v>
          </cell>
        </row>
        <row r="8700">
          <cell r="A8700">
            <v>36793</v>
          </cell>
          <cell r="B8700" t="str">
            <v>MISTURADOR CROMADO DE PAREDE PARA LAVATORIO (REF 1178)</v>
          </cell>
          <cell r="C8700" t="str">
            <v>UN</v>
          </cell>
          <cell r="D8700">
            <v>219.64</v>
          </cell>
        </row>
        <row r="8701">
          <cell r="A8701">
            <v>37546</v>
          </cell>
          <cell r="B8701" t="str">
            <v>MISTURADOR DE ARGAMASSA, EIXO HORIZONTAL, CAPACIDADE DE MISTURA 160 KG, MOTOR ELETRICO TRIFASICO 220/380 V, POTENCIA 3 CV</v>
          </cell>
          <cell r="C8701" t="str">
            <v>UN</v>
          </cell>
          <cell r="D8701">
            <v>7139.51</v>
          </cell>
        </row>
        <row r="8702">
          <cell r="A8702">
            <v>37544</v>
          </cell>
          <cell r="B8702" t="str">
            <v>MISTURADOR DE ARGAMASSA, EIXO HORIZONTAL, CAPACIDADE DE MISTURA 300 KG, MOTOR ELETRICO TRIFASICO 220/380 V, POTENCIA 5 CV</v>
          </cell>
          <cell r="C8702" t="str">
            <v>UN</v>
          </cell>
          <cell r="D8702">
            <v>7551.23</v>
          </cell>
        </row>
        <row r="8703">
          <cell r="A8703">
            <v>37545</v>
          </cell>
          <cell r="B8703" t="str">
            <v>MISTURADOR DE ARGAMASSA, EIXO HORIZONTAL, CAPACIDADE DE MISTURA 600 KG, MOTOR ELETRICO TRIFASICO 220/380 V, POTENCIA 7,5 CV</v>
          </cell>
          <cell r="C8703" t="str">
            <v>UN</v>
          </cell>
          <cell r="D8703">
            <v>8984.9500000000007</v>
          </cell>
        </row>
        <row r="8704">
          <cell r="A8704">
            <v>11771</v>
          </cell>
          <cell r="B8704" t="str">
            <v>MISTURADOR DE PAREDE CROMADO PARA COZINHA BICA MOVEL COM AREJADOR (REF 1258)</v>
          </cell>
          <cell r="C8704" t="str">
            <v>UN</v>
          </cell>
          <cell r="D8704">
            <v>168.27</v>
          </cell>
        </row>
        <row r="8705">
          <cell r="A8705">
            <v>39919</v>
          </cell>
          <cell r="B8705" t="str">
            <v>MISTURADOR DUPLO HORIZONTAL DE ALTA TURBULENCIA, CAPACIDADE / VOLUME 2 X 500 LITROS, MOTORES ELETRICOS MINIMO 5 CV CADA,  PARA NATA CIMENTO, ARGAMASSA E OUTROS</v>
          </cell>
          <cell r="C8705" t="str">
            <v>UN</v>
          </cell>
          <cell r="D8705">
            <v>35737.19</v>
          </cell>
        </row>
        <row r="8706">
          <cell r="A8706">
            <v>37587</v>
          </cell>
          <cell r="B8706" t="str">
            <v>MISTURADOR MONOCOMANDO PARA CHUVEIRO, BASE BRUTA E ACABAMENTO CROMADO</v>
          </cell>
          <cell r="C8706" t="str">
            <v>UN</v>
          </cell>
          <cell r="D8706">
            <v>153.05000000000001</v>
          </cell>
        </row>
        <row r="8707">
          <cell r="A8707">
            <v>11560</v>
          </cell>
          <cell r="B8707" t="str">
            <v>MOLA FECHA PORTA P/ PORTA C/ LARGURA ATE 90CM</v>
          </cell>
          <cell r="C8707" t="str">
            <v>UN</v>
          </cell>
          <cell r="D8707">
            <v>190.24</v>
          </cell>
        </row>
        <row r="8708">
          <cell r="A8708">
            <v>11571</v>
          </cell>
          <cell r="B8708" t="str">
            <v>MOLA FECHA PORTA P/ PORTA C/ LARGURA MAIOR QUE 100CM</v>
          </cell>
          <cell r="C8708" t="str">
            <v>UN</v>
          </cell>
          <cell r="D8708">
            <v>251.95</v>
          </cell>
        </row>
        <row r="8709">
          <cell r="A8709">
            <v>11561</v>
          </cell>
          <cell r="B8709" t="str">
            <v>MOLA FECHA PORTA P/ PORTA C/ LARGURA 91 A 100CM</v>
          </cell>
          <cell r="C8709" t="str">
            <v>UN</v>
          </cell>
          <cell r="D8709">
            <v>230.78</v>
          </cell>
        </row>
        <row r="8710">
          <cell r="A8710">
            <v>11499</v>
          </cell>
          <cell r="B8710" t="str">
            <v>MOLA HIDRAULICA DE PISO P/ VIDRO TEMPERADO 10MM</v>
          </cell>
          <cell r="C8710" t="str">
            <v>UN</v>
          </cell>
          <cell r="D8710">
            <v>845</v>
          </cell>
        </row>
        <row r="8711">
          <cell r="A8711">
            <v>40336</v>
          </cell>
          <cell r="B8711" t="str">
            <v>MONTADOR</v>
          </cell>
          <cell r="C8711" t="str">
            <v>H</v>
          </cell>
          <cell r="D8711">
            <v>16.79</v>
          </cell>
        </row>
        <row r="8712">
          <cell r="A8712">
            <v>2701</v>
          </cell>
          <cell r="B8712" t="str">
            <v>MONTADOR (TUBO ACO/EQUIPAMENTOS)</v>
          </cell>
          <cell r="C8712" t="str">
            <v>H</v>
          </cell>
          <cell r="D8712">
            <v>16.79</v>
          </cell>
        </row>
        <row r="8713">
          <cell r="A8713">
            <v>25957</v>
          </cell>
          <cell r="B8713" t="str">
            <v>MONTADOR DE ESTRUTURA METALICA</v>
          </cell>
          <cell r="C8713" t="str">
            <v>H</v>
          </cell>
          <cell r="D8713">
            <v>7.68</v>
          </cell>
        </row>
        <row r="8714">
          <cell r="A8714">
            <v>34761</v>
          </cell>
          <cell r="B8714" t="str">
            <v>MONTADOR ELETROELETRONICO</v>
          </cell>
          <cell r="C8714" t="str">
            <v>H</v>
          </cell>
          <cell r="D8714">
            <v>10.42</v>
          </cell>
        </row>
        <row r="8715">
          <cell r="A8715">
            <v>2437</v>
          </cell>
          <cell r="B8715" t="str">
            <v>MONTADOR ELETROMECANICO</v>
          </cell>
          <cell r="C8715" t="str">
            <v>H</v>
          </cell>
          <cell r="D8715">
            <v>16.32</v>
          </cell>
        </row>
        <row r="8716">
          <cell r="A8716">
            <v>40534</v>
          </cell>
          <cell r="B8716" t="str">
            <v>MONTANTE EM BARRA CHATA ACO GALVANIZADO, *65 X 8* MM, ALTURA *1420* MM, PINTURA ELETROSTATICA, COR PRETA</v>
          </cell>
          <cell r="C8716" t="str">
            <v>UN</v>
          </cell>
          <cell r="D8716">
            <v>213.45</v>
          </cell>
        </row>
        <row r="8717">
          <cell r="A8717">
            <v>14252</v>
          </cell>
          <cell r="B8717" t="str">
            <v>MOTOBOMBA AUTOESCORVANTE MOTOR A GASOLINA, POTENCIA 6,0HP, BOCAIS 3" X 3", HM/Q = 5 MCA / 24 M3/H A 52,5 MCA / 5,0 M3/H</v>
          </cell>
          <cell r="C8717" t="str">
            <v>UN</v>
          </cell>
          <cell r="D8717">
            <v>1307.03</v>
          </cell>
        </row>
        <row r="8718">
          <cell r="A8718">
            <v>730</v>
          </cell>
          <cell r="B8718" t="str">
            <v>MOTOBOMBA AUTOESCORVANTE MOTOR ELETRICO TRIFASICO 7,4HP BOCA DIAMETRO DE SUCCAO X RECLAQUE: 2"X2", HM/ Q = 10 M / 73,5 M3/H A 28 M / 8,2 M3 /H</v>
          </cell>
          <cell r="C8718" t="str">
            <v>UN</v>
          </cell>
          <cell r="D8718">
            <v>3492.16</v>
          </cell>
        </row>
        <row r="8719">
          <cell r="A8719">
            <v>723</v>
          </cell>
          <cell r="B8719" t="str">
            <v>MOTOBOMBA AUTOESCORVANTE POTENCIA 5,42 HP, BOCAIS SUCCAO X RECALQUE 2" X 2", A GASOLINA, DIAMETRO DO ROTOR 122 MM HM/Q = 6 MCA / 33,0 M3/H A 28 MCA / 8,0 M3/H</v>
          </cell>
          <cell r="C8719" t="str">
            <v>UN</v>
          </cell>
          <cell r="D8719">
            <v>1735.72</v>
          </cell>
        </row>
        <row r="8720">
          <cell r="A8720">
            <v>741</v>
          </cell>
          <cell r="B8720" t="str">
            <v>MOTOBOMBA CENTRIFUGA ELETRICA MONOFASICA   ATE 2CV P/ DRENAGEM,  SAIDA 1 1/2"</v>
          </cell>
          <cell r="C8720" t="str">
            <v>H</v>
          </cell>
          <cell r="D8720">
            <v>0.5</v>
          </cell>
        </row>
        <row r="8721">
          <cell r="A8721">
            <v>744</v>
          </cell>
          <cell r="B8721" t="str">
            <v>MOTOBOMBA CENTRIFUGA ELETRICA TRIFASICA POTENCIA ENTRE 5CV E 10CV PARA DRENAGEM, SAIDA 3", HM = * 20 M* (LOCACAO)</v>
          </cell>
          <cell r="C8721" t="str">
            <v>H</v>
          </cell>
          <cell r="D8721">
            <v>1.1100000000000001</v>
          </cell>
        </row>
        <row r="8722">
          <cell r="A8722">
            <v>36502</v>
          </cell>
          <cell r="B8722" t="str">
            <v>MOTOBOMBA CENTRIFUGA, MOTOR A GASOLINA, POTENCIA 5,42 HP, BOCAIS 1 1/2" X 1", DIAMETRO ROTOR 143 MM HM/Q = 6 MCA / 16,8 M3/H A 38 MCA / 6,6 M3/H</v>
          </cell>
          <cell r="C8722" t="str">
            <v>UN</v>
          </cell>
          <cell r="D8722">
            <v>1631.37</v>
          </cell>
        </row>
        <row r="8723">
          <cell r="A8723">
            <v>36503</v>
          </cell>
          <cell r="B8723" t="str">
            <v>MOTOBOMBA TRASH (PARA AGUA SUJA) AUTO ESCORVANTE, MOTOR GASOLINA DE 6,41 HP, DIAMETROS DE SUCCAO X RECALQUE: 3" X 3", HM/Q: 10/60 A 23/0</v>
          </cell>
          <cell r="C8723" t="str">
            <v>UN</v>
          </cell>
          <cell r="D8723">
            <v>2011.67</v>
          </cell>
        </row>
        <row r="8724">
          <cell r="A8724">
            <v>4087</v>
          </cell>
          <cell r="B8724" t="str">
            <v>MOTOCICLETA COM MOTOR DE *125* CILINDRADAS, USO URBANO, COM BANCO ADAPTADO PARA FIXACAO DE BAU</v>
          </cell>
          <cell r="C8724" t="str">
            <v>UN</v>
          </cell>
          <cell r="D8724">
            <v>11300</v>
          </cell>
        </row>
        <row r="8725">
          <cell r="A8725">
            <v>13227</v>
          </cell>
          <cell r="B8725" t="str">
            <v>MOTONIVELADORA - POTÊNCIA 177 HP PESO OPERACIONAL 14,7T</v>
          </cell>
          <cell r="C8725" t="str">
            <v>UN</v>
          </cell>
          <cell r="D8725">
            <v>574414.5</v>
          </cell>
        </row>
        <row r="8726">
          <cell r="A8726">
            <v>10597</v>
          </cell>
          <cell r="B8726" t="str">
            <v>MOTONIVELADORA - POTÊNCIA 185HP PESO OPERACIONAL 14,7T</v>
          </cell>
          <cell r="C8726" t="str">
            <v>UN</v>
          </cell>
          <cell r="D8726">
            <v>772942.5</v>
          </cell>
        </row>
        <row r="8727">
          <cell r="A8727">
            <v>4092</v>
          </cell>
          <cell r="B8727" t="str">
            <v>MOTONIVELADORA ATE 130HP (INCL MANUT/OPERACAO)</v>
          </cell>
          <cell r="C8727" t="str">
            <v>H</v>
          </cell>
          <cell r="D8727">
            <v>161.27000000000001</v>
          </cell>
        </row>
        <row r="8728">
          <cell r="A8728">
            <v>4091</v>
          </cell>
          <cell r="B8728" t="str">
            <v>MOTONIVELADORA COM POTENCIA DE 140 A 155 HP (LOCACAO COM OPERADOR, COMBUSTIVEL E MANUTENCAO)</v>
          </cell>
          <cell r="C8728" t="str">
            <v>H</v>
          </cell>
          <cell r="D8728">
            <v>175.5</v>
          </cell>
        </row>
        <row r="8729">
          <cell r="A8729">
            <v>4090</v>
          </cell>
          <cell r="B8729" t="str">
            <v>MOTONIVELADORA POTENCIA BASICA LIQUIDA (PRIMEIRA MARCHA) 125 HP , PESO BRUTO 13032 KG, LARGURA DA LAMINA DE 3,7 M</v>
          </cell>
          <cell r="C8729" t="str">
            <v>UN</v>
          </cell>
          <cell r="D8729">
            <v>550000</v>
          </cell>
        </row>
        <row r="8730">
          <cell r="A8730">
            <v>4089</v>
          </cell>
          <cell r="B8730" t="str">
            <v>MOTONIVELADORA 185 A 200HP (INCL MANUT/OPERACAO)</v>
          </cell>
          <cell r="C8730" t="str">
            <v>H</v>
          </cell>
          <cell r="D8730">
            <v>189.72</v>
          </cell>
        </row>
        <row r="8731">
          <cell r="A8731">
            <v>39628</v>
          </cell>
          <cell r="B8731" t="str">
            <v>MOTOR A DIESEL PARA VIBRADOR DE IMERSAO, DE *4,7* CV</v>
          </cell>
          <cell r="C8731" t="str">
            <v>UN</v>
          </cell>
          <cell r="D8731">
            <v>1549.07</v>
          </cell>
        </row>
        <row r="8732">
          <cell r="A8732">
            <v>39404</v>
          </cell>
          <cell r="B8732" t="str">
            <v>MOTOR A GASOLINA PARA VIBRADOR DE IMERSAO, 4 TEMPOS, DE 5,5 CV</v>
          </cell>
          <cell r="C8732" t="str">
            <v>UN</v>
          </cell>
          <cell r="D8732">
            <v>768.13</v>
          </cell>
        </row>
        <row r="8733">
          <cell r="A8733">
            <v>39402</v>
          </cell>
          <cell r="B8733" t="str">
            <v>MOTOR ELETRICO PARA VIBRADOR DE IMERSAO, DE 2 CV, MONOFASICO, 110/220 V</v>
          </cell>
          <cell r="C8733" t="str">
            <v>UN</v>
          </cell>
          <cell r="D8733">
            <v>632.79</v>
          </cell>
        </row>
        <row r="8734">
          <cell r="A8734">
            <v>39403</v>
          </cell>
          <cell r="B8734" t="str">
            <v>MOTOR ELETRICO PARA VIBRADOR DE IMERSAO, DE 2 CV, TRIFASICO, 220/380 V</v>
          </cell>
          <cell r="C8734" t="str">
            <v>UN</v>
          </cell>
          <cell r="D8734">
            <v>619.03</v>
          </cell>
        </row>
        <row r="8735">
          <cell r="A8735">
            <v>4093</v>
          </cell>
          <cell r="B8735" t="str">
            <v>MOTORISTA DE CAMINHAO</v>
          </cell>
          <cell r="C8735" t="str">
            <v>H</v>
          </cell>
          <cell r="D8735">
            <v>15.9</v>
          </cell>
        </row>
        <row r="8736">
          <cell r="A8736">
            <v>10512</v>
          </cell>
          <cell r="B8736" t="str">
            <v>MOTORISTA DE CAMINHAO - PISO MENSAL (ENCARGO SOCIAL MENSALISTA)</v>
          </cell>
          <cell r="C8736" t="str">
            <v>MES</v>
          </cell>
          <cell r="D8736">
            <v>1937.24</v>
          </cell>
        </row>
        <row r="8737">
          <cell r="A8737">
            <v>20020</v>
          </cell>
          <cell r="B8737" t="str">
            <v>MOTORISTA DE CAMINHAO BASCULANTE</v>
          </cell>
          <cell r="C8737" t="str">
            <v>H</v>
          </cell>
          <cell r="D8737">
            <v>15.9</v>
          </cell>
        </row>
        <row r="8738">
          <cell r="A8738">
            <v>4094</v>
          </cell>
          <cell r="B8738" t="str">
            <v>MOTORISTA DE CAMINHAO E CARRETA</v>
          </cell>
          <cell r="C8738" t="str">
            <v>H</v>
          </cell>
          <cell r="D8738">
            <v>15.91</v>
          </cell>
        </row>
        <row r="8739">
          <cell r="A8739">
            <v>4095</v>
          </cell>
          <cell r="B8739" t="str">
            <v>MOTORISTA DE VEICULO LEVE</v>
          </cell>
          <cell r="C8739" t="str">
            <v>H</v>
          </cell>
          <cell r="D8739">
            <v>14.7</v>
          </cell>
        </row>
        <row r="8740">
          <cell r="A8740">
            <v>4097</v>
          </cell>
          <cell r="B8740" t="str">
            <v>MOTORISTA DE VEICULO PESADO</v>
          </cell>
          <cell r="C8740" t="str">
            <v>H</v>
          </cell>
          <cell r="D8740">
            <v>15.91</v>
          </cell>
        </row>
        <row r="8741">
          <cell r="A8741">
            <v>4096</v>
          </cell>
          <cell r="B8741" t="str">
            <v>MOTORISTA OPERADOR DE MUNCK</v>
          </cell>
          <cell r="C8741" t="str">
            <v>H</v>
          </cell>
          <cell r="D8741">
            <v>17.420000000000002</v>
          </cell>
        </row>
        <row r="8742">
          <cell r="A8742">
            <v>10763</v>
          </cell>
          <cell r="B8742" t="str">
            <v>MOTOSSERRA A GASOLINA PORTATIL TIPO HUSQVARNA MOD. 61 OU SIMILAR</v>
          </cell>
          <cell r="C8742" t="str">
            <v>H</v>
          </cell>
          <cell r="D8742">
            <v>3.03</v>
          </cell>
        </row>
        <row r="8743">
          <cell r="A8743">
            <v>13955</v>
          </cell>
          <cell r="B8743" t="str">
            <v>MOTOSSERRA PORTATIL COM MOTOR A GASOLINA DE *60* CC</v>
          </cell>
          <cell r="C8743" t="str">
            <v>UN</v>
          </cell>
          <cell r="D8743">
            <v>1891.52</v>
          </cell>
        </row>
        <row r="8744">
          <cell r="A8744">
            <v>4114</v>
          </cell>
          <cell r="B8744" t="str">
            <v>MOURAO CONCRETO CURVO, SECAO "T", H = 2,80 M + CURVA COM 0,45 M, COM FUROS PARA FIOS</v>
          </cell>
          <cell r="C8744" t="str">
            <v>UN</v>
          </cell>
          <cell r="D8744">
            <v>39.909999999999997</v>
          </cell>
        </row>
        <row r="8745">
          <cell r="A8745">
            <v>4107</v>
          </cell>
          <cell r="B8745" t="str">
            <v>MOURAO DE CONCRETO RETO, *10 X 10* CM, H= 2,30 M</v>
          </cell>
          <cell r="C8745" t="str">
            <v>UN</v>
          </cell>
          <cell r="D8745">
            <v>33.61</v>
          </cell>
        </row>
        <row r="8746">
          <cell r="A8746">
            <v>36799</v>
          </cell>
          <cell r="B8746" t="str">
            <v>MOURAO DE CONCRETO RETO, TIPO ESTICADOR, *10 X 10* CM, H= 2,50 M</v>
          </cell>
          <cell r="C8746" t="str">
            <v>UN</v>
          </cell>
          <cell r="D8746">
            <v>32.090000000000003</v>
          </cell>
        </row>
        <row r="8747">
          <cell r="A8747">
            <v>4108</v>
          </cell>
          <cell r="B8747" t="str">
            <v>MOURAO DE CONCRETO RETO, 10 X 10 CM, H= 2,00 M</v>
          </cell>
          <cell r="C8747" t="str">
            <v>UN</v>
          </cell>
          <cell r="D8747">
            <v>27.02</v>
          </cell>
        </row>
        <row r="8748">
          <cell r="A8748">
            <v>4102</v>
          </cell>
          <cell r="B8748" t="str">
            <v>MOURAO DE CONCRETO RETO, 10 X 10 CM, H= 3,00 M</v>
          </cell>
          <cell r="C8748" t="str">
            <v>UN</v>
          </cell>
          <cell r="D8748">
            <v>40.200000000000003</v>
          </cell>
        </row>
        <row r="8749">
          <cell r="A8749">
            <v>10826</v>
          </cell>
          <cell r="B8749" t="str">
            <v>MUDA DE ARBUSTO FLORIFERO, CLUSIA/GARDENIA/MOREIA BRANCA/ AZALEIA OU EQUIVALENTE DA REGIAO, H= *50 A 70* CM</v>
          </cell>
          <cell r="C8749" t="str">
            <v>UN</v>
          </cell>
          <cell r="D8749">
            <v>47.12</v>
          </cell>
        </row>
        <row r="8750">
          <cell r="A8750">
            <v>365</v>
          </cell>
          <cell r="B8750" t="str">
            <v>MUDA DE ARBUSTO FOLHAGEM, SANSAO-DO-CAMPO OU EQUIVALENTE DA REGIAO, H= *50 A 70* CM</v>
          </cell>
          <cell r="C8750" t="str">
            <v>UN</v>
          </cell>
          <cell r="D8750">
            <v>29.21</v>
          </cell>
        </row>
        <row r="8751">
          <cell r="A8751">
            <v>38639</v>
          </cell>
          <cell r="B8751" t="str">
            <v>MUDA DE ARBUSTO, BUXINHO, H= *50* M</v>
          </cell>
          <cell r="C8751" t="str">
            <v>UN</v>
          </cell>
          <cell r="D8751">
            <v>113.1</v>
          </cell>
        </row>
        <row r="8752">
          <cell r="A8752">
            <v>38640</v>
          </cell>
          <cell r="B8752" t="str">
            <v>MUDA DE ARBUSTO, PINGO DE OURO/ VIOLETEIRA, H = *10 A 20* CM</v>
          </cell>
          <cell r="C8752" t="str">
            <v>UN</v>
          </cell>
          <cell r="D8752">
            <v>1.69</v>
          </cell>
        </row>
        <row r="8753">
          <cell r="A8753">
            <v>358</v>
          </cell>
          <cell r="B8753" t="str">
            <v>MUDA DE ARVORE ORNAMENTAL, OITI/AROEIRA SALSA/ANGICO/IPE/JACARANDA OU EQUIVALENTE  DA REGIAO, H= *1* M</v>
          </cell>
          <cell r="C8753" t="str">
            <v>UN</v>
          </cell>
          <cell r="D8753">
            <v>34.869999999999997</v>
          </cell>
        </row>
        <row r="8754">
          <cell r="A8754">
            <v>359</v>
          </cell>
          <cell r="B8754" t="str">
            <v>MUDA DE ARVORE ORNAMENTAL, OITI/AROEIRA SALSA/ANGICO/IPE/JACARANDA OU EQUIVALENTE  DA REGIAO, H= *2* M</v>
          </cell>
          <cell r="C8754" t="str">
            <v>UN</v>
          </cell>
          <cell r="D8754">
            <v>71.63</v>
          </cell>
        </row>
        <row r="8755">
          <cell r="A8755">
            <v>38641</v>
          </cell>
          <cell r="B8755" t="str">
            <v>MUDA DE PALMEIRA, ARECA, H= *1,50* CM</v>
          </cell>
          <cell r="C8755" t="str">
            <v>UN</v>
          </cell>
          <cell r="D8755">
            <v>70.680000000000007</v>
          </cell>
        </row>
        <row r="8756">
          <cell r="A8756">
            <v>360</v>
          </cell>
          <cell r="B8756" t="str">
            <v>MUDA DE RASTEIRA/FORRACAO, AMENDOIM RASTEIRO/ONZE HORAS/AZULZINHA/IMPATIENS OU EQUIVALENTE DA REGIAO</v>
          </cell>
          <cell r="C8756" t="str">
            <v>UN</v>
          </cell>
          <cell r="D8756">
            <v>1.64</v>
          </cell>
        </row>
        <row r="8757">
          <cell r="A8757">
            <v>4127</v>
          </cell>
          <cell r="B8757" t="str">
            <v>MUFLA TERMINAL PRIMARIA UNIPOLAR USO EXTERNO PARA CABO 25/70MM2 ISOL, 3,6/6KV EM EPR - BORRACHA DE SILICONE</v>
          </cell>
          <cell r="C8757" t="str">
            <v>UN</v>
          </cell>
          <cell r="D8757">
            <v>65.89</v>
          </cell>
        </row>
        <row r="8758">
          <cell r="A8758">
            <v>4135</v>
          </cell>
          <cell r="B8758" t="str">
            <v>MUFLA TERMINAL PRIMARIA UNIPOLAR USO EXTERNO PARA CABO 35/70MM2 ISOL. 20/35KV EM EPR - BORRACHA DE SILICONE</v>
          </cell>
          <cell r="C8758" t="str">
            <v>UN</v>
          </cell>
          <cell r="D8758">
            <v>99.37</v>
          </cell>
        </row>
        <row r="8759">
          <cell r="A8759">
            <v>4145</v>
          </cell>
          <cell r="B8759" t="str">
            <v>MUFLA TERMINAL PRIMARIA UNIPOLAR USO EXTERNO PARA CABO 50/185MM2 ISOL. 20/35KV EM EPR</v>
          </cell>
          <cell r="C8759" t="str">
            <v>UN</v>
          </cell>
          <cell r="D8759">
            <v>78.64</v>
          </cell>
        </row>
        <row r="8760">
          <cell r="A8760">
            <v>4154</v>
          </cell>
          <cell r="B8760" t="str">
            <v>MUFLA TERMINAL PRIMARIA UNIPOLAR USO INTERNO PARA CABO 25/70MM2 ISOL 6/10KV EM EPR- BORRACHA DE SILICONE</v>
          </cell>
          <cell r="C8760" t="str">
            <v>UN</v>
          </cell>
          <cell r="D8760">
            <v>80.5</v>
          </cell>
        </row>
        <row r="8761">
          <cell r="A8761">
            <v>4168</v>
          </cell>
          <cell r="B8761" t="str">
            <v>MUFLA TERMINAL PRIMARIA UNIPOLAR USO INTERNO PARA CABO 35/120MM2 ISOLACAO 15/25KV EM EPR - BORRACHA DE SILICONE</v>
          </cell>
          <cell r="C8761" t="str">
            <v>UN</v>
          </cell>
          <cell r="D8761">
            <v>85.02</v>
          </cell>
        </row>
        <row r="8762">
          <cell r="A8762">
            <v>4161</v>
          </cell>
          <cell r="B8762" t="str">
            <v>MUFLA TERMINAL PRIMARIA UNIPOLAR USO INTERNO PARA CABO 35/70MM2 ISOLACAO 8,7/15KV EM EPR - BORRACHA DE SILICONE</v>
          </cell>
          <cell r="C8762" t="str">
            <v>UN</v>
          </cell>
          <cell r="D8762">
            <v>81.83</v>
          </cell>
        </row>
        <row r="8763">
          <cell r="A8763">
            <v>4214</v>
          </cell>
          <cell r="B8763" t="str">
            <v>NIPEL PVC, ROSCAVEL, 1 1/2",  AGUA FRIA PREDIAL</v>
          </cell>
          <cell r="C8763" t="str">
            <v>UN</v>
          </cell>
          <cell r="D8763">
            <v>3.51</v>
          </cell>
        </row>
        <row r="8764">
          <cell r="A8764">
            <v>4215</v>
          </cell>
          <cell r="B8764" t="str">
            <v>NIPEL PVC, ROSCAVEL, 1 1/4",  AGUA FRIA PREDIAL</v>
          </cell>
          <cell r="C8764" t="str">
            <v>UN</v>
          </cell>
          <cell r="D8764">
            <v>2.91</v>
          </cell>
        </row>
        <row r="8765">
          <cell r="A8765">
            <v>4210</v>
          </cell>
          <cell r="B8765" t="str">
            <v>NIPEL PVC, ROSCAVEL, 1/2",  AGUA FRIA PREDIAL</v>
          </cell>
          <cell r="C8765" t="str">
            <v>UN</v>
          </cell>
          <cell r="D8765">
            <v>0.45</v>
          </cell>
        </row>
        <row r="8766">
          <cell r="A8766">
            <v>4212</v>
          </cell>
          <cell r="B8766" t="str">
            <v>NIPEL PVC, ROSCAVEL, 1",  AGUA FRIA PREDIAL</v>
          </cell>
          <cell r="C8766" t="str">
            <v>UN</v>
          </cell>
          <cell r="D8766">
            <v>1.17</v>
          </cell>
        </row>
        <row r="8767">
          <cell r="A8767">
            <v>4213</v>
          </cell>
          <cell r="B8767" t="str">
            <v>NIPEL PVC, ROSCAVEL, 2",  AGUA FRIA PREDIAL</v>
          </cell>
          <cell r="C8767" t="str">
            <v>UN</v>
          </cell>
          <cell r="D8767">
            <v>6.35</v>
          </cell>
        </row>
        <row r="8768">
          <cell r="A8768">
            <v>4211</v>
          </cell>
          <cell r="B8768" t="str">
            <v>NIPEL PVC, ROSCAVEL, 3/4",  AGUA FRIA PREDIAL</v>
          </cell>
          <cell r="C8768" t="str">
            <v>UN</v>
          </cell>
          <cell r="D8768">
            <v>0.66</v>
          </cell>
        </row>
        <row r="8769">
          <cell r="A8769">
            <v>4209</v>
          </cell>
          <cell r="B8769" t="str">
            <v>NIPLE DE FERRO GALVANIZADO, COM ROSCA BSP, DE 1 1/2"</v>
          </cell>
          <cell r="C8769" t="str">
            <v>UN</v>
          </cell>
          <cell r="D8769">
            <v>9.43</v>
          </cell>
        </row>
        <row r="8770">
          <cell r="A8770">
            <v>4180</v>
          </cell>
          <cell r="B8770" t="str">
            <v>NIPLE DE FERRO GALVANIZADO, COM ROSCA BSP, DE 1 1/4"</v>
          </cell>
          <cell r="C8770" t="str">
            <v>UN</v>
          </cell>
          <cell r="D8770">
            <v>8.32</v>
          </cell>
        </row>
        <row r="8771">
          <cell r="A8771">
            <v>4177</v>
          </cell>
          <cell r="B8771" t="str">
            <v>NIPLE DE FERRO GALVANIZADO, COM ROSCA BSP, DE 1/2"</v>
          </cell>
          <cell r="C8771" t="str">
            <v>UN</v>
          </cell>
          <cell r="D8771">
            <v>2.4700000000000002</v>
          </cell>
        </row>
        <row r="8772">
          <cell r="A8772">
            <v>4179</v>
          </cell>
          <cell r="B8772" t="str">
            <v>NIPLE DE FERRO GALVANIZADO, COM ROSCA BSP, DE 1"</v>
          </cell>
          <cell r="C8772" t="str">
            <v>UN</v>
          </cell>
          <cell r="D8772">
            <v>5.97</v>
          </cell>
        </row>
        <row r="8773">
          <cell r="A8773">
            <v>4208</v>
          </cell>
          <cell r="B8773" t="str">
            <v>NIPLE DE FERRO GALVANIZADO, COM ROSCA BSP, DE 2 1/2"</v>
          </cell>
          <cell r="C8773" t="str">
            <v>UN</v>
          </cell>
          <cell r="D8773">
            <v>29.33</v>
          </cell>
        </row>
        <row r="8774">
          <cell r="A8774">
            <v>4181</v>
          </cell>
          <cell r="B8774" t="str">
            <v>NIPLE DE FERRO GALVANIZADO, COM ROSCA BSP, DE 2"</v>
          </cell>
          <cell r="C8774" t="str">
            <v>UN</v>
          </cell>
          <cell r="D8774">
            <v>20.53</v>
          </cell>
        </row>
        <row r="8775">
          <cell r="A8775">
            <v>4178</v>
          </cell>
          <cell r="B8775" t="str">
            <v>NIPLE DE FERRO GALVANIZADO, COM ROSCA BSP, DE 3/4"</v>
          </cell>
          <cell r="C8775" t="str">
            <v>UN</v>
          </cell>
          <cell r="D8775">
            <v>3.54</v>
          </cell>
        </row>
        <row r="8776">
          <cell r="A8776">
            <v>4182</v>
          </cell>
          <cell r="B8776" t="str">
            <v>NIPLE DE FERRO GALVANIZADO, COM ROSCA BSP, DE 3"</v>
          </cell>
          <cell r="C8776" t="str">
            <v>UN</v>
          </cell>
          <cell r="D8776">
            <v>41.67</v>
          </cell>
        </row>
        <row r="8777">
          <cell r="A8777">
            <v>4183</v>
          </cell>
          <cell r="B8777" t="str">
            <v>NIPLE DE FERRO GALVANIZADO, COM ROSCA BSP, DE 4"</v>
          </cell>
          <cell r="C8777" t="str">
            <v>UN</v>
          </cell>
          <cell r="D8777">
            <v>65.45</v>
          </cell>
        </row>
        <row r="8778">
          <cell r="A8778">
            <v>4184</v>
          </cell>
          <cell r="B8778" t="str">
            <v>NIPLE DE FERRO GALVANIZADO, COM ROSCA BSP, DE 5"</v>
          </cell>
          <cell r="C8778" t="str">
            <v>UN</v>
          </cell>
          <cell r="D8778">
            <v>117.54</v>
          </cell>
        </row>
        <row r="8779">
          <cell r="A8779">
            <v>4185</v>
          </cell>
          <cell r="B8779" t="str">
            <v>NIPLE DE FERRO GALVANIZADO, COM ROSCA BSP, DE 6"</v>
          </cell>
          <cell r="C8779" t="str">
            <v>UN</v>
          </cell>
          <cell r="D8779">
            <v>143.62</v>
          </cell>
        </row>
        <row r="8780">
          <cell r="A8780">
            <v>4205</v>
          </cell>
          <cell r="B8780" t="str">
            <v>NIPLE DE REDUCAO DE FERRO GALVANIZADO, COM ROSCA BSP, DE 1 1/2" X 1 1/4"</v>
          </cell>
          <cell r="C8780" t="str">
            <v>UN</v>
          </cell>
          <cell r="D8780">
            <v>9.39</v>
          </cell>
        </row>
        <row r="8781">
          <cell r="A8781">
            <v>4192</v>
          </cell>
          <cell r="B8781" t="str">
            <v>NIPLE DE REDUCAO DE FERRO GALVANIZADO, COM ROSCA BSP, DE 1 1/2" X 1"</v>
          </cell>
          <cell r="C8781" t="str">
            <v>UN</v>
          </cell>
          <cell r="D8781">
            <v>9.3000000000000007</v>
          </cell>
        </row>
        <row r="8782">
          <cell r="A8782">
            <v>4191</v>
          </cell>
          <cell r="B8782" t="str">
            <v>NIPLE DE REDUCAO DE FERRO GALVANIZADO, COM ROSCA BSP, DE 1 1/2" X 3/4"</v>
          </cell>
          <cell r="C8782" t="str">
            <v>UN</v>
          </cell>
          <cell r="D8782">
            <v>9.3000000000000007</v>
          </cell>
        </row>
        <row r="8783">
          <cell r="A8783">
            <v>4207</v>
          </cell>
          <cell r="B8783" t="str">
            <v>NIPLE DE REDUCAO DE FERRO GALVANIZADO, COM ROSCA BSP, DE 1 1/4" X 1/2"</v>
          </cell>
          <cell r="C8783" t="str">
            <v>UN</v>
          </cell>
          <cell r="D8783">
            <v>7.81</v>
          </cell>
        </row>
        <row r="8784">
          <cell r="A8784">
            <v>4206</v>
          </cell>
          <cell r="B8784" t="str">
            <v>NIPLE DE REDUCAO DE FERRO GALVANIZADO, COM ROSCA BSP, DE 1 1/4" X 1"</v>
          </cell>
          <cell r="C8784" t="str">
            <v>UN</v>
          </cell>
          <cell r="D8784">
            <v>8.24</v>
          </cell>
        </row>
        <row r="8785">
          <cell r="A8785">
            <v>4190</v>
          </cell>
          <cell r="B8785" t="str">
            <v>NIPLE DE REDUCAO DE FERRO GALVANIZADO, COM ROSCA BSP, DE 1 1/4" X 3/4"</v>
          </cell>
          <cell r="C8785" t="str">
            <v>UN</v>
          </cell>
          <cell r="D8785">
            <v>8.02</v>
          </cell>
        </row>
        <row r="8786">
          <cell r="A8786">
            <v>4186</v>
          </cell>
          <cell r="B8786" t="str">
            <v>NIPLE DE REDUCAO DE FERRO GALVANIZADO, COM ROSCA BSP, DE 1/2" X 1/4"</v>
          </cell>
          <cell r="C8786" t="str">
            <v>UN</v>
          </cell>
          <cell r="D8786">
            <v>2.4700000000000002</v>
          </cell>
        </row>
        <row r="8787">
          <cell r="A8787">
            <v>4188</v>
          </cell>
          <cell r="B8787" t="str">
            <v>NIPLE DE REDUCAO DE FERRO GALVANIZADO, COM ROSCA BSP, DE 1" X 1/2"</v>
          </cell>
          <cell r="C8787" t="str">
            <v>UN</v>
          </cell>
          <cell r="D8787">
            <v>5.89</v>
          </cell>
        </row>
        <row r="8788">
          <cell r="A8788">
            <v>4189</v>
          </cell>
          <cell r="B8788" t="str">
            <v>NIPLE DE REDUCAO DE FERRO GALVANIZADO, COM ROSCA BSP, DE 1" X 3/4"</v>
          </cell>
          <cell r="C8788" t="str">
            <v>UN</v>
          </cell>
          <cell r="D8788">
            <v>5.76</v>
          </cell>
        </row>
        <row r="8789">
          <cell r="A8789">
            <v>4196</v>
          </cell>
          <cell r="B8789" t="str">
            <v>NIPLE DE REDUCAO DE FERRO GALVANIZADO, COM ROSCA BSP, DE 2 1/2" X 1 1/2"</v>
          </cell>
          <cell r="C8789" t="str">
            <v>UN</v>
          </cell>
          <cell r="D8789">
            <v>28.52</v>
          </cell>
        </row>
        <row r="8790">
          <cell r="A8790">
            <v>4195</v>
          </cell>
          <cell r="B8790" t="str">
            <v>NIPLE DE REDUCAO DE FERRO GALVANIZADO, COM ROSCA BSP, DE 2 1/2" X 1 1/4"</v>
          </cell>
          <cell r="C8790" t="str">
            <v>UN</v>
          </cell>
          <cell r="D8790">
            <v>28.86</v>
          </cell>
        </row>
        <row r="8791">
          <cell r="A8791">
            <v>4197</v>
          </cell>
          <cell r="B8791" t="str">
            <v>NIPLE DE REDUCAO DE FERRO GALVANIZADO, COM ROSCA BSP, DE 2 1/2" X 2"</v>
          </cell>
          <cell r="C8791" t="str">
            <v>UN</v>
          </cell>
          <cell r="D8791">
            <v>28.52</v>
          </cell>
        </row>
        <row r="8792">
          <cell r="A8792">
            <v>4194</v>
          </cell>
          <cell r="B8792" t="str">
            <v>NIPLE DE REDUCAO DE FERRO GALVANIZADO, COM ROSCA BSP, DE 2" X 1 1/2"</v>
          </cell>
          <cell r="C8792" t="str">
            <v>UN</v>
          </cell>
          <cell r="D8792">
            <v>20.059999999999999</v>
          </cell>
        </row>
        <row r="8793">
          <cell r="A8793">
            <v>4193</v>
          </cell>
          <cell r="B8793" t="str">
            <v>NIPLE DE REDUCAO DE FERRO GALVANIZADO, COM ROSCA BSP, DE 2" X 1 1/4"</v>
          </cell>
          <cell r="C8793" t="str">
            <v>UN</v>
          </cell>
          <cell r="D8793">
            <v>20.059999999999999</v>
          </cell>
        </row>
        <row r="8794">
          <cell r="A8794">
            <v>4204</v>
          </cell>
          <cell r="B8794" t="str">
            <v>NIPLE DE REDUCAO DE FERRO GALVANIZADO, COM ROSCA BSP, DE 2" X 1"</v>
          </cell>
          <cell r="C8794" t="str">
            <v>UN</v>
          </cell>
          <cell r="D8794">
            <v>20.059999999999999</v>
          </cell>
        </row>
        <row r="8795">
          <cell r="A8795">
            <v>4187</v>
          </cell>
          <cell r="B8795" t="str">
            <v>NIPLE DE REDUCAO DE FERRO GALVANIZADO, COM ROSCA BSP, DE 3/4" X 1/2"</v>
          </cell>
          <cell r="C8795" t="str">
            <v>UN</v>
          </cell>
          <cell r="D8795">
            <v>3.54</v>
          </cell>
        </row>
        <row r="8796">
          <cell r="A8796">
            <v>4198</v>
          </cell>
          <cell r="B8796" t="str">
            <v>NIPLE DE REDUCAO DE FERRO GALVANIZADO, COM ROSCA BSP, DE 3" X 1 1/2"</v>
          </cell>
          <cell r="C8796" t="str">
            <v>UN</v>
          </cell>
          <cell r="D8796">
            <v>41.15</v>
          </cell>
        </row>
        <row r="8797">
          <cell r="A8797">
            <v>4202</v>
          </cell>
          <cell r="B8797" t="str">
            <v>NIPLE DE REDUCAO DE FERRO GALVANIZADO, COM ROSCA BSP, DE 3" X 2 1/2"</v>
          </cell>
          <cell r="C8797" t="str">
            <v>UN</v>
          </cell>
          <cell r="D8797">
            <v>41.15</v>
          </cell>
        </row>
        <row r="8798">
          <cell r="A8798">
            <v>4203</v>
          </cell>
          <cell r="B8798" t="str">
            <v>NIPLE DE REDUCAO DE FERRO GALVANIZADO, COM ROSCA BSP, DE 3" X 2"</v>
          </cell>
          <cell r="C8798" t="str">
            <v>UN</v>
          </cell>
          <cell r="D8798">
            <v>41.15</v>
          </cell>
        </row>
        <row r="8799">
          <cell r="A8799">
            <v>2645</v>
          </cell>
          <cell r="B8799" t="str">
            <v>NIPLE FERRO GALV P/ ELETRODUTO 1"</v>
          </cell>
          <cell r="C8799" t="str">
            <v>UN</v>
          </cell>
          <cell r="D8799">
            <v>1.82</v>
          </cell>
        </row>
        <row r="8800">
          <cell r="A8800">
            <v>2646</v>
          </cell>
          <cell r="B8800" t="str">
            <v>NIPLE LONGO FERRO GALV P/ ELETRODUTO  TAMANHO 150MM X DN 1"</v>
          </cell>
          <cell r="C8800" t="str">
            <v>UN</v>
          </cell>
          <cell r="D8800">
            <v>2.9</v>
          </cell>
        </row>
        <row r="8801">
          <cell r="A8801">
            <v>7252</v>
          </cell>
          <cell r="B8801" t="str">
            <v>NIVEL OTICO C/ PRECISAO +/- 0,7MM TIPO WILD NA-2 OU EQUIV</v>
          </cell>
          <cell r="C8801" t="str">
            <v>H</v>
          </cell>
          <cell r="D8801">
            <v>1.33</v>
          </cell>
        </row>
        <row r="8802">
          <cell r="A8802">
            <v>7595</v>
          </cell>
          <cell r="B8802" t="str">
            <v>NIVELADOR</v>
          </cell>
          <cell r="C8802" t="str">
            <v>H</v>
          </cell>
          <cell r="D8802">
            <v>15.43</v>
          </cell>
        </row>
        <row r="8803">
          <cell r="A8803">
            <v>36152</v>
          </cell>
          <cell r="B8803" t="str">
            <v>OCULOS DE SEGURANCA CONTRA IMPACTOS COM LENTE INCOLOR, ARMACAO NYLON, COM PROTECAO UVA E UVB</v>
          </cell>
          <cell r="C8803" t="str">
            <v>UN</v>
          </cell>
          <cell r="D8803">
            <v>4.2699999999999996</v>
          </cell>
        </row>
        <row r="8804">
          <cell r="A8804">
            <v>11138</v>
          </cell>
          <cell r="B8804" t="str">
            <v>OLEO COMBUSTIVEL BPF A GRANEL</v>
          </cell>
          <cell r="C8804" t="str">
            <v>L</v>
          </cell>
          <cell r="D8804">
            <v>2.06</v>
          </cell>
        </row>
        <row r="8805">
          <cell r="A8805">
            <v>5333</v>
          </cell>
          <cell r="B8805" t="str">
            <v>OLEO DE LINHACA</v>
          </cell>
          <cell r="C8805" t="str">
            <v>L</v>
          </cell>
          <cell r="D8805">
            <v>13.22</v>
          </cell>
        </row>
        <row r="8806">
          <cell r="A8806">
            <v>4221</v>
          </cell>
          <cell r="B8806" t="str">
            <v>OLEO DIESEL COMBUSTIVEL COMUM</v>
          </cell>
          <cell r="C8806" t="str">
            <v>L</v>
          </cell>
          <cell r="D8806">
            <v>3.21</v>
          </cell>
        </row>
        <row r="8807">
          <cell r="A8807">
            <v>4227</v>
          </cell>
          <cell r="B8807" t="str">
            <v>OLEO LUBRIFICANTE PARA MOTORES DE EQUIPAMENTOS PESADOS (CAMINHOES, TRATORES, RETROS E ETC)</v>
          </cell>
          <cell r="C8807" t="str">
            <v>L</v>
          </cell>
          <cell r="D8807">
            <v>15</v>
          </cell>
        </row>
        <row r="8808">
          <cell r="A8808">
            <v>4242</v>
          </cell>
          <cell r="B8808" t="str">
            <v>OPERADOR DE ACABADORA</v>
          </cell>
          <cell r="C8808" t="str">
            <v>H</v>
          </cell>
          <cell r="D8808">
            <v>15.9</v>
          </cell>
        </row>
        <row r="8809">
          <cell r="A8809">
            <v>4243</v>
          </cell>
          <cell r="B8809" t="str">
            <v>OPERADOR DE BETONEIRA (CAMINHAO)</v>
          </cell>
          <cell r="C8809" t="str">
            <v>H</v>
          </cell>
          <cell r="D8809">
            <v>16.82</v>
          </cell>
        </row>
        <row r="8810">
          <cell r="A8810">
            <v>37623</v>
          </cell>
          <cell r="B8810" t="str">
            <v>OPERADOR DE BETONEIRA ESTACIONARIA/MISTURADOR *COLETADO CAIXA*</v>
          </cell>
          <cell r="C8810" t="str">
            <v>H</v>
          </cell>
          <cell r="D8810">
            <v>9.83</v>
          </cell>
        </row>
        <row r="8811">
          <cell r="A8811">
            <v>4250</v>
          </cell>
          <cell r="B8811" t="str">
            <v>OPERADOR DE COMPRESSOR OU COMPRESSORISTA</v>
          </cell>
          <cell r="C8811" t="str">
            <v>H</v>
          </cell>
          <cell r="D8811">
            <v>7.8</v>
          </cell>
        </row>
        <row r="8812">
          <cell r="A8812">
            <v>25960</v>
          </cell>
          <cell r="B8812" t="str">
            <v>OPERADOR DE DEMARCADORA DE FAIXAS</v>
          </cell>
          <cell r="C8812" t="str">
            <v>H</v>
          </cell>
          <cell r="D8812">
            <v>17.440000000000001</v>
          </cell>
        </row>
        <row r="8813">
          <cell r="A8813">
            <v>4234</v>
          </cell>
          <cell r="B8813" t="str">
            <v>OPERADOR DE ESCAVADEIRA</v>
          </cell>
          <cell r="C8813" t="str">
            <v>H</v>
          </cell>
          <cell r="D8813">
            <v>18.78</v>
          </cell>
        </row>
        <row r="8814">
          <cell r="A8814">
            <v>4253</v>
          </cell>
          <cell r="B8814" t="str">
            <v>OPERADOR DE GUINCHO</v>
          </cell>
          <cell r="C8814" t="str">
            <v>H</v>
          </cell>
          <cell r="D8814">
            <v>7.2</v>
          </cell>
        </row>
        <row r="8815">
          <cell r="A8815">
            <v>4254</v>
          </cell>
          <cell r="B8815" t="str">
            <v>OPERADOR DE GUINDASTE</v>
          </cell>
          <cell r="C8815" t="str">
            <v>H</v>
          </cell>
          <cell r="D8815">
            <v>21.76</v>
          </cell>
        </row>
        <row r="8816">
          <cell r="A8816">
            <v>4230</v>
          </cell>
          <cell r="B8816" t="str">
            <v>OPERADOR DE MAQUINAS E EQUIPAMENTOS</v>
          </cell>
          <cell r="C8816" t="str">
            <v>H</v>
          </cell>
          <cell r="D8816">
            <v>15.75</v>
          </cell>
        </row>
        <row r="8817">
          <cell r="A8817">
            <v>4257</v>
          </cell>
          <cell r="B8817" t="str">
            <v>OPERADOR DE MARTELETE OU MARTELETEIRO</v>
          </cell>
          <cell r="C8817" t="str">
            <v>H</v>
          </cell>
          <cell r="D8817">
            <v>7.24</v>
          </cell>
        </row>
        <row r="8818">
          <cell r="A8818">
            <v>4240</v>
          </cell>
          <cell r="B8818" t="str">
            <v>OPERADOR DE MOTO-ESCREIPER</v>
          </cell>
          <cell r="C8818" t="str">
            <v>H</v>
          </cell>
          <cell r="D8818">
            <v>24.66</v>
          </cell>
        </row>
        <row r="8819">
          <cell r="A8819">
            <v>4239</v>
          </cell>
          <cell r="B8819" t="str">
            <v>OPERADOR DE MOTONIVELADORA</v>
          </cell>
          <cell r="C8819" t="str">
            <v>H</v>
          </cell>
          <cell r="D8819">
            <v>24.66</v>
          </cell>
        </row>
        <row r="8820">
          <cell r="A8820">
            <v>4248</v>
          </cell>
          <cell r="B8820" t="str">
            <v>OPERADOR DE PA CARREGADEIRA</v>
          </cell>
          <cell r="C8820" t="str">
            <v>H</v>
          </cell>
          <cell r="D8820">
            <v>17.649999999999999</v>
          </cell>
        </row>
        <row r="8821">
          <cell r="A8821">
            <v>25959</v>
          </cell>
          <cell r="B8821" t="str">
            <v>OPERADOR DE PAVIMENTADORA</v>
          </cell>
          <cell r="C8821" t="str">
            <v>H</v>
          </cell>
          <cell r="D8821">
            <v>17.440000000000001</v>
          </cell>
        </row>
        <row r="8822">
          <cell r="A8822">
            <v>4238</v>
          </cell>
          <cell r="B8822" t="str">
            <v>OPERADOR DE ROLO COMPACTADOR</v>
          </cell>
          <cell r="C8822" t="str">
            <v>H</v>
          </cell>
          <cell r="D8822">
            <v>15.2</v>
          </cell>
        </row>
        <row r="8823">
          <cell r="A8823">
            <v>4237</v>
          </cell>
          <cell r="B8823" t="str">
            <v>OPERADOR DE TRATOR</v>
          </cell>
          <cell r="C8823" t="str">
            <v>H</v>
          </cell>
          <cell r="D8823">
            <v>16.62</v>
          </cell>
        </row>
        <row r="8824">
          <cell r="A8824">
            <v>4233</v>
          </cell>
          <cell r="B8824" t="str">
            <v>OPERADOR DE USINA DE ASFALTO, DE SOLOS OU DE CONCRETO</v>
          </cell>
          <cell r="C8824" t="str">
            <v>H</v>
          </cell>
          <cell r="D8824">
            <v>15.9</v>
          </cell>
        </row>
        <row r="8825">
          <cell r="A8825">
            <v>4251</v>
          </cell>
          <cell r="B8825" t="str">
            <v>OPERADOR JATO DE AREIA OU JATISTA</v>
          </cell>
          <cell r="C8825" t="str">
            <v>H</v>
          </cell>
          <cell r="D8825">
            <v>7.73</v>
          </cell>
        </row>
        <row r="8826">
          <cell r="A8826">
            <v>4252</v>
          </cell>
          <cell r="B8826" t="str">
            <v>OPERADOR PARA BATE ESTACAS</v>
          </cell>
          <cell r="C8826" t="str">
            <v>H</v>
          </cell>
          <cell r="D8826">
            <v>9.14</v>
          </cell>
        </row>
        <row r="8827">
          <cell r="A8827">
            <v>2</v>
          </cell>
          <cell r="B8827" t="str">
            <v>OXIGENIO, RECARGA PARA CILINDRO DE CONJUNTO OXICORTE GRANDE</v>
          </cell>
          <cell r="C8827" t="str">
            <v>M3</v>
          </cell>
          <cell r="D8827">
            <v>7.67</v>
          </cell>
        </row>
        <row r="8828">
          <cell r="A8828">
            <v>4261</v>
          </cell>
          <cell r="B8828" t="str">
            <v>PA CARREGADEIRA SOBRE PNEUS * 105 HP * CAP. 1,72M3 * PESO OPERACIONAL* 9 T * TIPO CATERPILAR 924 - F II NACIONAL OU EQUIV (INCL MANUTENCAO/OPERACAO)</v>
          </cell>
          <cell r="C8828" t="str">
            <v>H</v>
          </cell>
          <cell r="D8828">
            <v>170.29</v>
          </cell>
        </row>
        <row r="8829">
          <cell r="A8829">
            <v>4259</v>
          </cell>
          <cell r="B8829" t="str">
            <v>PA CARREGADEIRA SOBRE PNEUS * 170 HP * CAP. * 3 M 3 * PESO OPERACIONAL * 16 T * TIPO CATERPILAR 950 - F II NACIONAL OU EQUIV (INCL MANUTENCAO/OPERACAO)</v>
          </cell>
          <cell r="C8829" t="str">
            <v>H</v>
          </cell>
          <cell r="D8829">
            <v>212.87</v>
          </cell>
        </row>
        <row r="8830">
          <cell r="A8830">
            <v>4260</v>
          </cell>
          <cell r="B8830" t="str">
            <v>PA CARREGADEIRA SOBRE PNEUS COM MOTOR DE 105 HP E CAPACIDADE NA CACAMBA DE 1,91 M3 (LOCACAO COM OPERADOR, COMBUSTIVEL E MANUTENCAO)</v>
          </cell>
          <cell r="C8830" t="str">
            <v>H</v>
          </cell>
          <cell r="D8830">
            <v>151.19999999999999</v>
          </cell>
        </row>
        <row r="8831">
          <cell r="A8831">
            <v>36517</v>
          </cell>
          <cell r="B8831" t="str">
            <v>PA CARREGADEIRA SOBRE RODAS, POTENCIA BRUTA 127 HP, CAPACIDADE DA CACAMBA DE 2,0 A 2,4 M3, PESO OPERACIONAL DE 10330 KG</v>
          </cell>
          <cell r="C8831" t="str">
            <v>UN</v>
          </cell>
          <cell r="D8831">
            <v>285048</v>
          </cell>
        </row>
        <row r="8832">
          <cell r="A8832">
            <v>4262</v>
          </cell>
          <cell r="B8832" t="str">
            <v>PA CARREGADEIRA SOBRE RODAS, POTENCIA LIQUIDA 128 HP, CAPACIDADE DA CACAMBA DE 1,7 A 2,8 M3, PESO OPERACIONAL DE 11632 KG</v>
          </cell>
          <cell r="C8832" t="str">
            <v>UN</v>
          </cell>
          <cell r="D8832">
            <v>321000</v>
          </cell>
        </row>
        <row r="8833">
          <cell r="A8833">
            <v>4263</v>
          </cell>
          <cell r="B8833" t="str">
            <v>PA CARREGADEIRA SOBRE RODAS, POTENCIA LIQUIDA 197 HP, CAPACIDADE DA CACAMBA DE 2,5 A 3,5 M3, PESO OPERACIONAL DE 18338 KG</v>
          </cell>
          <cell r="C8833" t="str">
            <v>UN</v>
          </cell>
          <cell r="D8833">
            <v>445119.97</v>
          </cell>
        </row>
        <row r="8834">
          <cell r="A8834">
            <v>36518</v>
          </cell>
          <cell r="B8834" t="str">
            <v>PA CARREGADEIRA SOBRE RODAS, POTENCIA LIQUIDA 213 HP, CAPACIDADE DA CACAMBA DE 1,9 A 3,5 M3, PESO OPERACIONAL DE 19234 KG</v>
          </cell>
          <cell r="C8834" t="str">
            <v>UN</v>
          </cell>
          <cell r="D8834">
            <v>506751.97</v>
          </cell>
        </row>
        <row r="8835">
          <cell r="A8835">
            <v>14221</v>
          </cell>
          <cell r="B8835" t="str">
            <v>PA CARREGADEIRA SOBRE RODAS, POTENCIA 152 HP, CAPACIDADE DA CACAMBA DE 1,53 A 2,30 M3, PESO OPERACIONAL DE 10216 KG</v>
          </cell>
          <cell r="C8835" t="str">
            <v>UN</v>
          </cell>
          <cell r="D8835">
            <v>295747.98</v>
          </cell>
        </row>
        <row r="8836">
          <cell r="A8836">
            <v>38402</v>
          </cell>
          <cell r="B8836" t="str">
            <v>PA DE LIXO PLASTICA, CABO LONGO</v>
          </cell>
          <cell r="C8836" t="str">
            <v>UN</v>
          </cell>
          <cell r="D8836">
            <v>4.93</v>
          </cell>
        </row>
        <row r="8837">
          <cell r="A8837">
            <v>13597</v>
          </cell>
          <cell r="B8837" t="str">
            <v>PADRAO POLIFASICO COMPLETO EM POSTE GALV DE 3" X 5,0M</v>
          </cell>
          <cell r="C8837" t="str">
            <v>UN</v>
          </cell>
          <cell r="D8837">
            <v>731.36</v>
          </cell>
        </row>
        <row r="8838">
          <cell r="A8838">
            <v>3412</v>
          </cell>
          <cell r="B8838" t="str">
            <v>PAINEL DE LA DE VIDRO SEM REVESTIMENTO PSI 20, E = 25 MM, DE 1200 X 600 MM</v>
          </cell>
          <cell r="C8838" t="str">
            <v>M2</v>
          </cell>
          <cell r="D8838">
            <v>12.02</v>
          </cell>
        </row>
        <row r="8839">
          <cell r="A8839">
            <v>3413</v>
          </cell>
          <cell r="B8839" t="str">
            <v>PAINEL DE LA DE VIDRO SEM REVESTIMENTO PSI 20, E = 50 MM, DE 1200 X 600 MM</v>
          </cell>
          <cell r="C8839" t="str">
            <v>M2</v>
          </cell>
          <cell r="D8839">
            <v>27.07</v>
          </cell>
        </row>
        <row r="8840">
          <cell r="A8840">
            <v>39744</v>
          </cell>
          <cell r="B8840" t="str">
            <v>PAINEL DE LA DE VIDRO SEM REVESTIMENTO PSI 40, E = 25 MM, DE 1200 X 600 MM</v>
          </cell>
          <cell r="C8840" t="str">
            <v>M2</v>
          </cell>
          <cell r="D8840">
            <v>21.02</v>
          </cell>
        </row>
        <row r="8841">
          <cell r="A8841">
            <v>39745</v>
          </cell>
          <cell r="B8841" t="str">
            <v>PAINEL DE LA DE VIDRO SEM REVESTIMENTO PSI 40, E = 50 MM, DE 1200 X 600 MM</v>
          </cell>
          <cell r="C8841" t="str">
            <v>M2</v>
          </cell>
          <cell r="D8841">
            <v>44.36</v>
          </cell>
        </row>
        <row r="8842">
          <cell r="A8842">
            <v>39637</v>
          </cell>
          <cell r="B8842" t="str">
            <v>PAINEL ESTRUTURAL PARA LAJE SECA REVESTIDO EM PLACA CIMENTICIA, DE 1,20 X 2,50 M, E = 23 MM</v>
          </cell>
          <cell r="C8842" t="str">
            <v>M2</v>
          </cell>
          <cell r="D8842">
            <v>62.67</v>
          </cell>
        </row>
        <row r="8843">
          <cell r="A8843">
            <v>39638</v>
          </cell>
          <cell r="B8843" t="str">
            <v>PAINEL ESTRUTURAL PARA LAJE SECA REVESTIDO EM PLACA CIMENTICIA, DE 1,20 X 2,50 M, E = 40 MM</v>
          </cell>
          <cell r="C8843" t="str">
            <v>M2</v>
          </cell>
          <cell r="D8843">
            <v>116.7</v>
          </cell>
        </row>
        <row r="8844">
          <cell r="A8844">
            <v>39639</v>
          </cell>
          <cell r="B8844" t="str">
            <v>PAINEL ESTRUTURAL PARA LAJE SECA REVESTIDO EM PLACA CIMENTICIA, DE 1,20 X 2,50 M, E = 55 MM</v>
          </cell>
          <cell r="C8844" t="str">
            <v>M2</v>
          </cell>
          <cell r="D8844">
            <v>153.86000000000001</v>
          </cell>
        </row>
        <row r="8845">
          <cell r="A8845">
            <v>39517</v>
          </cell>
          <cell r="B8845" t="str">
            <v>PAINEL ISOLANTE REVESTIDO EM ACO GALVALUME *0,5* MM COM PRE-PINTURA NAS DUAS FACES, NUCLEO EM POLIURETANO (PUR), E = 40/50 MM, PARA FECHAMENTOS VERTICAIS (INCLUI PARAFUSOS DE FIXACAO)</v>
          </cell>
          <cell r="C8845" t="str">
            <v>M2</v>
          </cell>
          <cell r="D8845">
            <v>106.49</v>
          </cell>
        </row>
        <row r="8846">
          <cell r="A8846">
            <v>39518</v>
          </cell>
          <cell r="B8846" t="str">
            <v>PAINEL ISOLANTE REVESTIDO EM ACO GALVALUME *0,5* MM COM PRE-PINTURA NAS DUAS FACES, NUCLEO EM POLIURETANO (PUR), E = 70/80 MM, PARA FECHAMENTOS VERTICAIS (INCLUI PARAFUSOS DE FIXACAO)</v>
          </cell>
          <cell r="C8846" t="str">
            <v>M2</v>
          </cell>
          <cell r="D8846">
            <v>125.95</v>
          </cell>
        </row>
        <row r="8847">
          <cell r="A8847">
            <v>21144</v>
          </cell>
          <cell r="B8847" t="str">
            <v>PAPEL MANTEIGA (FOLHA 66 X 96CM)</v>
          </cell>
          <cell r="C8847" t="str">
            <v>UN</v>
          </cell>
          <cell r="D8847">
            <v>0.95</v>
          </cell>
        </row>
        <row r="8848">
          <cell r="A8848">
            <v>21140</v>
          </cell>
          <cell r="B8848" t="str">
            <v>PAPEL MILIMETRADO TRANSPARENTE - ROLO DE 1,05 X 10M</v>
          </cell>
          <cell r="C8848" t="str">
            <v>10M</v>
          </cell>
          <cell r="D8848">
            <v>5</v>
          </cell>
        </row>
        <row r="8849">
          <cell r="A8849">
            <v>11851</v>
          </cell>
          <cell r="B8849" t="str">
            <v>PAPEL SULFITE ALCALINO A 4 (PACOTE COM 500 FOLHAS)</v>
          </cell>
          <cell r="C8849" t="str">
            <v>FL</v>
          </cell>
          <cell r="D8849">
            <v>0.03</v>
          </cell>
        </row>
        <row r="8850">
          <cell r="A8850">
            <v>11852</v>
          </cell>
          <cell r="B8850" t="str">
            <v>PAPEL VEGETAL 100G/M2 - 0,80M DE LARGURA</v>
          </cell>
          <cell r="C8850" t="str">
            <v>M</v>
          </cell>
          <cell r="D8850">
            <v>5.43</v>
          </cell>
        </row>
        <row r="8851">
          <cell r="A8851">
            <v>11853</v>
          </cell>
          <cell r="B8851" t="str">
            <v>PAPEL VEGETAL 65G/M2 - 0,80M DE LARGURA</v>
          </cell>
          <cell r="C8851" t="str">
            <v>M</v>
          </cell>
          <cell r="D8851">
            <v>4.32</v>
          </cell>
        </row>
        <row r="8852">
          <cell r="A8852">
            <v>21139</v>
          </cell>
          <cell r="B8852" t="str">
            <v>PAPEL VEGETAL 90G/M2 - 0,8M DE LARGURA</v>
          </cell>
          <cell r="C8852" t="str">
            <v>M</v>
          </cell>
          <cell r="D8852">
            <v>4.13</v>
          </cell>
        </row>
        <row r="8853">
          <cell r="A8853">
            <v>11703</v>
          </cell>
          <cell r="B8853" t="str">
            <v>PAPELEIRA DE PAREDE EM METAL CROMADO SEM TAMPA</v>
          </cell>
          <cell r="C8853" t="str">
            <v>UN</v>
          </cell>
          <cell r="D8853">
            <v>23.69</v>
          </cell>
        </row>
        <row r="8854">
          <cell r="A8854">
            <v>37400</v>
          </cell>
          <cell r="B8854" t="str">
            <v>PAPELEIRA PLASTICA TIPO DISPENSER PARA PAPEL HIGIENICO ROLAO</v>
          </cell>
          <cell r="C8854" t="str">
            <v>UN</v>
          </cell>
          <cell r="D8854">
            <v>45.13</v>
          </cell>
        </row>
        <row r="8855">
          <cell r="A8855">
            <v>25400</v>
          </cell>
          <cell r="B8855" t="str">
            <v>PAR DE TABELAS DE BASQUETE EM COMPENSADO NAVAL DE *1,80 X 1,20* M, COM ARO DE METAL E REDE (SEM SUPORTE DE FIXACAO)</v>
          </cell>
          <cell r="C8855" t="str">
            <v>UN</v>
          </cell>
          <cell r="D8855">
            <v>1000.89</v>
          </cell>
        </row>
        <row r="8856">
          <cell r="A8856">
            <v>4272</v>
          </cell>
          <cell r="B8856" t="str">
            <v>PARA-RAIOS DE BAIXA TENSAO, TENSAO DE OPERACAO *280* V , CORRENTE MAXIMA *20* KA</v>
          </cell>
          <cell r="C8856" t="str">
            <v>UN</v>
          </cell>
          <cell r="D8856">
            <v>61.92</v>
          </cell>
        </row>
        <row r="8857">
          <cell r="A8857">
            <v>4276</v>
          </cell>
          <cell r="B8857" t="str">
            <v>PARA-RAIOS DE DISTRIBUICAO, TENSAO NOMINAL 15 KV, CORRENTE NOMINAL DE DESCARGA 5 KA</v>
          </cell>
          <cell r="C8857" t="str">
            <v>UN</v>
          </cell>
          <cell r="D8857">
            <v>182.76</v>
          </cell>
        </row>
        <row r="8858">
          <cell r="A8858">
            <v>4273</v>
          </cell>
          <cell r="B8858" t="str">
            <v>PARA-RAIOS DE DISTRIBUICAO, TENSAO NOMINAL 30 KV, CORRENTE NOMINAL DE DESCARGA 10 KA</v>
          </cell>
          <cell r="C8858" t="str">
            <v>UN</v>
          </cell>
          <cell r="D8858">
            <v>303.60000000000002</v>
          </cell>
        </row>
        <row r="8859">
          <cell r="A8859">
            <v>4274</v>
          </cell>
          <cell r="B8859" t="str">
            <v>PARA-RAIOS TIPO FRANKLIN 350 MM, EM LATAO CROMADO, DUAS DESCIDAS, PARA PROTECAO DE EDIFICACOES CONTRA DESCARGAS ATMOSFERICAS</v>
          </cell>
          <cell r="C8859" t="str">
            <v>UN</v>
          </cell>
          <cell r="D8859">
            <v>70.400000000000006</v>
          </cell>
        </row>
        <row r="8860">
          <cell r="A8860">
            <v>39438</v>
          </cell>
          <cell r="B8860" t="str">
            <v>PARAFUSO CABECA TROMBETA E PONTA AGULHA (GN55), COMPRIMENTO 55 MM, EM ACO FOSFATIZADO, PARA FIXAR CHAPA DE GESSO EM PERFIL DRYWALL METALICO MAXIMO 0,7 MM</v>
          </cell>
          <cell r="C8860" t="str">
            <v>UN</v>
          </cell>
          <cell r="D8860">
            <v>0.1</v>
          </cell>
        </row>
        <row r="8861">
          <cell r="A8861">
            <v>11963</v>
          </cell>
          <cell r="B8861" t="str">
            <v>PARAFUSO DE ACO TIPO CHUMBADOR PARABOLT, DIAMETRO 1/2", COMPRIMENTO 75 MM</v>
          </cell>
          <cell r="C8861" t="str">
            <v>UN</v>
          </cell>
          <cell r="D8861">
            <v>3.8</v>
          </cell>
        </row>
        <row r="8862">
          <cell r="A8862">
            <v>11964</v>
          </cell>
          <cell r="B8862" t="str">
            <v>PARAFUSO DE ACO TIPO CHUMBADOR PARABOLT, DIAMETRO 3/8", COMPRIMENTO 75 MM</v>
          </cell>
          <cell r="C8862" t="str">
            <v>UN</v>
          </cell>
          <cell r="D8862">
            <v>0.96</v>
          </cell>
        </row>
        <row r="8863">
          <cell r="A8863">
            <v>4379</v>
          </cell>
          <cell r="B8863" t="str">
            <v>PARAFUSO DE ACO ZINCADO COM ROSCA SOBERBA, CABECA CHATA E FENDA SIMPLES, DIAMETRO 2,5 MM, COMPRIMENTO * 9,5 * MM</v>
          </cell>
          <cell r="C8863" t="str">
            <v>UN</v>
          </cell>
          <cell r="D8863">
            <v>0.02</v>
          </cell>
        </row>
        <row r="8864">
          <cell r="A8864">
            <v>4377</v>
          </cell>
          <cell r="B8864" t="str">
            <v>PARAFUSO DE ACO ZINCADO COM ROSCA SOBERBA, CABECA CHATA E FENDA SIMPLES, DIAMETRO 4,2 MM, COMPRIMENTO * 32 * MM</v>
          </cell>
          <cell r="C8864" t="str">
            <v>UN</v>
          </cell>
          <cell r="D8864">
            <v>7.0000000000000007E-2</v>
          </cell>
        </row>
        <row r="8865">
          <cell r="A8865">
            <v>4356</v>
          </cell>
          <cell r="B8865" t="str">
            <v>PARAFUSO DE ACO ZINCADO COM ROSCA SOBERBA, CABECA CHATA E FENDA SIMPLES, DIAMETRO 4,8 MM, COMPRIMENTO 45 MM</v>
          </cell>
          <cell r="C8865" t="str">
            <v>UN</v>
          </cell>
          <cell r="D8865">
            <v>0.1</v>
          </cell>
        </row>
        <row r="8866">
          <cell r="A8866">
            <v>13246</v>
          </cell>
          <cell r="B8866" t="str">
            <v>PARAFUSO DE FERRO POLIDO, SEXTAVADO, COM ROSCA INTEIRA, DIAMETRO 5/16", COMPRIMENTO 3/4", COM PORCA E ARRUELA LISA LEVE</v>
          </cell>
          <cell r="C8866" t="str">
            <v>UN</v>
          </cell>
          <cell r="D8866">
            <v>0.18</v>
          </cell>
        </row>
        <row r="8867">
          <cell r="A8867">
            <v>4346</v>
          </cell>
          <cell r="B8867" t="str">
            <v>PARAFUSO DE FERRO POLIDO, SEXTAVADO, COM ROSCA PARCIAL, DIAMETRO 5/8", COMPRIMENTO 6", COM PORCA E ARRUELA DE PRESSAO MEDIA</v>
          </cell>
          <cell r="C8867" t="str">
            <v>UN</v>
          </cell>
          <cell r="D8867">
            <v>4.07</v>
          </cell>
        </row>
        <row r="8868">
          <cell r="A8868">
            <v>11955</v>
          </cell>
          <cell r="B8868" t="str">
            <v>PARAFUSO DE LATAO COM ACABAMENTO CROMADO PARA FIXAR PECA SANITARIA, INCLUI PORCA CEGA, ARRUELA E BUCHA DE NYLON TAMANHO S-10</v>
          </cell>
          <cell r="C8868" t="str">
            <v>UN</v>
          </cell>
          <cell r="D8868">
            <v>1.78</v>
          </cell>
        </row>
        <row r="8869">
          <cell r="A8869">
            <v>11960</v>
          </cell>
          <cell r="B8869" t="str">
            <v>PARAFUSO DE LATAO COM ROSCA SOBERBA, CABECA CHATA E FENDA SIMPLES, DIAMETRO 2,5 MM, COMPRIMENTO 12 MM</v>
          </cell>
          <cell r="C8869" t="str">
            <v>UN</v>
          </cell>
          <cell r="D8869">
            <v>0.06</v>
          </cell>
        </row>
        <row r="8870">
          <cell r="A8870">
            <v>4333</v>
          </cell>
          <cell r="B8870" t="str">
            <v>PARAFUSO DE LATAO COM ROSCA SOBERBA, CABECA CHATA E FENDA SIMPLES, DIAMETRO 3,2 MM, COMPRIMENTO 16 MM</v>
          </cell>
          <cell r="C8870" t="str">
            <v>UN</v>
          </cell>
          <cell r="D8870">
            <v>0.1</v>
          </cell>
        </row>
        <row r="8871">
          <cell r="A8871">
            <v>4358</v>
          </cell>
          <cell r="B8871" t="str">
            <v>PARAFUSO DE LATAO COM ROSCA SOBERBA, CABECA CHATA E FENDA SIMPLES, DIAMETRO 4,8 MM, COMPRIMENTO 65 MM</v>
          </cell>
          <cell r="C8871" t="str">
            <v>UN</v>
          </cell>
          <cell r="D8871">
            <v>0.81</v>
          </cell>
        </row>
        <row r="8872">
          <cell r="A8872">
            <v>39435</v>
          </cell>
          <cell r="B8872" t="str">
            <v>PARAFUSO DRY WALL, EM ACO FOSFATIZADO, CABECA TROMBETA E PONTA AGULHA (TA), COMPRIMENTO 25 MM</v>
          </cell>
          <cell r="C8872" t="str">
            <v>UN</v>
          </cell>
          <cell r="D8872">
            <v>0.04</v>
          </cell>
        </row>
        <row r="8873">
          <cell r="A8873">
            <v>39436</v>
          </cell>
          <cell r="B8873" t="str">
            <v>PARAFUSO DRY WALL, EM ACO FOSFATIZADO, CABECA TROMBETA E PONTA AGULHA (TA), COMPRIMENTO 35 MM</v>
          </cell>
          <cell r="C8873" t="str">
            <v>UN</v>
          </cell>
          <cell r="D8873">
            <v>7.0000000000000007E-2</v>
          </cell>
        </row>
        <row r="8874">
          <cell r="A8874">
            <v>39437</v>
          </cell>
          <cell r="B8874" t="str">
            <v>PARAFUSO DRY WALL, EM ACO FOSFATIZADO, CABECA TROMBETA E PONTA AGULHA (TA), COMPRIMENTO 45 MM</v>
          </cell>
          <cell r="C8874" t="str">
            <v>UN</v>
          </cell>
          <cell r="D8874">
            <v>0.09</v>
          </cell>
        </row>
        <row r="8875">
          <cell r="A8875">
            <v>39439</v>
          </cell>
          <cell r="B8875" t="str">
            <v>PARAFUSO DRY WALL, EM ACO FOSFATIZADO, CABECA TROMBETA E PONTA BROCA (TB), COMPRIMENTO 25 MM</v>
          </cell>
          <cell r="C8875" t="str">
            <v>UN</v>
          </cell>
          <cell r="D8875">
            <v>0.06</v>
          </cell>
        </row>
        <row r="8876">
          <cell r="A8876">
            <v>39440</v>
          </cell>
          <cell r="B8876" t="str">
            <v>PARAFUSO DRY WALL, EM ACO FOSFATIZADO, CABECA TROMBETA E PONTA BROCA (TB), COMPRIMENTO 35 MM</v>
          </cell>
          <cell r="C8876" t="str">
            <v>UN</v>
          </cell>
          <cell r="D8876">
            <v>0.08</v>
          </cell>
        </row>
        <row r="8877">
          <cell r="A8877">
            <v>39441</v>
          </cell>
          <cell r="B8877" t="str">
            <v>PARAFUSO DRY WALL, EM ACO FOSFATIZADO, CABECA TROMBETA E PONTA BROCA (TB), COMPRIMENTO 45 MM</v>
          </cell>
          <cell r="C8877" t="str">
            <v>UN</v>
          </cell>
          <cell r="D8877">
            <v>0.1</v>
          </cell>
        </row>
        <row r="8878">
          <cell r="A8878">
            <v>39442</v>
          </cell>
          <cell r="B8878" t="str">
            <v>PARAFUSO DRY WALL, EM ACO ZINCADO, CABECA LENTILHA E PONTA AGULHA (LA), LARGURA 4,2 MM, COMPRIMENTO 13 MM</v>
          </cell>
          <cell r="C8878" t="str">
            <v>UN</v>
          </cell>
          <cell r="D8878">
            <v>7.0000000000000007E-2</v>
          </cell>
        </row>
        <row r="8879">
          <cell r="A8879">
            <v>39443</v>
          </cell>
          <cell r="B8879" t="str">
            <v>PARAFUSO DRY WALL, EM ACO ZINCADO, CABECA LENTILHA E PONTA BROCA (LB), LARGURA 4,2 MM, COMPRIMENTO 13 MM</v>
          </cell>
          <cell r="C8879" t="str">
            <v>UN</v>
          </cell>
          <cell r="D8879">
            <v>0.09</v>
          </cell>
        </row>
        <row r="8880">
          <cell r="A8880">
            <v>4329</v>
          </cell>
          <cell r="B8880" t="str">
            <v>PARAFUSO EM ACO GALVANIZADO, TIPO MAQUINA, SEXTAVADO, SEM PORCA, DIAMETRO 1/2", COMPRIMENTO 2"</v>
          </cell>
          <cell r="C8880" t="str">
            <v>UN</v>
          </cell>
          <cell r="D8880">
            <v>0.87</v>
          </cell>
        </row>
        <row r="8881">
          <cell r="A8881">
            <v>4383</v>
          </cell>
          <cell r="B8881" t="str">
            <v>PARAFUSO FRANCES METRICO ZINCADO 12 X 140MM, INCL PORCA SEXT E ARRUELA DE PRESSAO/MEDIA</v>
          </cell>
          <cell r="C8881" t="str">
            <v>UN</v>
          </cell>
          <cell r="D8881">
            <v>1.87</v>
          </cell>
        </row>
        <row r="8882">
          <cell r="A8882">
            <v>4344</v>
          </cell>
          <cell r="B8882" t="str">
            <v>PARAFUSO FRANCES METRICO ZINCADO, DIAMETRO 12 MM, COMPRIEMNTO 150MM, COM PORCA SEXTAVADA E ARRUELA DE PRESSAO MEDIA</v>
          </cell>
          <cell r="C8882" t="str">
            <v>UN</v>
          </cell>
          <cell r="D8882">
            <v>1.74</v>
          </cell>
        </row>
        <row r="8883">
          <cell r="A8883">
            <v>436</v>
          </cell>
          <cell r="B8883" t="str">
            <v>PARAFUSO FRANCES M16 EM ACO GALVANIZADO, COMPRIMENTO = 150 MM, DIAMETRO = 16 MM, CABECA ABAULADA</v>
          </cell>
          <cell r="C8883" t="str">
            <v>UN</v>
          </cell>
          <cell r="D8883">
            <v>3.41</v>
          </cell>
        </row>
        <row r="8884">
          <cell r="A8884">
            <v>442</v>
          </cell>
          <cell r="B8884" t="str">
            <v>PARAFUSO FRANCES M16 EM ACO GALVANIZADO, COMPRIMENTO = 45 MM, DIAMETRO = 16 MM, CABECA ABAULADA</v>
          </cell>
          <cell r="C8884" t="str">
            <v>UN</v>
          </cell>
          <cell r="D8884">
            <v>2.02</v>
          </cell>
        </row>
        <row r="8885">
          <cell r="A8885">
            <v>4335</v>
          </cell>
          <cell r="B8885" t="str">
            <v>PARAFUSO FRANCES ZINCADO, DIAMETRO 1/2'', COMPRIEMNTO 12'', COM PORCA E ARRUELA LISA MEDIA</v>
          </cell>
          <cell r="C8885" t="str">
            <v>UN</v>
          </cell>
          <cell r="D8885">
            <v>5.53</v>
          </cell>
        </row>
        <row r="8886">
          <cell r="A8886">
            <v>4334</v>
          </cell>
          <cell r="B8886" t="str">
            <v>PARAFUSO FRANCES ZINCADO, DIAMETRO 1/2'', COMPRIEMNTO 15'', COM PORCA E ARRUELA LISA MEDIA</v>
          </cell>
          <cell r="C8886" t="str">
            <v>UN</v>
          </cell>
          <cell r="D8886">
            <v>7.59</v>
          </cell>
        </row>
        <row r="8887">
          <cell r="A8887">
            <v>4343</v>
          </cell>
          <cell r="B8887" t="str">
            <v>PARAFUSO FRANCES ZINCADO, DIAMETRO 1/2'', COMPRIEMNTO 4'', COM PORCA E ARRUELA</v>
          </cell>
          <cell r="C8887" t="str">
            <v>UN</v>
          </cell>
          <cell r="D8887">
            <v>1.86</v>
          </cell>
        </row>
        <row r="8888">
          <cell r="A8888">
            <v>11953</v>
          </cell>
          <cell r="B8888" t="str">
            <v>PARAFUSO FRANCES ZINCADO, DIAMETRO 1/2'', COMPRIMENTO 2'', COM PORCA E ARRUELA</v>
          </cell>
          <cell r="C8888" t="str">
            <v>UN</v>
          </cell>
          <cell r="D8888">
            <v>1.3</v>
          </cell>
        </row>
        <row r="8889">
          <cell r="A8889">
            <v>430</v>
          </cell>
          <cell r="B8889" t="str">
            <v>PARAFUSO M16 EM ACO GALVANIZADO, COMPRIMENTO = 125 MM, DIAMETRO = 16 MM, ROSCA MAQUINA, CABECA QUADRADA</v>
          </cell>
          <cell r="C8889" t="str">
            <v>UN</v>
          </cell>
          <cell r="D8889">
            <v>3.05</v>
          </cell>
        </row>
        <row r="8890">
          <cell r="A8890">
            <v>441</v>
          </cell>
          <cell r="B8890" t="str">
            <v>PARAFUSO M16 EM ACO GALVANIZADO, COMPRIMENTO = 150 MM, DIAMETRO = 16 MM, ROSCA MAQUINA, CABECA QUADRADA</v>
          </cell>
          <cell r="C8890" t="str">
            <v>UN</v>
          </cell>
          <cell r="D8890">
            <v>3.36</v>
          </cell>
        </row>
        <row r="8891">
          <cell r="A8891">
            <v>431</v>
          </cell>
          <cell r="B8891" t="str">
            <v>PARAFUSO M16 EM ACO GALVANIZADO, COMPRIMENTO = 200 MM, DIAMETRO = 16 MM, ROSCA MAQUINA, CABECA QUADRADA</v>
          </cell>
          <cell r="C8891" t="str">
            <v>UN</v>
          </cell>
          <cell r="D8891">
            <v>4.0599999999999996</v>
          </cell>
        </row>
        <row r="8892">
          <cell r="A8892">
            <v>432</v>
          </cell>
          <cell r="B8892" t="str">
            <v>PARAFUSO M16 EM ACO GALVANIZADO, COMPRIMENTO = 250 MM, DIAMETRO = 16 MM, ROSCA MAQUINA, CABECA QUADRADA</v>
          </cell>
          <cell r="C8892" t="str">
            <v>UN</v>
          </cell>
          <cell r="D8892">
            <v>4.4800000000000004</v>
          </cell>
        </row>
        <row r="8893">
          <cell r="A8893">
            <v>429</v>
          </cell>
          <cell r="B8893" t="str">
            <v>PARAFUSO M16 EM ACO GALVANIZADO, COMPRIMENTO = 300 MM, DIAMETRO = 16 MM, ROSCA DUPLA</v>
          </cell>
          <cell r="C8893" t="str">
            <v>UN</v>
          </cell>
          <cell r="D8893">
            <v>6.04</v>
          </cell>
        </row>
        <row r="8894">
          <cell r="A8894">
            <v>439</v>
          </cell>
          <cell r="B8894" t="str">
            <v>PARAFUSO M16 EM ACO GALVANIZADO, COMPRIMENTO = 300 MM, DIAMETRO = 16 MM, ROSCA MAQUINA, CABECA QUADRADA</v>
          </cell>
          <cell r="C8894" t="str">
            <v>UN</v>
          </cell>
          <cell r="D8894">
            <v>5.15</v>
          </cell>
        </row>
        <row r="8895">
          <cell r="A8895">
            <v>433</v>
          </cell>
          <cell r="B8895" t="str">
            <v>PARAFUSO M16 EM ACO GALVANIZADO, COMPRIMENTO = 350 MM, DIAMETRO = 16 MM, ROSCA MAQUINA, CABECA QUADRADA</v>
          </cell>
          <cell r="C8895" t="str">
            <v>UN</v>
          </cell>
          <cell r="D8895">
            <v>6.01</v>
          </cell>
        </row>
        <row r="8896">
          <cell r="A8896">
            <v>437</v>
          </cell>
          <cell r="B8896" t="str">
            <v>PARAFUSO M16 EM ACO GALVANIZADO, COMPRIMENTO = 400 MM, DIAMETRO = 16 MM, ROSCA DUPLA</v>
          </cell>
          <cell r="C8896" t="str">
            <v>UN</v>
          </cell>
          <cell r="D8896">
            <v>7.98</v>
          </cell>
        </row>
        <row r="8897">
          <cell r="A8897">
            <v>11790</v>
          </cell>
          <cell r="B8897" t="str">
            <v>PARAFUSO M16 EM ACO GALVANIZADO, COMPRIMENTO = 450 MM, DIAMETRO = 16 MM, ROSCA MAQUINA, CABECA QUADRADA</v>
          </cell>
          <cell r="C8897" t="str">
            <v>UN</v>
          </cell>
          <cell r="D8897">
            <v>9.0500000000000007</v>
          </cell>
        </row>
        <row r="8898">
          <cell r="A8898">
            <v>428</v>
          </cell>
          <cell r="B8898" t="str">
            <v>PARAFUSO M16 EM ACO GALVANIZADO, COMPRIMENTO = 500 MM, DIAMETRO = 16 MM, ROSCA MAQUINA, COM CABECA SEXTAVADA E PORCA</v>
          </cell>
          <cell r="C8898" t="str">
            <v>UN</v>
          </cell>
          <cell r="D8898">
            <v>9.85</v>
          </cell>
        </row>
        <row r="8899">
          <cell r="A8899">
            <v>4384</v>
          </cell>
          <cell r="B8899" t="str">
            <v>PARAFUSO NIQUELADO COM ACABAMENTO CROMADO PARA FIXAR PECA SANITARIA, INCLUI PORCA CEGA, ARRUELA E BUCHA DE NYLON TAMANHO S-10</v>
          </cell>
          <cell r="C8899" t="str">
            <v>UN</v>
          </cell>
          <cell r="D8899">
            <v>9.0399999999999991</v>
          </cell>
        </row>
        <row r="8900">
          <cell r="A8900">
            <v>4351</v>
          </cell>
          <cell r="B8900" t="str">
            <v>PARAFUSO NIQUELADO P/ FIXAR PECA SANITARIA - INCL PORCA CEGA, ARRUELA E BUCHA DE NYLON S-8</v>
          </cell>
          <cell r="C8900" t="str">
            <v>UN</v>
          </cell>
          <cell r="D8900">
            <v>1.67</v>
          </cell>
        </row>
        <row r="8901">
          <cell r="A8901">
            <v>11054</v>
          </cell>
          <cell r="B8901" t="str">
            <v>PARAFUSO ROSCA SOBERBA ZINCADO CABECA CHATA FENDA SIMPLES 3,2 X 20 MM (3/4 ")</v>
          </cell>
          <cell r="C8901" t="str">
            <v>UN</v>
          </cell>
          <cell r="D8901">
            <v>0.02</v>
          </cell>
        </row>
        <row r="8902">
          <cell r="A8902">
            <v>11055</v>
          </cell>
          <cell r="B8902" t="str">
            <v>PARAFUSO ROSCA SOBERBA ZINCADO CABECA CHATA FENDA SIMPLES 3,5 X 25 MM (1 ")</v>
          </cell>
          <cell r="C8902" t="str">
            <v>UN</v>
          </cell>
          <cell r="D8902">
            <v>0.04</v>
          </cell>
        </row>
        <row r="8903">
          <cell r="A8903">
            <v>11056</v>
          </cell>
          <cell r="B8903" t="str">
            <v>PARAFUSO ROSCA SOBERBA ZINCADO CABECA CHATA FENDA SIMPLES 3,8 X 30 MM (1.1/4 ")</v>
          </cell>
          <cell r="C8903" t="str">
            <v>UN</v>
          </cell>
          <cell r="D8903">
            <v>0.04</v>
          </cell>
        </row>
        <row r="8904">
          <cell r="A8904">
            <v>11057</v>
          </cell>
          <cell r="B8904" t="str">
            <v>PARAFUSO ROSCA SOBERBA ZINCADO CABECA CHATA FENDA SIMPLES 4,8 X 40 MM (1.1/2 ")</v>
          </cell>
          <cell r="C8904" t="str">
            <v>UN</v>
          </cell>
          <cell r="D8904">
            <v>0.09</v>
          </cell>
        </row>
        <row r="8905">
          <cell r="A8905">
            <v>11059</v>
          </cell>
          <cell r="B8905" t="str">
            <v>PARAFUSO ROSCA SOBERBA ZINCADO CABECA CHATA FENDA SIMPLES 5,5 X 50 MM (2 ")</v>
          </cell>
          <cell r="C8905" t="str">
            <v>UN</v>
          </cell>
          <cell r="D8905">
            <v>0.17</v>
          </cell>
        </row>
        <row r="8906">
          <cell r="A8906">
            <v>11058</v>
          </cell>
          <cell r="B8906" t="str">
            <v>PARAFUSO ROSCA SOBERBA ZINCADO CABECA CHATA FENDA SIMPLES 5,5 X 65 MM (2.1/2 ")</v>
          </cell>
          <cell r="C8906" t="str">
            <v>UN</v>
          </cell>
          <cell r="D8906">
            <v>0.22</v>
          </cell>
        </row>
        <row r="8907">
          <cell r="A8907">
            <v>4354</v>
          </cell>
          <cell r="B8907" t="str">
            <v>PARAFUSO SEXTAVADO ZINCADO GRAU 5 ROSCA INTEIRA 1.1/2" X 4" "</v>
          </cell>
          <cell r="C8907" t="str">
            <v>UN</v>
          </cell>
          <cell r="D8907">
            <v>0.9</v>
          </cell>
        </row>
        <row r="8908">
          <cell r="A8908">
            <v>4380</v>
          </cell>
          <cell r="B8908" t="str">
            <v>PARAFUSO ZINCADO ROSCA SOBERBA 5/16 " X 120 MM PARA TELHA FIBROCIMENTO</v>
          </cell>
          <cell r="C8908" t="str">
            <v>UN</v>
          </cell>
          <cell r="D8908">
            <v>0.75</v>
          </cell>
        </row>
        <row r="8909">
          <cell r="A8909">
            <v>4299</v>
          </cell>
          <cell r="B8909" t="str">
            <v>PARAFUSO ZINCADO ROSCA SOBERBA, CABECA SEXTAVADA, 5/16 " X 110 MM, PARA FIXACAO DE TELHA EM MADEIRA</v>
          </cell>
          <cell r="C8909" t="str">
            <v>UN</v>
          </cell>
          <cell r="D8909">
            <v>0.71</v>
          </cell>
        </row>
        <row r="8910">
          <cell r="A8910">
            <v>4304</v>
          </cell>
          <cell r="B8910" t="str">
            <v>PARAFUSO ZINCADO ROSCA SOBERBA, CABECA SEXTAVADA, 5/16 " X 150 MM, PARA FIXACAO DE TELHA EM MADEIRA</v>
          </cell>
          <cell r="C8910" t="str">
            <v>UN</v>
          </cell>
          <cell r="D8910">
            <v>0.96</v>
          </cell>
        </row>
        <row r="8911">
          <cell r="A8911">
            <v>4305</v>
          </cell>
          <cell r="B8911" t="str">
            <v>PARAFUSO ZINCADO ROSCA SOBERBA, CABECA SEXTAVADA, 5/16 " X 180 MM, PARA FIXACAO DE TELHA EM MADEIRA</v>
          </cell>
          <cell r="C8911" t="str">
            <v>UN</v>
          </cell>
          <cell r="D8911">
            <v>1.1200000000000001</v>
          </cell>
        </row>
        <row r="8912">
          <cell r="A8912">
            <v>4306</v>
          </cell>
          <cell r="B8912" t="str">
            <v>PARAFUSO ZINCADO ROSCA SOBERBA, CABECA SEXTAVADA, 5/16 " X 200 MM, PARA FIXACAO DE TELHA EM MADEIRA</v>
          </cell>
          <cell r="C8912" t="str">
            <v>UN</v>
          </cell>
          <cell r="D8912">
            <v>1.3</v>
          </cell>
        </row>
        <row r="8913">
          <cell r="A8913">
            <v>4308</v>
          </cell>
          <cell r="B8913" t="str">
            <v>PARAFUSO ZINCADO ROSCA SOBERBA, CABECA SEXTAVADA, 5/16 " X 230 MM, PARA FIXACAO DE TELHA EM MADEIRA</v>
          </cell>
          <cell r="C8913" t="str">
            <v>UN</v>
          </cell>
          <cell r="D8913">
            <v>2.7</v>
          </cell>
        </row>
        <row r="8914">
          <cell r="A8914">
            <v>4302</v>
          </cell>
          <cell r="B8914" t="str">
            <v>PARAFUSO ZINCADO ROSCA SOBERBA, CABECA SEXTAVADA, 5/16 " X 250 MM, PARA FIXACAO DE TELHA EM MADEIRA</v>
          </cell>
          <cell r="C8914" t="str">
            <v>UN</v>
          </cell>
          <cell r="D8914">
            <v>2.02</v>
          </cell>
        </row>
        <row r="8915">
          <cell r="A8915">
            <v>4300</v>
          </cell>
          <cell r="B8915" t="str">
            <v>PARAFUSO ZINCADO ROSCA SOBERBA, CABECA SEXTAVADA, 5/16 " X 50 MM, PARA FIXACAO DE TELHA EM MADEIRA</v>
          </cell>
          <cell r="C8915" t="str">
            <v>UN</v>
          </cell>
          <cell r="D8915">
            <v>0.48</v>
          </cell>
        </row>
        <row r="8916">
          <cell r="A8916">
            <v>4301</v>
          </cell>
          <cell r="B8916" t="str">
            <v>PARAFUSO ZINCADO ROSCA SOBERBA, CABECA SEXTAVADA, 5/16 " X 85 MM, PARA FIXACAO DE TELHA EM MADEIRA</v>
          </cell>
          <cell r="C8916" t="str">
            <v>UN</v>
          </cell>
          <cell r="D8916">
            <v>0.59</v>
          </cell>
        </row>
        <row r="8917">
          <cell r="A8917">
            <v>4320</v>
          </cell>
          <cell r="B8917" t="str">
            <v>PARAFUSO ZINCADO 5/16 " X 250 MM PARA FIXACAO DE TELHA DE FIBROCIMENTO CANALETE 49, INCLUI BUCHA NYLON S-10</v>
          </cell>
          <cell r="C8917" t="str">
            <v>UN</v>
          </cell>
          <cell r="D8917">
            <v>1.79</v>
          </cell>
        </row>
        <row r="8918">
          <cell r="A8918">
            <v>4318</v>
          </cell>
          <cell r="B8918" t="str">
            <v>PARAFUSO ZINCADO 5/16 " X 85 MM PARA FIXACAO DE TELHA DE FIBROCIMENTO CANALETE 90, INCLUI BUCHA NYLON S-10</v>
          </cell>
          <cell r="C8918" t="str">
            <v>UN</v>
          </cell>
          <cell r="D8918">
            <v>0.87</v>
          </cell>
        </row>
        <row r="8919">
          <cell r="A8919">
            <v>40577</v>
          </cell>
          <cell r="B8919" t="str">
            <v>PARAFUSO ZINCADO, SEXTAVADO, AUTOBROCANTE, FLANGEADO, 4,2 X 19 *COLETADO CAIXA*</v>
          </cell>
          <cell r="C8919" t="str">
            <v>CENTO</v>
          </cell>
          <cell r="D8919">
            <v>8.26</v>
          </cell>
        </row>
        <row r="8920">
          <cell r="A8920">
            <v>11962</v>
          </cell>
          <cell r="B8920" t="str">
            <v>PARAFUSO ZINCADO, SEXTAVADO, COM ROSCA INTEIRA, DIAMETRO 1/4", COMPRIMENTO 1/2"</v>
          </cell>
          <cell r="C8920" t="str">
            <v>UN</v>
          </cell>
          <cell r="D8920">
            <v>0.09</v>
          </cell>
        </row>
        <row r="8921">
          <cell r="A8921">
            <v>4332</v>
          </cell>
          <cell r="B8921" t="str">
            <v>PARAFUSO ZINCADO, SEXTAVADO, COM ROSCA INTEIRA, DIAMETRO 3/8", COMPRIMENTO 2"</v>
          </cell>
          <cell r="C8921" t="str">
            <v>UN</v>
          </cell>
          <cell r="D8921">
            <v>0.43</v>
          </cell>
        </row>
        <row r="8922">
          <cell r="A8922">
            <v>4331</v>
          </cell>
          <cell r="B8922" t="str">
            <v>PARAFUSO ZINCADO, SEXTAVADO, COM ROSCA INTEIRA, DIAMETRO 5/8", COMPRIMENTO 2 - 1/4"</v>
          </cell>
          <cell r="C8922" t="str">
            <v>UN</v>
          </cell>
          <cell r="D8922">
            <v>1.64</v>
          </cell>
        </row>
        <row r="8923">
          <cell r="A8923">
            <v>4336</v>
          </cell>
          <cell r="B8923" t="str">
            <v>PARAFUSO ZINCADO, SEXTAVADO, COM ROSCA INTEIRA, DIAMETRO 5/8", COMPRIMENTO 3", COM PORCA E ARRUELA DE PRESSAO MEDIA</v>
          </cell>
          <cell r="C8923" t="str">
            <v>UN</v>
          </cell>
          <cell r="D8923">
            <v>2.11</v>
          </cell>
        </row>
        <row r="8924">
          <cell r="A8924">
            <v>13294</v>
          </cell>
          <cell r="B8924" t="str">
            <v>PARAFUSO ZINCADO, SEXTAVADO, COM ROSCA SOBERBA, DIAMETRO 3/8", COMPRIMENTO 80 MM</v>
          </cell>
          <cell r="C8924" t="str">
            <v>UN</v>
          </cell>
          <cell r="D8924">
            <v>0.6</v>
          </cell>
        </row>
        <row r="8925">
          <cell r="A8925">
            <v>11948</v>
          </cell>
          <cell r="B8925" t="str">
            <v>PARAFUSO ZINCADO, SEXTAVADO, COM ROSCA SOBERBA, DIAMETRO 5/16", COMPRIMENTO 40 MM</v>
          </cell>
          <cell r="C8925" t="str">
            <v>UN</v>
          </cell>
          <cell r="D8925">
            <v>0.27</v>
          </cell>
        </row>
        <row r="8926">
          <cell r="A8926">
            <v>4382</v>
          </cell>
          <cell r="B8926" t="str">
            <v>PARAFUSO ZINCADO, SEXTAVADO, COM ROSCA SOBERBA, DIAMETRO 5/16", COMPRIMENTO 80 MM</v>
          </cell>
          <cell r="C8926" t="str">
            <v>UN</v>
          </cell>
          <cell r="D8926">
            <v>0.45</v>
          </cell>
        </row>
        <row r="8927">
          <cell r="A8927">
            <v>40580</v>
          </cell>
          <cell r="B8927" t="str">
            <v>PARAFUSO, AUTO ATARRACHANTE, CABECA CHATA, FENDA SIMPLES, 1/4 (6,35 MM) X 25 MM *COLETADO CAIXA*</v>
          </cell>
          <cell r="C8927" t="str">
            <v>CENTO</v>
          </cell>
          <cell r="D8927">
            <v>27.86</v>
          </cell>
        </row>
        <row r="8928">
          <cell r="A8928">
            <v>40578</v>
          </cell>
          <cell r="B8928" t="str">
            <v>PARAFUSO, COMUM, ASTM A307, SEXTAVADO, DIAMETRO 1/2" (12,7 MM) X 25,4 MM (1") *COLETADO CAIXA*</v>
          </cell>
          <cell r="C8928" t="str">
            <v>CENTO</v>
          </cell>
          <cell r="D8928">
            <v>56.89</v>
          </cell>
        </row>
        <row r="8929">
          <cell r="A8929">
            <v>40579</v>
          </cell>
          <cell r="B8929" t="str">
            <v>PARAFUSO, COMUM, ASTM A307, SEXTAVADO, DIAMETRO 1/4" (6,3 MM) X 25,4 MM (1") *COLETADO CAIXA*</v>
          </cell>
          <cell r="C8929" t="str">
            <v>CENTO</v>
          </cell>
          <cell r="D8929">
            <v>23.92</v>
          </cell>
        </row>
        <row r="8930">
          <cell r="A8930">
            <v>4386</v>
          </cell>
          <cell r="B8930" t="str">
            <v>PARALELEPIPEDO GRANITICO OU BASALTICO, PARA PAVIMENTACAO, SEM FRETE,  *30 A 35* PECAS POR M2</v>
          </cell>
          <cell r="C8930" t="str">
            <v>M2</v>
          </cell>
          <cell r="D8930">
            <v>61.94</v>
          </cell>
        </row>
        <row r="8931">
          <cell r="A8931">
            <v>4385</v>
          </cell>
          <cell r="B8931" t="str">
            <v>PARALELEPIPEDO GRANITICO OU BASALTICO, PARA PAVIMENTACAO, SEM FRETE,  *30 A 35* PECAS POR M2</v>
          </cell>
          <cell r="C8931" t="str">
            <v>MIL</v>
          </cell>
          <cell r="D8931">
            <v>1465.14</v>
          </cell>
        </row>
        <row r="8932">
          <cell r="A8932">
            <v>20079</v>
          </cell>
          <cell r="B8932" t="str">
            <v>PASTA LUBRIFICANTE PARA USO EM TUBOS DE PVC COM ANEL DE BORRACHA (POTE DE 3.500* G)</v>
          </cell>
          <cell r="C8932" t="str">
            <v>UN</v>
          </cell>
          <cell r="D8932">
            <v>77.77</v>
          </cell>
        </row>
        <row r="8933">
          <cell r="A8933">
            <v>20078</v>
          </cell>
          <cell r="B8933" t="str">
            <v>PASTA LUBRIFICANTE PARA USO EM TUBOS DE PVC COM ANEL DE BORRACHA (POTE DE 400* G)</v>
          </cell>
          <cell r="C8933" t="str">
            <v>UN</v>
          </cell>
          <cell r="D8933">
            <v>12.47</v>
          </cell>
        </row>
        <row r="8934">
          <cell r="A8934">
            <v>39897</v>
          </cell>
          <cell r="B8934" t="str">
            <v>PASTA PARA SOLDA DE TUBOS E CONEXOES DE COBRE</v>
          </cell>
          <cell r="C8934" t="str">
            <v>250G</v>
          </cell>
          <cell r="D8934">
            <v>26.1</v>
          </cell>
        </row>
        <row r="8935">
          <cell r="A8935">
            <v>118</v>
          </cell>
          <cell r="B8935" t="str">
            <v>PASTA VEDA JUNTAS/ROSCA, LATA DE *500* G, PARA INSTALACOES DE GAS E OUTROS</v>
          </cell>
          <cell r="C8935" t="str">
            <v>UN</v>
          </cell>
          <cell r="D8935">
            <v>47.13</v>
          </cell>
        </row>
        <row r="8936">
          <cell r="A8936">
            <v>4396</v>
          </cell>
          <cell r="B8936" t="str">
            <v>PASTILHA CERAMICA/PORCELANA, REVEST INT/EXT E  PISCINA, CORES BRANCA OU FRIAS, *2,5 X 2,5* CM</v>
          </cell>
          <cell r="C8936" t="str">
            <v>M2</v>
          </cell>
          <cell r="D8936">
            <v>64.22</v>
          </cell>
        </row>
        <row r="8937">
          <cell r="A8937">
            <v>39955</v>
          </cell>
          <cell r="B8937" t="str">
            <v>PASTILHA CERAMICA/PORCELANA, REVEST INT/EXT E  PISCINA, CORES FRIAS *5 X 5* CM *COLETADO CAIXA*</v>
          </cell>
          <cell r="C8937" t="str">
            <v>M2</v>
          </cell>
          <cell r="D8937">
            <v>67.760000000000005</v>
          </cell>
        </row>
        <row r="8938">
          <cell r="A8938">
            <v>4397</v>
          </cell>
          <cell r="B8938" t="str">
            <v>PASTILHA CERAMICA/PORCELANA, REVEST INT/EXT E  PISCINA, CORES QUENTES, *2,5 X 2,5* CM</v>
          </cell>
          <cell r="C8938" t="str">
            <v>M2</v>
          </cell>
          <cell r="D8938">
            <v>104.14</v>
          </cell>
        </row>
        <row r="8939">
          <cell r="A8939">
            <v>34754</v>
          </cell>
          <cell r="B8939" t="str">
            <v>PASTILHA DE VIDRO CRISTAL, NACIONAL, REVEST INT/EXT E PISCINA, TODAS AS CORES, E MAIOR OU IGUAL A 5 MM  *2,0 X 2,0* CM</v>
          </cell>
          <cell r="C8939" t="str">
            <v>M2</v>
          </cell>
          <cell r="D8939">
            <v>192.83</v>
          </cell>
        </row>
        <row r="8940">
          <cell r="A8940">
            <v>25962</v>
          </cell>
          <cell r="B8940" t="str">
            <v>PASTILHA DE VIDRO PIGMENTADA *2,0 X 2,0* CM, NACIONAL, PARA REVESTIMENTO INTERNO/EXTERNO E PISCINA, BRANCA OU CORES FRIAS, ESPESSURA MAIOR OU IGUAL A 5 MM</v>
          </cell>
          <cell r="C8940" t="str">
            <v>M2</v>
          </cell>
          <cell r="D8940">
            <v>122.13</v>
          </cell>
        </row>
        <row r="8941">
          <cell r="A8941">
            <v>34752</v>
          </cell>
          <cell r="B8941" t="str">
            <v>PASTILHA DE VIDRO PIGMENTADA, NACIONAL, REVEST INT/EXT E PISCINA, CORES QUENTES, E MAIOR OU IGUAL A 5 MM  *2,0 X 2,0* CM</v>
          </cell>
          <cell r="C8941" t="str">
            <v>M2</v>
          </cell>
          <cell r="D8941">
            <v>215.07</v>
          </cell>
        </row>
        <row r="8942">
          <cell r="A8942">
            <v>4751</v>
          </cell>
          <cell r="B8942" t="str">
            <v>PASTILHEIRO</v>
          </cell>
          <cell r="C8942" t="str">
            <v>H</v>
          </cell>
          <cell r="D8942">
            <v>14.33</v>
          </cell>
        </row>
        <row r="8943">
          <cell r="A8943">
            <v>13186</v>
          </cell>
          <cell r="B8943" t="str">
            <v>PAVIMENTACAO OU CALCAMENTO POLIEDRICO, COM PEDRAS IRREGULARES</v>
          </cell>
          <cell r="C8943" t="str">
            <v>M3</v>
          </cell>
          <cell r="D8943">
            <v>87.14</v>
          </cell>
        </row>
        <row r="8944">
          <cell r="A8944">
            <v>4425</v>
          </cell>
          <cell r="B8944" t="str">
            <v>PECA DE MADEIRA DE LEI  *6 X 12* CM,  NÃO APARELHADA, (VIGA - P/TELHADO)</v>
          </cell>
          <cell r="C8944" t="str">
            <v>M</v>
          </cell>
          <cell r="D8944">
            <v>12.07</v>
          </cell>
        </row>
        <row r="8945">
          <cell r="A8945">
            <v>4460</v>
          </cell>
          <cell r="B8945" t="str">
            <v>PECA DE MADEIRA DE LEI *2,5  X 10* CM (1" X 4")  NÃO APARELHADA, (SARRAFO-P/TELHADO)</v>
          </cell>
          <cell r="C8945" t="str">
            <v>M</v>
          </cell>
          <cell r="D8945">
            <v>5.65</v>
          </cell>
        </row>
        <row r="8946">
          <cell r="A8946">
            <v>4415</v>
          </cell>
          <cell r="B8946" t="str">
            <v>PECA DE MADEIRA DE LEI *2,5 X 5* CM,  NÃO APARELHADA, (RIPÃO-P/TELHADO)</v>
          </cell>
          <cell r="C8946" t="str">
            <v>M</v>
          </cell>
          <cell r="D8946">
            <v>2.84</v>
          </cell>
        </row>
        <row r="8947">
          <cell r="A8947">
            <v>4417</v>
          </cell>
          <cell r="B8947" t="str">
            <v>PECA DE MADEIRA DE LEI *2,5 X 7,5* CM (1" X 3"),  NÃO APARELHADA, (P/TELHADO)</v>
          </cell>
          <cell r="C8947" t="str">
            <v>M</v>
          </cell>
          <cell r="D8947">
            <v>4.2699999999999996</v>
          </cell>
        </row>
        <row r="8948">
          <cell r="A8948">
            <v>4430</v>
          </cell>
          <cell r="B8948" t="str">
            <v>PECA DE MADEIRA DE LEI *5 X 6* CM, NÃO APARELHADA, (CAIBRO-P/TELHADO)</v>
          </cell>
          <cell r="C8948" t="str">
            <v>M</v>
          </cell>
          <cell r="D8948">
            <v>5.01</v>
          </cell>
        </row>
        <row r="8949">
          <cell r="A8949">
            <v>4400</v>
          </cell>
          <cell r="B8949" t="str">
            <v>PECA DE MADEIRA DE LEI *5,0  X 7,5* CM ( 2"  X 3" ) NÃO APARELHADA, (P/TELHADO)</v>
          </cell>
          <cell r="C8949" t="str">
            <v>M</v>
          </cell>
          <cell r="D8949">
            <v>8.0399999999999991</v>
          </cell>
        </row>
        <row r="8950">
          <cell r="A8950">
            <v>4472</v>
          </cell>
          <cell r="B8950" t="str">
            <v>PECA DE MADEIRA DE LEI *6  X 16* CM, NÃO APARELHADA, (VIGA - P/TELHADO)</v>
          </cell>
          <cell r="C8950" t="str">
            <v>M</v>
          </cell>
          <cell r="D8950">
            <v>20.25</v>
          </cell>
        </row>
        <row r="8951">
          <cell r="A8951">
            <v>4481</v>
          </cell>
          <cell r="B8951" t="str">
            <v>PECA DE MADEIRA DE LEI *7,5  X 15* CM ( 3"  X 6" ), NÃO APARELHADA, (P/TELHADO, ESTRUTURAS PERMANENTES)</v>
          </cell>
          <cell r="C8951" t="str">
            <v>M</v>
          </cell>
          <cell r="D8951">
            <v>24.16</v>
          </cell>
        </row>
        <row r="8952">
          <cell r="A8952">
            <v>4433</v>
          </cell>
          <cell r="B8952" t="str">
            <v>PECA DE MADEIRA DE LEI *7,5 X 7,5* CM, NÃO APARELHADA, (P/TELHADO, ESTRUTURAS PERMANENTES)</v>
          </cell>
          <cell r="C8952" t="str">
            <v>M</v>
          </cell>
          <cell r="D8952">
            <v>9.41</v>
          </cell>
        </row>
        <row r="8953">
          <cell r="A8953">
            <v>4408</v>
          </cell>
          <cell r="B8953" t="str">
            <v>PECA DE MADEIRA DE LEI NATIVA/REGIONAL *1,5 X 5* CM (1/2 X 2) NAO APARELHADA</v>
          </cell>
          <cell r="C8953" t="str">
            <v>M</v>
          </cell>
          <cell r="D8953">
            <v>1.7</v>
          </cell>
        </row>
        <row r="8954">
          <cell r="A8954">
            <v>4487</v>
          </cell>
          <cell r="B8954" t="str">
            <v>PECA DE MADEIRA DE LEI NATIVA/REGIONAL *5 X 10* CM NAO APARELHADA</v>
          </cell>
          <cell r="C8954" t="str">
            <v>M</v>
          </cell>
          <cell r="D8954">
            <v>5.84</v>
          </cell>
        </row>
        <row r="8955">
          <cell r="A8955">
            <v>4465</v>
          </cell>
          <cell r="B8955" t="str">
            <v>PECA DE MADEIRA DE LEI NATIVA/REGIONAL *5,0 X 22,5* CM (2 X 9") NAO APARELHADA</v>
          </cell>
          <cell r="C8955" t="str">
            <v>M</v>
          </cell>
          <cell r="D8955">
            <v>18.87</v>
          </cell>
        </row>
        <row r="8956">
          <cell r="A8956">
            <v>4470</v>
          </cell>
          <cell r="B8956" t="str">
            <v>PECA DE MADEIRA DE LEI NATIVA/REGIONAL *7,5 X 40,0* CM (3 X 16") NAO APARELHADA</v>
          </cell>
          <cell r="C8956" t="str">
            <v>M</v>
          </cell>
          <cell r="D8956">
            <v>50.28</v>
          </cell>
        </row>
        <row r="8957">
          <cell r="A8957">
            <v>4412</v>
          </cell>
          <cell r="B8957" t="str">
            <v>PECA DE MADEIRA DE LEI NATIVA/REGIONAL1 X 3 CM NAO APARELHADA</v>
          </cell>
          <cell r="C8957" t="str">
            <v>M</v>
          </cell>
          <cell r="D8957">
            <v>0.68</v>
          </cell>
        </row>
        <row r="8958">
          <cell r="A8958">
            <v>20205</v>
          </cell>
          <cell r="B8958" t="str">
            <v>PECA DE MADEIRA LEI APARELHADA 1,5 X 4CM</v>
          </cell>
          <cell r="C8958" t="str">
            <v>M</v>
          </cell>
          <cell r="D8958">
            <v>1.53</v>
          </cell>
        </row>
        <row r="8959">
          <cell r="A8959">
            <v>20206</v>
          </cell>
          <cell r="B8959" t="str">
            <v>PECA DE MADEIRA LEI APARELHADA 2 X 10CM</v>
          </cell>
          <cell r="C8959" t="str">
            <v>M</v>
          </cell>
          <cell r="D8959">
            <v>5.14</v>
          </cell>
        </row>
        <row r="8960">
          <cell r="A8960">
            <v>20212</v>
          </cell>
          <cell r="B8960" t="str">
            <v>PECA DE MADEIRA LEI APARELHADA 2 X 3" (5 X 7,5CM)</v>
          </cell>
          <cell r="C8960" t="str">
            <v>M</v>
          </cell>
          <cell r="D8960">
            <v>9.66</v>
          </cell>
        </row>
        <row r="8961">
          <cell r="A8961">
            <v>20208</v>
          </cell>
          <cell r="B8961" t="str">
            <v>PECA DE MADEIRA LEI APARELHADA 3 X 12" (7,5 X 30CM)</v>
          </cell>
          <cell r="C8961" t="str">
            <v>M</v>
          </cell>
          <cell r="D8961">
            <v>57.94</v>
          </cell>
        </row>
        <row r="8962">
          <cell r="A8962">
            <v>20209</v>
          </cell>
          <cell r="B8962" t="str">
            <v>PECA DE MADEIRA LEI APARELHADA 3 X 3" (7,5 X 7,5CM)</v>
          </cell>
          <cell r="C8962" t="str">
            <v>M</v>
          </cell>
          <cell r="D8962">
            <v>14.48</v>
          </cell>
        </row>
        <row r="8963">
          <cell r="A8963">
            <v>20211</v>
          </cell>
          <cell r="B8963" t="str">
            <v>PECA DE MADEIRA LEI APARELHADA 3 X 6" (7,5 X 15CM)</v>
          </cell>
          <cell r="C8963" t="str">
            <v>M</v>
          </cell>
          <cell r="D8963">
            <v>28.98</v>
          </cell>
        </row>
        <row r="8964">
          <cell r="A8964">
            <v>20204</v>
          </cell>
          <cell r="B8964" t="str">
            <v>PECA DE MADEIRA LEI APARELHADA 3 X 9" (7,5 X 23CM)</v>
          </cell>
          <cell r="C8964" t="str">
            <v>M</v>
          </cell>
          <cell r="D8964">
            <v>44.41</v>
          </cell>
        </row>
        <row r="8965">
          <cell r="A8965">
            <v>20213</v>
          </cell>
          <cell r="B8965" t="str">
            <v>PECA DE MADEIRA LEI APARELHADA 6 X 12CM</v>
          </cell>
          <cell r="C8965" t="str">
            <v>M</v>
          </cell>
          <cell r="D8965">
            <v>16.850000000000001</v>
          </cell>
        </row>
        <row r="8966">
          <cell r="A8966">
            <v>14580</v>
          </cell>
          <cell r="B8966" t="str">
            <v>PECA DE MADEIRA LEI NATIVA/REGIONAL *7,5X30*CM (3 X 12") NÃO APARELHADA</v>
          </cell>
          <cell r="C8966" t="str">
            <v>M</v>
          </cell>
          <cell r="D8966">
            <v>37.71</v>
          </cell>
        </row>
        <row r="8967">
          <cell r="A8967">
            <v>11844</v>
          </cell>
          <cell r="B8967" t="str">
            <v>PECA DE MADEIRA LEI 4 X 30CM APARELHADA</v>
          </cell>
          <cell r="C8967" t="str">
            <v>M</v>
          </cell>
          <cell r="D8967">
            <v>30.88</v>
          </cell>
        </row>
        <row r="8968">
          <cell r="A8968">
            <v>4491</v>
          </cell>
          <cell r="B8968" t="str">
            <v>PECA DE MADEIRA NATIVA / REGIONAL 7,5 X 7,5CM (3X3) NAO APARELHADA (P/FORMA)</v>
          </cell>
          <cell r="C8968" t="str">
            <v>M</v>
          </cell>
          <cell r="D8968">
            <v>3.78</v>
          </cell>
        </row>
        <row r="8969">
          <cell r="A8969">
            <v>4505</v>
          </cell>
          <cell r="B8969" t="str">
            <v>PECA DE MADEIRA NATIVA/REGIONAL 1 X 7CM NAO APARELHADA (P/FORMA)</v>
          </cell>
          <cell r="C8969" t="str">
            <v>M</v>
          </cell>
          <cell r="D8969">
            <v>1.49</v>
          </cell>
        </row>
        <row r="8970">
          <cell r="A8970">
            <v>4517</v>
          </cell>
          <cell r="B8970" t="str">
            <v>PECA DE MADEIRA NATIVA/REGIONAL 2,5 X 7,0 CM (SARRAFO-P/FORMA)</v>
          </cell>
          <cell r="C8970" t="str">
            <v>M</v>
          </cell>
          <cell r="D8970">
            <v>0.73</v>
          </cell>
        </row>
        <row r="8971">
          <cell r="A8971">
            <v>4448</v>
          </cell>
          <cell r="B8971" t="str">
            <v>PECA DE MADEIRA NATIVA/REGIONAL 7,5 X 12,50 CM (3X5") NAO APARELHADA (P/FORMA)</v>
          </cell>
          <cell r="C8971" t="str">
            <v>M</v>
          </cell>
          <cell r="D8971">
            <v>6.91</v>
          </cell>
        </row>
        <row r="8972">
          <cell r="A8972">
            <v>2745</v>
          </cell>
          <cell r="B8972" t="str">
            <v>PECA DE MADEIRA ROLICA (EUCALIPTO) D = 10CM</v>
          </cell>
          <cell r="C8972" t="str">
            <v>M</v>
          </cell>
          <cell r="D8972">
            <v>1.59</v>
          </cell>
        </row>
        <row r="8973">
          <cell r="A8973">
            <v>2748</v>
          </cell>
          <cell r="B8973" t="str">
            <v>PECA DE MADEIRA ROLICA (EUCALIPTO) D = 19CM</v>
          </cell>
          <cell r="C8973" t="str">
            <v>M</v>
          </cell>
          <cell r="D8973">
            <v>5.81</v>
          </cell>
        </row>
        <row r="8974">
          <cell r="A8974">
            <v>2742</v>
          </cell>
          <cell r="B8974" t="str">
            <v>PECA DE MADEIRA ROLICA D = 15CM P/ ESCORAMENTOS</v>
          </cell>
          <cell r="C8974" t="str">
            <v>M</v>
          </cell>
          <cell r="D8974">
            <v>6.36</v>
          </cell>
        </row>
        <row r="8975">
          <cell r="A8975">
            <v>4119</v>
          </cell>
          <cell r="B8975" t="str">
            <v>PECA DE MADEIRA ROLICA D = 19CM PARA CERCA</v>
          </cell>
          <cell r="C8975" t="str">
            <v>M</v>
          </cell>
          <cell r="D8975">
            <v>2.57</v>
          </cell>
        </row>
        <row r="8976">
          <cell r="A8976">
            <v>2736</v>
          </cell>
          <cell r="B8976" t="str">
            <v>PECA DE MADEIRA ROLICA D = 20CM</v>
          </cell>
          <cell r="C8976" t="str">
            <v>M</v>
          </cell>
          <cell r="D8976">
            <v>7.95</v>
          </cell>
        </row>
        <row r="8977">
          <cell r="A8977">
            <v>2751</v>
          </cell>
          <cell r="B8977" t="str">
            <v>PECA DE MADEIRA ROLICA SEM TRATAMENTO (EUCALIPTO OU REGIONAL EQUIVALENTE) D = 12 A 15 CM, P/ESCORAMENTOS,  H = 6 M</v>
          </cell>
          <cell r="C8977" t="str">
            <v>M</v>
          </cell>
          <cell r="D8977">
            <v>5.18</v>
          </cell>
        </row>
        <row r="8978">
          <cell r="A8978">
            <v>2729</v>
          </cell>
          <cell r="B8978" t="str">
            <v>PECA DE MADEIRA ROLICA TRATADA ( EUCALIPTO OU REGIONAL EQUIVALENTE) ( D = 4 A  7 CM - H = 3,0 M ( P/CAIBROS)</v>
          </cell>
          <cell r="C8978" t="str">
            <v>UN</v>
          </cell>
          <cell r="D8978">
            <v>3.49</v>
          </cell>
        </row>
        <row r="8979">
          <cell r="A8979">
            <v>4115</v>
          </cell>
          <cell r="B8979" t="str">
            <v>PECA DE MADEIRA ROLICA TRATADA (EUCALIPTO OU REGIONAL EQUIVALENTE) D = 12 A 15CM - H = 3,0M (P/CERCA//PILAR)</v>
          </cell>
          <cell r="C8979" t="str">
            <v>M</v>
          </cell>
          <cell r="D8979">
            <v>1.7</v>
          </cell>
        </row>
        <row r="8980">
          <cell r="A8980">
            <v>2747</v>
          </cell>
          <cell r="B8980" t="str">
            <v>PECA DE MADEIRA ROLICA TRATADA (EUCALIPTO OU REGIONAL EQUIVALENTE) D = 16 A 19CM - H = 12,0M (P/POSTES)</v>
          </cell>
          <cell r="C8980" t="str">
            <v>M</v>
          </cell>
          <cell r="D8980">
            <v>5.81</v>
          </cell>
        </row>
        <row r="8981">
          <cell r="A8981">
            <v>2731</v>
          </cell>
          <cell r="B8981" t="str">
            <v>PECA DE MADEIRA ROLICA TRATADA (EUCALIPTO OU REGIONAL EQUIVALENTE) D = 20 A 24CM - H = 12,0M (P/POSTES)</v>
          </cell>
          <cell r="C8981" t="str">
            <v>M</v>
          </cell>
          <cell r="D8981">
            <v>7.91</v>
          </cell>
        </row>
        <row r="8982">
          <cell r="A8982">
            <v>2794</v>
          </cell>
          <cell r="B8982" t="str">
            <v>PECA DE MADEIRA ROLICA TRATADA (EUCALIPTO OU REGIONAL EQUIVALENTE) D = 25 A 29CM - H = 6,5M (P/PILAR)</v>
          </cell>
          <cell r="C8982" t="str">
            <v>M</v>
          </cell>
          <cell r="D8982">
            <v>13.8</v>
          </cell>
        </row>
        <row r="8983">
          <cell r="A8983">
            <v>2788</v>
          </cell>
          <cell r="B8983" t="str">
            <v>PECA DE MADEIRA ROLICA TRATADA (EUCALIPTO OU REGIONAL EQUIVALENTE) D = 30 A 34CM - H = 6,5M (P/PILAR)</v>
          </cell>
          <cell r="C8983" t="str">
            <v>M</v>
          </cell>
          <cell r="D8983">
            <v>15.9</v>
          </cell>
        </row>
        <row r="8984">
          <cell r="A8984">
            <v>21138</v>
          </cell>
          <cell r="B8984" t="str">
            <v>PECA DE MADEIRA ROLICA TRATADA (EUCALIPTO OU REGIONAL EQUIVALENTE) D=8 A 11 CM (P/CERCA/CAIBRO)</v>
          </cell>
          <cell r="C8984" t="str">
            <v>M</v>
          </cell>
          <cell r="D8984">
            <v>1.28</v>
          </cell>
        </row>
        <row r="8985">
          <cell r="A8985">
            <v>14439</v>
          </cell>
          <cell r="B8985" t="str">
            <v>PECA DE MADEIRA ROLICA, SEM TRATAMENTO  (EUCALIPTO OU REGIONAL EQUIVALENTE) D = 8 A 11 CM, P/ ESCORAMENTOS, H = 6 M</v>
          </cell>
          <cell r="C8985" t="str">
            <v>M</v>
          </cell>
          <cell r="D8985">
            <v>1.59</v>
          </cell>
        </row>
        <row r="8986">
          <cell r="A8986">
            <v>6194</v>
          </cell>
          <cell r="B8986" t="str">
            <v>PECA DE MADEIRA 2A QUALIDADE 2,5 X 15CM (1X6") NAO APARELHADA</v>
          </cell>
          <cell r="C8986" t="str">
            <v>M</v>
          </cell>
          <cell r="D8986">
            <v>4.05</v>
          </cell>
        </row>
        <row r="8987">
          <cell r="A8987">
            <v>4509</v>
          </cell>
          <cell r="B8987" t="str">
            <v>PECA DE MADEIRA 3A QUALIDADE 2,5 X 10CM NAO APARELHADA</v>
          </cell>
          <cell r="C8987" t="str">
            <v>M</v>
          </cell>
          <cell r="D8987">
            <v>1.94</v>
          </cell>
        </row>
        <row r="8988">
          <cell r="A8988">
            <v>4513</v>
          </cell>
          <cell r="B8988" t="str">
            <v>PECA DE MADEIRA 3A/4A NATIVA/REGIONAL 5 X 5 CM</v>
          </cell>
          <cell r="C8988" t="str">
            <v>M</v>
          </cell>
          <cell r="D8988">
            <v>1.06</v>
          </cell>
        </row>
        <row r="8989">
          <cell r="A8989">
            <v>4512</v>
          </cell>
          <cell r="B8989" t="str">
            <v>PECA DE MADEIRA 3A/4A QUALIDADE 2,5 X 5CM NAO APARELHADA</v>
          </cell>
          <cell r="C8989" t="str">
            <v>M</v>
          </cell>
          <cell r="D8989">
            <v>1.19</v>
          </cell>
        </row>
        <row r="8990">
          <cell r="A8990">
            <v>4500</v>
          </cell>
          <cell r="B8990" t="str">
            <v>PECA DE MADEIRA 3A/4A QUALIDADE 7,5 X 10CM NAO APARELHADA</v>
          </cell>
          <cell r="C8990" t="str">
            <v>M</v>
          </cell>
          <cell r="D8990">
            <v>5.86</v>
          </cell>
        </row>
        <row r="8991">
          <cell r="A8991">
            <v>10731</v>
          </cell>
          <cell r="B8991" t="str">
            <v>PEDRA ARDOSIA, CINZA, *40 X 40* CM, E= *1 CM</v>
          </cell>
          <cell r="C8991" t="str">
            <v>M2</v>
          </cell>
          <cell r="D8991">
            <v>35</v>
          </cell>
        </row>
        <row r="8992">
          <cell r="A8992">
            <v>4704</v>
          </cell>
          <cell r="B8992" t="str">
            <v>PEDRA ARDOSIA, CINZA, 20  X  40 CM,  E=  *1 CM</v>
          </cell>
          <cell r="C8992" t="str">
            <v>M2</v>
          </cell>
          <cell r="D8992">
            <v>31.58</v>
          </cell>
        </row>
        <row r="8993">
          <cell r="A8993">
            <v>10730</v>
          </cell>
          <cell r="B8993" t="str">
            <v>PEDRA ARDOSIA, CINZA, 30  X  30,  E= *1 CM</v>
          </cell>
          <cell r="C8993" t="str">
            <v>M2</v>
          </cell>
          <cell r="D8993">
            <v>33.840000000000003</v>
          </cell>
        </row>
        <row r="8994">
          <cell r="A8994">
            <v>4729</v>
          </cell>
          <cell r="B8994" t="str">
            <v>PEDRA BRITADA GRADUADA, CLASSIFICADA (POSTO PEDREIRA/FORNECEDOR, SEM FRETE)</v>
          </cell>
          <cell r="C8994" t="str">
            <v>M3</v>
          </cell>
          <cell r="D8994">
            <v>62.47</v>
          </cell>
        </row>
        <row r="8995">
          <cell r="A8995">
            <v>4720</v>
          </cell>
          <cell r="B8995" t="str">
            <v>PEDRA BRITADA N. 0, OU PEDRISCO (4,8 A 9,5 MM) POSTO PEDREIRA/FORNECEDOR, SEM FRETE</v>
          </cell>
          <cell r="C8995" t="str">
            <v>M3</v>
          </cell>
          <cell r="D8995">
            <v>68.31</v>
          </cell>
        </row>
        <row r="8996">
          <cell r="A8996">
            <v>4721</v>
          </cell>
          <cell r="B8996" t="str">
            <v>PEDRA BRITADA N. 1 (9,5 a 19 MM) POSTO PEDREIRA/FORNECEDOR, SEM FRETE</v>
          </cell>
          <cell r="C8996" t="str">
            <v>M3</v>
          </cell>
          <cell r="D8996">
            <v>53.5</v>
          </cell>
        </row>
        <row r="8997">
          <cell r="A8997">
            <v>4718</v>
          </cell>
          <cell r="B8997" t="str">
            <v>PEDRA BRITADA N. 2 (19 A 38 MM) POSTO PEDREIRA/FORNECEDOR, SEM FRETE</v>
          </cell>
          <cell r="C8997" t="str">
            <v>M3</v>
          </cell>
          <cell r="D8997">
            <v>53.5</v>
          </cell>
        </row>
        <row r="8998">
          <cell r="A8998">
            <v>4722</v>
          </cell>
          <cell r="B8998" t="str">
            <v>PEDRA BRITADA N. 3 (38 A 50 MM) POSTO PEDREIRA/FORNECEDOR, SEM FRETE</v>
          </cell>
          <cell r="C8998" t="str">
            <v>M3</v>
          </cell>
          <cell r="D8998">
            <v>53.5</v>
          </cell>
        </row>
        <row r="8999">
          <cell r="A8999">
            <v>4723</v>
          </cell>
          <cell r="B8999" t="str">
            <v>PEDRA BRITADA N. 4 (50 A 76 MM) POSTO PEDREIRA/FORNECEDOR, SEM FRETE</v>
          </cell>
          <cell r="C8999" t="str">
            <v>M3</v>
          </cell>
          <cell r="D8999">
            <v>58.36</v>
          </cell>
        </row>
        <row r="9000">
          <cell r="A9000">
            <v>4727</v>
          </cell>
          <cell r="B9000" t="str">
            <v>PEDRA BRITADA N. 5 (76 A 100 MM) POSTO PEDREIRA/FORNECEDOR, SEM FRETE</v>
          </cell>
          <cell r="C9000" t="str">
            <v>M3</v>
          </cell>
          <cell r="D9000">
            <v>59.99</v>
          </cell>
        </row>
        <row r="9001">
          <cell r="A9001">
            <v>4748</v>
          </cell>
          <cell r="B9001" t="str">
            <v>PEDRA BRITADA OU BICA CORRIDA, NAO CLASSIFICADA (POSTO PEDREIRA/FORNECEDOR, SEM FRETE)</v>
          </cell>
          <cell r="C9001" t="str">
            <v>M3</v>
          </cell>
          <cell r="D9001">
            <v>57.88</v>
          </cell>
        </row>
        <row r="9002">
          <cell r="A9002">
            <v>4730</v>
          </cell>
          <cell r="B9002" t="str">
            <v>PEDRA DE MAO OU PEDRA RACHAO PARA ARRIMO/FUNDACAO (POSTO PEDREIRA/FORNECEDOR, SEM FRETE)</v>
          </cell>
          <cell r="C9002" t="str">
            <v>M3</v>
          </cell>
          <cell r="D9002">
            <v>55.93</v>
          </cell>
        </row>
        <row r="9003">
          <cell r="A9003">
            <v>10737</v>
          </cell>
          <cell r="B9003" t="str">
            <v>PEDRA GRANITICA OU BASALTO, CACO, RETALHO, CAVACO, TIPO MIRACEMA, MADEIRA, PADUANA, RACHINHA, SANTA ISABEL OU OUTRAS SIMILARES, E=  *1,0 A *2,0 CM</v>
          </cell>
          <cell r="C9003" t="str">
            <v>M2</v>
          </cell>
          <cell r="D9003">
            <v>109.99</v>
          </cell>
        </row>
        <row r="9004">
          <cell r="A9004">
            <v>10734</v>
          </cell>
          <cell r="B9004" t="str">
            <v>PEDRA GRANITICA, SERRADA, TIPO MIRACEMA, MADEIRA, PADUANA, RACHINHA, SANTA ISABEL OU OUTRAS SIMILARES, *11,5 X  *23 CM, E=  *1,0 A *2,0 CM</v>
          </cell>
          <cell r="C9004" t="str">
            <v>M2</v>
          </cell>
          <cell r="D9004">
            <v>65.430000000000007</v>
          </cell>
        </row>
        <row r="9005">
          <cell r="A9005">
            <v>4717</v>
          </cell>
          <cell r="B9005" t="str">
            <v>PEDRA PORTUGUESA  OU PETIT PAVÊ, BRANCA</v>
          </cell>
          <cell r="C9005" t="str">
            <v>M2</v>
          </cell>
          <cell r="D9005">
            <v>126.91</v>
          </cell>
        </row>
        <row r="9006">
          <cell r="A9006">
            <v>4708</v>
          </cell>
          <cell r="B9006" t="str">
            <v>PEDRA PORTUGUESA  OU PETIT PAVÊ, PRETA</v>
          </cell>
          <cell r="C9006" t="str">
            <v>M2</v>
          </cell>
          <cell r="D9006">
            <v>126.91</v>
          </cell>
        </row>
        <row r="9007">
          <cell r="A9007">
            <v>4712</v>
          </cell>
          <cell r="B9007" t="str">
            <v>PEDRA QUARTZITO OU CALCARIO LAMINADO, CACO, TIPO CARIRI, ITACOLOMI, LAGOA SANTA, LUMINARIA, PIRENOPOLIS, SAO TOME OU OUTRAS SIMILARES DA REGIAO, E=  *1,5 A *2,5 CM</v>
          </cell>
          <cell r="C9007" t="str">
            <v>M2</v>
          </cell>
          <cell r="D9007">
            <v>62.04</v>
          </cell>
        </row>
        <row r="9008">
          <cell r="A9008">
            <v>4710</v>
          </cell>
          <cell r="B9008" t="str">
            <v>PEDRA QUARTZITO OU CALCARIO LAMINADO, SERRADA, TIPO CARIRI, ITACOLOMI, LAGOA SANTA, LUMINARIA, PIRENOPOLIS, SAO TOME OU OUTRAS SIMILARES DA REGIAO, *20 X *40 CM, E=  *1,5 A *2,5 CM</v>
          </cell>
          <cell r="C9008" t="str">
            <v>M2</v>
          </cell>
          <cell r="D9008">
            <v>198.97</v>
          </cell>
        </row>
        <row r="9009">
          <cell r="A9009">
            <v>4746</v>
          </cell>
          <cell r="B9009" t="str">
            <v>PEDREGULHO OU PICARRA DE JAZIDA, AO NATURAL, PARA BASE DE PAVIMENTACAO (SEM TRANSPORTE)</v>
          </cell>
          <cell r="C9009" t="str">
            <v>M3</v>
          </cell>
          <cell r="D9009">
            <v>51.88</v>
          </cell>
        </row>
        <row r="9010">
          <cell r="A9010">
            <v>4750</v>
          </cell>
          <cell r="B9010" t="str">
            <v>PEDREIRO</v>
          </cell>
          <cell r="C9010" t="str">
            <v>H</v>
          </cell>
          <cell r="D9010">
            <v>11.87</v>
          </cell>
        </row>
        <row r="9011">
          <cell r="A9011">
            <v>34747</v>
          </cell>
          <cell r="B9011" t="str">
            <v>PEITORIL EM MARMORE, POLIDO, BRANCO COMUM, L= *15* CM, E=  *2,0* CM, COM PINGADEIRA</v>
          </cell>
          <cell r="C9011" t="str">
            <v>M</v>
          </cell>
          <cell r="D9011">
            <v>69.66</v>
          </cell>
        </row>
        <row r="9012">
          <cell r="A9012">
            <v>4826</v>
          </cell>
          <cell r="B9012" t="str">
            <v>PEITORIL EM MARMORE, POLIDO, BRANCO COMUM, L= *15* CM, E=  *3* CM, CORTE RETO</v>
          </cell>
          <cell r="C9012" t="str">
            <v>M</v>
          </cell>
          <cell r="D9012">
            <v>74.900000000000006</v>
          </cell>
        </row>
        <row r="9013">
          <cell r="A9013">
            <v>10855</v>
          </cell>
          <cell r="B9013" t="str">
            <v>PEITORIL PRE-MOLDADO EM GRANILITE, MARMORITE OU GRANITINA,  L = *15* CM</v>
          </cell>
          <cell r="C9013" t="str">
            <v>M</v>
          </cell>
          <cell r="D9013">
            <v>63.86</v>
          </cell>
        </row>
        <row r="9014">
          <cell r="A9014">
            <v>4825</v>
          </cell>
          <cell r="B9014" t="str">
            <v>PEITORIL/ SOLEIRA EM MARMORE, POLIDO, BRANCO COMUM, L= *25* CM, E=  *3* CM, CORTE RETO</v>
          </cell>
          <cell r="C9014" t="str">
            <v>M</v>
          </cell>
          <cell r="D9014">
            <v>103.68</v>
          </cell>
        </row>
        <row r="9015">
          <cell r="A9015">
            <v>34744</v>
          </cell>
          <cell r="B9015" t="str">
            <v>PELICULA REFLETIVA, GT 7 ANOS PARA SINALIZACAO VERTICAL</v>
          </cell>
          <cell r="C9015" t="str">
            <v>M2</v>
          </cell>
          <cell r="D9015">
            <v>12.67</v>
          </cell>
        </row>
        <row r="9016">
          <cell r="A9016">
            <v>38410</v>
          </cell>
          <cell r="B9016" t="str">
            <v>PENEIRA ROTATIVA COM MOTOR ELETRICO TRIFASICO DE 2 CV, CILINDRO DE 1 M X 0,60 M, COM FUROS DE 3,17 MM</v>
          </cell>
          <cell r="C9016" t="str">
            <v>UN</v>
          </cell>
          <cell r="D9016">
            <v>8360.26</v>
          </cell>
        </row>
        <row r="9017">
          <cell r="A9017">
            <v>40570</v>
          </cell>
          <cell r="B9017" t="str">
            <v>PERFIL U SIMPLES DE ACO GALVANIZADO, 75 X *40*, E = 2,65 MM  *COLETADO CAIXA*</v>
          </cell>
          <cell r="C9017" t="str">
            <v>KG</v>
          </cell>
          <cell r="D9017">
            <v>7.8</v>
          </cell>
        </row>
        <row r="9018">
          <cell r="A9018">
            <v>40573</v>
          </cell>
          <cell r="B9018" t="str">
            <v>PERFIL UE ENRIJECIDO DE  ACO GALVANIZADO, 200 X 75 X 25, E = 3,75 MM *COLETADO CAIXA*</v>
          </cell>
          <cell r="C9018" t="str">
            <v>KG</v>
          </cell>
          <cell r="D9018">
            <v>8.08</v>
          </cell>
        </row>
        <row r="9019">
          <cell r="A9019">
            <v>4765</v>
          </cell>
          <cell r="B9019" t="str">
            <v>PERFIL "I" DE ACO LAMINADO, "I" 102 X 12,7</v>
          </cell>
          <cell r="C9019" t="str">
            <v>M</v>
          </cell>
          <cell r="D9019">
            <v>78.81</v>
          </cell>
        </row>
        <row r="9020">
          <cell r="A9020">
            <v>4767</v>
          </cell>
          <cell r="B9020" t="str">
            <v>PERFIL "I" DE ACO LAMINADO, "I" 152 X 22</v>
          </cell>
          <cell r="C9020" t="str">
            <v>M</v>
          </cell>
          <cell r="D9020">
            <v>135.79</v>
          </cell>
        </row>
        <row r="9021">
          <cell r="A9021">
            <v>4766</v>
          </cell>
          <cell r="B9021" t="str">
            <v>PERFIL "I" DE ACO LAMINADO, "I" 152 X 22</v>
          </cell>
          <cell r="C9021" t="str">
            <v>KG</v>
          </cell>
          <cell r="D9021">
            <v>6.27</v>
          </cell>
        </row>
        <row r="9022">
          <cell r="A9022">
            <v>10962</v>
          </cell>
          <cell r="B9022" t="str">
            <v>PERFIL "I" DE ACO LAMINADO, "W" 150 X 22,5</v>
          </cell>
          <cell r="C9022" t="str">
            <v>KG</v>
          </cell>
          <cell r="D9022">
            <v>6.67</v>
          </cell>
        </row>
        <row r="9023">
          <cell r="A9023">
            <v>4773</v>
          </cell>
          <cell r="B9023" t="str">
            <v>PERFIL "I" DE ACO LAMINADO, "W" 250 X 44,8</v>
          </cell>
          <cell r="C9023" t="str">
            <v>M</v>
          </cell>
          <cell r="D9023">
            <v>271.66000000000003</v>
          </cell>
        </row>
        <row r="9024">
          <cell r="A9024">
            <v>4774</v>
          </cell>
          <cell r="B9024" t="str">
            <v>PERFIL "I" DE ACO LAMINADO, "W" 410 X 67</v>
          </cell>
          <cell r="C9024" t="str">
            <v>KG</v>
          </cell>
          <cell r="D9024">
            <v>6.27</v>
          </cell>
        </row>
        <row r="9025">
          <cell r="A9025">
            <v>4776</v>
          </cell>
          <cell r="B9025" t="str">
            <v>PERFIL "I" DE ACO LAMINADO, "W" 410 X 67</v>
          </cell>
          <cell r="C9025" t="str">
            <v>M</v>
          </cell>
          <cell r="D9025">
            <v>421.18</v>
          </cell>
        </row>
        <row r="9026">
          <cell r="A9026">
            <v>40313</v>
          </cell>
          <cell r="B9026" t="str">
            <v>PERFIL "I" DE ACO LAMINADO, W 250 X 38,50</v>
          </cell>
          <cell r="C9026" t="str">
            <v>KG</v>
          </cell>
          <cell r="D9026">
            <v>6.26</v>
          </cell>
        </row>
        <row r="9027">
          <cell r="A9027">
            <v>10965</v>
          </cell>
          <cell r="B9027" t="str">
            <v>PERFIL "U" DE ACO LAMINADO, "U" 102 X 9,3</v>
          </cell>
          <cell r="C9027" t="str">
            <v>M</v>
          </cell>
          <cell r="D9027">
            <v>56.64</v>
          </cell>
        </row>
        <row r="9028">
          <cell r="A9028">
            <v>10966</v>
          </cell>
          <cell r="B9028" t="str">
            <v>PERFIL "U" DE ACO LAMINADO, "U" 152 X 15,6</v>
          </cell>
          <cell r="C9028" t="str">
            <v>KG</v>
          </cell>
          <cell r="D9028">
            <v>6.32</v>
          </cell>
        </row>
        <row r="9029">
          <cell r="A9029">
            <v>40619</v>
          </cell>
          <cell r="B9029" t="str">
            <v>PERFIL "U" UDC (U DOBRADO DE CHAPA) DE ACO LAMINADO, GALVANIZADO, ASTM A36, 127 X 50, E= 3 MM *COLETADO CAIXA*</v>
          </cell>
          <cell r="C9029" t="str">
            <v>KG</v>
          </cell>
          <cell r="D9029">
            <v>7.48</v>
          </cell>
        </row>
        <row r="9030">
          <cell r="A9030">
            <v>40656</v>
          </cell>
          <cell r="B9030" t="str">
            <v>PERFIL CARTOLA DE ACO GALVANIZADO, *20 X 30 X 10* MM, E =  0,8 MM *COLETADO CAIXA*</v>
          </cell>
          <cell r="C9030" t="str">
            <v>KG</v>
          </cell>
          <cell r="D9030">
            <v>8.1</v>
          </cell>
        </row>
        <row r="9031">
          <cell r="A9031">
            <v>34360</v>
          </cell>
          <cell r="B9031" t="str">
            <v>PERFIL DE ALUMINIO ANODIZADO</v>
          </cell>
          <cell r="C9031" t="str">
            <v>KG</v>
          </cell>
          <cell r="D9031">
            <v>34.479999999999997</v>
          </cell>
        </row>
        <row r="9032">
          <cell r="A9032">
            <v>20259</v>
          </cell>
          <cell r="B9032" t="str">
            <v>PERFIL DE BORRACHA EPDM MACICO *12 X 15* MM PARA ESQUADRIAS</v>
          </cell>
          <cell r="C9032" t="str">
            <v>M</v>
          </cell>
          <cell r="D9032">
            <v>19.899999999999999</v>
          </cell>
        </row>
        <row r="9033">
          <cell r="A9033">
            <v>14077</v>
          </cell>
          <cell r="B9033" t="str">
            <v>PERFIL ELASTOMERICO PRE-FORMADO EM EPMD, PARA JUNTA DE DILATACAO DE PISOS COM POUCA SOLICITACAO, 15 MM DE LARGURA, MOVIMENTACAO DE *11 A 19* MM</v>
          </cell>
          <cell r="C9033" t="str">
            <v>M</v>
          </cell>
          <cell r="D9033">
            <v>304.58999999999997</v>
          </cell>
        </row>
        <row r="9034">
          <cell r="A9034">
            <v>3678</v>
          </cell>
          <cell r="B9034" t="str">
            <v>PERFIL ELASTOMERICO PRE-FORMADO EM EPMD, PARA JUNTA DE DILATACAO DE USO GERAL EM MEDIAS SOLICITACOES, 8 MM DE LARGURA, MOVIMENTACAO DE *5 A 11* MM</v>
          </cell>
          <cell r="C9034" t="str">
            <v>M</v>
          </cell>
          <cell r="D9034">
            <v>137.66999999999999</v>
          </cell>
        </row>
        <row r="9035">
          <cell r="A9035">
            <v>40574</v>
          </cell>
          <cell r="B9035" t="str">
            <v>PERFIL UE ENRIJECIDO DE ACO GALVANIZADO, 150 X 60 X 20, E = 3,00 MM *COLETADO CAIXA*</v>
          </cell>
          <cell r="C9035" t="str">
            <v>KG</v>
          </cell>
          <cell r="D9035">
            <v>8.08</v>
          </cell>
        </row>
        <row r="9036">
          <cell r="A9036">
            <v>39958</v>
          </cell>
          <cell r="B9036" t="str">
            <v>PERFILADO PERFURADO DUPLO 38 X 76 MM *COLETADO CAIXA*</v>
          </cell>
          <cell r="C9036" t="str">
            <v>M</v>
          </cell>
          <cell r="D9036">
            <v>14.48</v>
          </cell>
        </row>
        <row r="9037">
          <cell r="A9037">
            <v>39957</v>
          </cell>
          <cell r="B9037" t="str">
            <v>PERFILADO PERFURADO SIMPLES 38 X 38 MM *COLETADO CAIXA*</v>
          </cell>
          <cell r="C9037" t="str">
            <v>M</v>
          </cell>
          <cell r="D9037">
            <v>8.01</v>
          </cell>
        </row>
        <row r="9038">
          <cell r="A9038">
            <v>38541</v>
          </cell>
          <cell r="B9038" t="str">
            <v>PERFURATRIZ COM TORRE METALICA PARA EXECUCAO DE ESTACA HELICE CONTINUA, PROFUNDIDADE MAXIMA DE 30 M, DIAMETRO MAXIMO DE 800 MM, POTENCIA INSTALADA DE 268 HP, MESA ROTATIVA COM TORQUE MAXIMO DE 170 KNM</v>
          </cell>
          <cell r="C9038" t="str">
            <v>UN</v>
          </cell>
          <cell r="D9038">
            <v>2012236.82</v>
          </cell>
        </row>
        <row r="9039">
          <cell r="A9039">
            <v>38542</v>
          </cell>
          <cell r="B9039" t="str">
            <v>PERFURATRIZ COM TORRE METALICA PARA EXECUCAO DE ESTACA HELICE CONTINUA, PROFUNDIDADE MAXIMA DE 32 M, DIAMETRO MAXIMO DE 1000 MM, POTENCIA INSTALADA DE 350 HP, MESA ROTATIVA COM TORQUE MAXIMO DE 263 KNM</v>
          </cell>
          <cell r="C9039" t="str">
            <v>UN</v>
          </cell>
          <cell r="D9039">
            <v>3128947.34</v>
          </cell>
        </row>
        <row r="9040">
          <cell r="A9040">
            <v>38543</v>
          </cell>
          <cell r="B9040" t="str">
            <v>PERFURATRIZ HIDRAULICA COM TRADO CURTO ACOPLADO, PROFUNDIDADE MAXIMA DE 20 M, DIAMETRO MAXIMO DE 1500 MM, POTENCIA INSTALADA DE 137 HP, MESA ROTATIVA COM TORQUE MAXIMO DE 30 KNM (INCLUI MONTAGEM, NAO INCLUI CAM</v>
          </cell>
          <cell r="C9040" t="str">
            <v>UN</v>
          </cell>
          <cell r="D9040">
            <v>766052.65</v>
          </cell>
        </row>
        <row r="9041">
          <cell r="A9041">
            <v>39011</v>
          </cell>
          <cell r="B9041" t="str">
            <v>PERFURATRIZ MANUAL, TORQUE MAXIMO 83 N.M, POTENCIA 5 CV, COM DIAMETRO MAXIMO 4"</v>
          </cell>
          <cell r="C9041" t="str">
            <v>UN</v>
          </cell>
          <cell r="D9041">
            <v>4095.25</v>
          </cell>
        </row>
        <row r="9042">
          <cell r="A9042">
            <v>39947</v>
          </cell>
          <cell r="B9042" t="str">
            <v>PERFURATRIZ MANUAL, TORQUE MAXIMO 83 N.M, POTENCIA 5 CV, COM DIAMETRO MAXIMO 4" *COLETADO CAIXA*</v>
          </cell>
          <cell r="C9042" t="str">
            <v>UN</v>
          </cell>
          <cell r="D9042">
            <v>19542.64</v>
          </cell>
        </row>
        <row r="9043">
          <cell r="A9043">
            <v>11651</v>
          </cell>
          <cell r="B9043" t="str">
            <v>PERFURATRIZ PNEUMATICA MANUAL DE PESO MEDIO, 18KG, COMPRIMENTO DE CURSO DE 6 M, DIAMETRO DO PISTAO DE 5,5 CM</v>
          </cell>
          <cell r="C9043" t="str">
            <v>UN</v>
          </cell>
          <cell r="D9043">
            <v>4098.09</v>
          </cell>
        </row>
        <row r="9044">
          <cell r="A9044">
            <v>4780</v>
          </cell>
          <cell r="B9044" t="str">
            <v>PERFURATRIZ PNEUMATICA P/ ROCHA TIPO ATLAS COPCO RH-658 - 24,0KG OU EQUIV</v>
          </cell>
          <cell r="C9044" t="str">
            <v>H</v>
          </cell>
          <cell r="D9044">
            <v>2.94</v>
          </cell>
        </row>
        <row r="9045">
          <cell r="A9045">
            <v>4778</v>
          </cell>
          <cell r="B9045" t="str">
            <v>PERFURATRIZ PNEUMATICA PARA ROCHA, DE *17* KG (LOCACAO)</v>
          </cell>
          <cell r="C9045" t="str">
            <v>H</v>
          </cell>
          <cell r="D9045">
            <v>2.7</v>
          </cell>
        </row>
        <row r="9046">
          <cell r="A9046">
            <v>39012</v>
          </cell>
          <cell r="B9046" t="str">
            <v>PERFURATRIZ SOBRE ESTEIRA, TORQUE MAXIMO 600 KGF, PESO MEDIO 1000 KG, POTENCIA 20 HP, DIAMETRO MAXIMO 10"</v>
          </cell>
          <cell r="C9046" t="str">
            <v>UN</v>
          </cell>
          <cell r="D9046">
            <v>438472.77</v>
          </cell>
        </row>
        <row r="9047">
          <cell r="A9047">
            <v>5327</v>
          </cell>
          <cell r="B9047" t="str">
            <v>PIGMENTO EM PO PARA ARGAMASSAS, CIMENTOS E OUTROS</v>
          </cell>
          <cell r="C9047" t="str">
            <v>KG</v>
          </cell>
          <cell r="D9047">
            <v>20.97</v>
          </cell>
        </row>
        <row r="9048">
          <cell r="A9048">
            <v>11091</v>
          </cell>
          <cell r="B9048" t="str">
            <v>PINGADEIRA PLASTICA PARA TELHA DE FIBROCIMENTO CANALETE 49 OU KALHETA</v>
          </cell>
          <cell r="C9048" t="str">
            <v>UN</v>
          </cell>
          <cell r="D9048">
            <v>0.86</v>
          </cell>
        </row>
        <row r="9049">
          <cell r="A9049">
            <v>11092</v>
          </cell>
          <cell r="B9049" t="str">
            <v>PINGADEIRA PLASTICA PARA TELHA FIBROCIMENTO CANALETE 90</v>
          </cell>
          <cell r="C9049" t="str">
            <v>UN</v>
          </cell>
          <cell r="D9049">
            <v>0.86</v>
          </cell>
        </row>
        <row r="9050">
          <cell r="A9050">
            <v>37586</v>
          </cell>
          <cell r="B9050" t="str">
            <v>PINO DE ACO COM ARRUELA CONICA, DIAMETRO ARRUELA = *23* MM E COMP HASTE = *27* MM (ACAO INDIRETA)</v>
          </cell>
          <cell r="C9050" t="str">
            <v>CENTO</v>
          </cell>
          <cell r="D9050">
            <v>59.86</v>
          </cell>
        </row>
        <row r="9051">
          <cell r="A9051">
            <v>37395</v>
          </cell>
          <cell r="B9051" t="str">
            <v>PINO DE ACO COM FURO, HASTE = 27 MM (ACAO DIRETA)</v>
          </cell>
          <cell r="C9051" t="str">
            <v>CENTO</v>
          </cell>
          <cell r="D9051">
            <v>51.47</v>
          </cell>
        </row>
        <row r="9052">
          <cell r="A9052">
            <v>14147</v>
          </cell>
          <cell r="B9052" t="str">
            <v>PINO DE ACO COM ROSCA 1/4 ", COMPRIMENTO DA HASTE = 30 MM E ROSCA = 20 MM (ACAO DIRETA)</v>
          </cell>
          <cell r="C9052" t="str">
            <v>CENTO</v>
          </cell>
          <cell r="D9052">
            <v>68.27</v>
          </cell>
        </row>
        <row r="9053">
          <cell r="A9053">
            <v>37396</v>
          </cell>
          <cell r="B9053" t="str">
            <v>PINO DE ACO LISO 1/4 ", HASTE = *36,5* MM (ACAO DIRETA)</v>
          </cell>
          <cell r="C9053" t="str">
            <v>CENTO</v>
          </cell>
          <cell r="D9053">
            <v>42.11</v>
          </cell>
        </row>
        <row r="9054">
          <cell r="A9054">
            <v>37397</v>
          </cell>
          <cell r="B9054" t="str">
            <v>PINO DE ACO LISO 1/4 ", HASTE = *53* MM (ACAO DIRETA)</v>
          </cell>
          <cell r="C9054" t="str">
            <v>CENTO</v>
          </cell>
          <cell r="D9054">
            <v>44.11</v>
          </cell>
        </row>
        <row r="9055">
          <cell r="A9055">
            <v>444</v>
          </cell>
          <cell r="B9055" t="str">
            <v>PINO ROSCA EXTERNA, EM ACO GALVANIZADO, PARA ISOLADOR DE 15KV, DIAMETRO 25 MM, COMPRIMENTO *290* MM</v>
          </cell>
          <cell r="C9055" t="str">
            <v>UN</v>
          </cell>
          <cell r="D9055">
            <v>19.14</v>
          </cell>
        </row>
        <row r="9056">
          <cell r="A9056">
            <v>445</v>
          </cell>
          <cell r="B9056" t="str">
            <v>PINO ROSCA EXTERNA, EM ACO GALVANIZADO, PARA ISOLADOR DE 25KV, DIAMETRO 35MM, COMPRIMENTO *320* MM</v>
          </cell>
          <cell r="C9056" t="str">
            <v>UN</v>
          </cell>
          <cell r="D9056">
            <v>26.2</v>
          </cell>
        </row>
        <row r="9057">
          <cell r="A9057">
            <v>4783</v>
          </cell>
          <cell r="B9057" t="str">
            <v>PINTOR</v>
          </cell>
          <cell r="C9057" t="str">
            <v>H</v>
          </cell>
          <cell r="D9057">
            <v>11.87</v>
          </cell>
        </row>
        <row r="9058">
          <cell r="A9058">
            <v>12874</v>
          </cell>
          <cell r="B9058" t="str">
            <v>PINTOR DE LETREIROS</v>
          </cell>
          <cell r="C9058" t="str">
            <v>H</v>
          </cell>
          <cell r="D9058">
            <v>12.55</v>
          </cell>
        </row>
        <row r="9059">
          <cell r="A9059">
            <v>4785</v>
          </cell>
          <cell r="B9059" t="str">
            <v>PINTOR PARA TINTA EPOXI</v>
          </cell>
          <cell r="C9059" t="str">
            <v>H</v>
          </cell>
          <cell r="D9059">
            <v>14.14</v>
          </cell>
        </row>
        <row r="9060">
          <cell r="A9060">
            <v>4801</v>
          </cell>
          <cell r="B9060" t="str">
            <v>PISO BORRACHA 500 X 500 X 3,5 MM CANELADO P/ COLA G.25 PLURIGOMA PRETO</v>
          </cell>
          <cell r="C9060" t="str">
            <v>M2</v>
          </cell>
          <cell r="D9060">
            <v>73.83</v>
          </cell>
        </row>
        <row r="9061">
          <cell r="A9061">
            <v>4800</v>
          </cell>
          <cell r="B9061" t="str">
            <v>PISO BORRACHA 500 X 500 X 3,5 MM PASTILHADO P/ COLA G.15 PLURIGOMA PRETO</v>
          </cell>
          <cell r="C9061" t="str">
            <v>M2</v>
          </cell>
          <cell r="D9061">
            <v>38.1</v>
          </cell>
        </row>
        <row r="9062">
          <cell r="A9062">
            <v>4796</v>
          </cell>
          <cell r="B9062" t="str">
            <v>PISO BORRACHA 500 X 500 X 7 MM FRISADO P/ ARGAMASSA A.45 PLURIGOMA PRETO</v>
          </cell>
          <cell r="C9062" t="str">
            <v>M2</v>
          </cell>
          <cell r="D9062">
            <v>165.8</v>
          </cell>
        </row>
        <row r="9063">
          <cell r="A9063">
            <v>4797</v>
          </cell>
          <cell r="B9063" t="str">
            <v>PISO BORRACHA 500 X 500 X 7 MM PASTILHADO P/ ARGAMASSA A.15 PLURIGOMA PRETO</v>
          </cell>
          <cell r="C9063" t="str">
            <v>M2</v>
          </cell>
          <cell r="D9063">
            <v>165.12</v>
          </cell>
        </row>
        <row r="9064">
          <cell r="A9064">
            <v>4794</v>
          </cell>
          <cell r="B9064" t="str">
            <v>PISO DE BORRACHA DE 500 X 500 X 14 MM SPORTGOMA P/ ARGAMASSA PRETO PLURIGOMA</v>
          </cell>
          <cell r="C9064" t="str">
            <v>M2</v>
          </cell>
          <cell r="D9064">
            <v>207.46</v>
          </cell>
        </row>
        <row r="9065">
          <cell r="A9065">
            <v>4795</v>
          </cell>
          <cell r="B9065" t="str">
            <v>PISO DE BORRACHA 500 X 500 X 15 MM PASTILHADO P/ ARGAMASSA AI.15 PLURIGOMA PRETO</v>
          </cell>
          <cell r="C9065" t="str">
            <v>M2</v>
          </cell>
          <cell r="D9065">
            <v>288.97000000000003</v>
          </cell>
        </row>
        <row r="9066">
          <cell r="A9066">
            <v>40581</v>
          </cell>
          <cell r="B9066" t="str">
            <v>PISO DE CONCRETO - MODELO BLOCO UNIEURO 2 FUROS/PISOGRAMA/CONCREGRAMA, *35 CM X 25* CM, E =  *6* CM, COR NATURAL *COLETADO CAIXA*</v>
          </cell>
          <cell r="C9066" t="str">
            <v>M2</v>
          </cell>
          <cell r="D9066">
            <v>34.58</v>
          </cell>
        </row>
        <row r="9067">
          <cell r="A9067">
            <v>1292</v>
          </cell>
          <cell r="B9067" t="str">
            <v>PISO EM CERAMICA ESMALTADA EXTRA, PEI MAIOR OU IGUAL A 4, FORMATO MAIOR QUE 2025 CM2</v>
          </cell>
          <cell r="C9067" t="str">
            <v>M2</v>
          </cell>
          <cell r="D9067">
            <v>42.01</v>
          </cell>
        </row>
        <row r="9068">
          <cell r="A9068">
            <v>1287</v>
          </cell>
          <cell r="B9068" t="str">
            <v>PISO EM CERAMICA ESMALTADA EXTRA, PEI MAIOR OU IGUAL A 4, FORMATO MENOR OU IGUAL A 2025 CM2</v>
          </cell>
          <cell r="C9068" t="str">
            <v>M2</v>
          </cell>
          <cell r="D9068">
            <v>20.61</v>
          </cell>
        </row>
        <row r="9069">
          <cell r="A9069">
            <v>1297</v>
          </cell>
          <cell r="B9069" t="str">
            <v>PISO EM CERAMICA ESMALTADA, COMERCIAL (PADRAO POPULAR), PEI MAIOR OU IGUAL A 3, FORMATO MENOR OU IGUAL A  2025 CM2</v>
          </cell>
          <cell r="C9069" t="str">
            <v>M2</v>
          </cell>
          <cell r="D9069">
            <v>17.09</v>
          </cell>
        </row>
        <row r="9070">
          <cell r="A9070">
            <v>4786</v>
          </cell>
          <cell r="B9070" t="str">
            <v>PISO EM GRANILITE, MARMORITE OU GRANITINA, AGREGADO COR PRETO, CINZA, PALHA OU BRANCO, E=  *8 MM</v>
          </cell>
          <cell r="C9070" t="str">
            <v>M2</v>
          </cell>
          <cell r="D9070">
            <v>76</v>
          </cell>
        </row>
        <row r="9071">
          <cell r="A9071">
            <v>25980</v>
          </cell>
          <cell r="B9071" t="str">
            <v>PISO EM GRANITO BRANCO QUARTZ  E=2CM LEVIGADO</v>
          </cell>
          <cell r="C9071" t="str">
            <v>M2</v>
          </cell>
          <cell r="D9071">
            <v>327.57</v>
          </cell>
        </row>
        <row r="9072">
          <cell r="A9072">
            <v>25981</v>
          </cell>
          <cell r="B9072" t="str">
            <v>PISO EM GRANITO BRANCO QUARTZ 30X30CM E=2CM LEVIGADO</v>
          </cell>
          <cell r="C9072" t="str">
            <v>M2</v>
          </cell>
          <cell r="D9072">
            <v>395.07</v>
          </cell>
        </row>
        <row r="9073">
          <cell r="A9073">
            <v>21108</v>
          </cell>
          <cell r="B9073" t="str">
            <v>PISO EM PORCELANATO RETIFICADO EXTRA, FORMATO MENOR OU IGUAL A 2025 CM2</v>
          </cell>
          <cell r="C9073" t="str">
            <v>M2</v>
          </cell>
          <cell r="D9073">
            <v>55.99</v>
          </cell>
        </row>
        <row r="9074">
          <cell r="A9074">
            <v>40582</v>
          </cell>
          <cell r="B9074" t="str">
            <v>PISO INTERTRAVADO DE CONCRETO - MODELO BLOCO UNIEURO 2 FUROS/PISOGRAMA/CONCREGRAMA, *35  CM X 25* CM, E =  *8* CM, COR NATURAL *COLETADO CAIXA*</v>
          </cell>
          <cell r="C9074" t="str">
            <v>M2</v>
          </cell>
          <cell r="D9074">
            <v>38.9</v>
          </cell>
        </row>
        <row r="9075">
          <cell r="A9075">
            <v>40588</v>
          </cell>
          <cell r="B9075" t="str">
            <v>PISO INTERTRAVADO DE CONCRETO - MODELO ONDA/16 FACES/UNISTEIN/PAVIS, *22 CM X *11 CM, E = 10 CM, RESISTENCIA DE 35 MPA (NBR 9781), COR NATURAL *COLETADO CAIXA*</v>
          </cell>
          <cell r="C9075" t="str">
            <v>M2</v>
          </cell>
          <cell r="D9075">
            <v>49.44</v>
          </cell>
        </row>
        <row r="9076">
          <cell r="A9076">
            <v>40585</v>
          </cell>
          <cell r="B9076" t="str">
            <v>PISO INTERTRAVADO DE CONCRETO - MODELO RETANGULAR/TIJOLINHO/PAVER/HOLANDES/PARALELEPIPEDO, 20 CM X 10 CM, E = 10 CM, RESISTENCIA DE 35 MPA (NBR 9781), COR NATURAL *COLETADO CAIXA*</v>
          </cell>
          <cell r="C9076" t="str">
            <v>M2</v>
          </cell>
          <cell r="D9076">
            <v>47.55</v>
          </cell>
        </row>
        <row r="9077">
          <cell r="A9077">
            <v>712</v>
          </cell>
          <cell r="B9077" t="str">
            <v>PISO INTERTRAVADO DE CONCRETO - MODELO SEXTAVADO, 25  X  25  X  08 CM, RESISTENCIA 35 MPA (NBR 9781)</v>
          </cell>
          <cell r="C9077" t="str">
            <v>M2</v>
          </cell>
          <cell r="D9077">
            <v>46.08</v>
          </cell>
        </row>
        <row r="9078">
          <cell r="A9078">
            <v>36178</v>
          </cell>
          <cell r="B9078" t="str">
            <v>PISO PODOTATIL DE CONCRETO - DIRECIONAL E ALERTA, *40 X 40 X 2,5*CM</v>
          </cell>
          <cell r="C9078" t="str">
            <v>UN</v>
          </cell>
          <cell r="D9078">
            <v>4.6399999999999997</v>
          </cell>
        </row>
        <row r="9079">
          <cell r="A9079">
            <v>38195</v>
          </cell>
          <cell r="B9079" t="str">
            <v>PISO PORCELANATO, BORDA RETA, EXTRA, FORMATO MAIOR QUE 2025 CM2</v>
          </cell>
          <cell r="C9079" t="str">
            <v>M2</v>
          </cell>
          <cell r="D9079">
            <v>66.13</v>
          </cell>
        </row>
        <row r="9080">
          <cell r="A9080">
            <v>4792</v>
          </cell>
          <cell r="B9080" t="str">
            <v>PISO VINÍLICO EM PLACAS DE 30 X 30CM, C/ FLASH, ESP = 3,2MM</v>
          </cell>
          <cell r="C9080" t="str">
            <v>M2</v>
          </cell>
          <cell r="D9080">
            <v>95.26</v>
          </cell>
        </row>
        <row r="9081">
          <cell r="A9081">
            <v>4790</v>
          </cell>
          <cell r="B9081" t="str">
            <v>PISO VINILICO EM PLACAS DE *30 X 30* CM, E = 2 MM (SEM COLOCACAO)</v>
          </cell>
          <cell r="C9081" t="str">
            <v>M2</v>
          </cell>
          <cell r="D9081">
            <v>55.91</v>
          </cell>
        </row>
        <row r="9082">
          <cell r="A9082">
            <v>4822</v>
          </cell>
          <cell r="B9082" t="str">
            <v>PISO/ REVESTIMENTO EM MARMORE, POLIDO, BRANCO COMUM, FORMATO MAIOR OU IGUAL A 3025 CM2, E = *2* CM</v>
          </cell>
          <cell r="C9082" t="str">
            <v>M2</v>
          </cell>
          <cell r="D9082">
            <v>287</v>
          </cell>
        </row>
        <row r="9083">
          <cell r="A9083">
            <v>4818</v>
          </cell>
          <cell r="B9083" t="str">
            <v>PISO/ REVESTIMENTO EM MARMORE, POLIDO, BRANCO COMUM, FORMATO MENOR OU IGUAL A 3025 CM2, E = *2* CM</v>
          </cell>
          <cell r="C9083" t="str">
            <v>M2</v>
          </cell>
          <cell r="D9083">
            <v>295</v>
          </cell>
        </row>
        <row r="9084">
          <cell r="A9084">
            <v>39567</v>
          </cell>
          <cell r="B9084" t="str">
            <v>PLACA / CHAPA DE GESSO ACARTONADO, ACABAMENTO VINILICO LISO EM UMA DAS FACES, COR BRANCA, BORDA QUADRADA, E = 9,5 MM, 625 X 1250 MM (L X C), PARA FORRO REMOVIVEL</v>
          </cell>
          <cell r="C9084" t="str">
            <v>M2</v>
          </cell>
          <cell r="D9084">
            <v>32.17</v>
          </cell>
        </row>
        <row r="9085">
          <cell r="A9085">
            <v>39566</v>
          </cell>
          <cell r="B9085" t="str">
            <v>PLACA / CHAPA DE GESSO ACARTONADO, ACABAMENTO VINILICO LISO EM UMA DAS FACES, COR BRANCA, BORDA QUADRADA, E = 9,5 MM, 625 X 625 MM (L X C), PARA FORRO REMOVIVEL</v>
          </cell>
          <cell r="C9085" t="str">
            <v>M2</v>
          </cell>
          <cell r="D9085">
            <v>37.159999999999997</v>
          </cell>
        </row>
        <row r="9086">
          <cell r="A9086">
            <v>21110</v>
          </cell>
          <cell r="B9086" t="str">
            <v>PLACA CEGA METALICA REDONDA P/ TOMADA DE PISO 3 X 3"</v>
          </cell>
          <cell r="C9086" t="str">
            <v>UN</v>
          </cell>
          <cell r="D9086">
            <v>9.2799999999999994</v>
          </cell>
        </row>
        <row r="9087">
          <cell r="A9087">
            <v>12121</v>
          </cell>
          <cell r="B9087" t="str">
            <v>PLACA CEGA REDONDA 3'' EM TERMOPLASTICO, TIPO SILENTOQUE PIAL OU EQUIV</v>
          </cell>
          <cell r="C9087" t="str">
            <v>UN</v>
          </cell>
          <cell r="D9087">
            <v>5.08</v>
          </cell>
        </row>
        <row r="9088">
          <cell r="A9088">
            <v>12119</v>
          </cell>
          <cell r="B9088" t="str">
            <v>PLACA CEGA 4 X 2'' EM TERMOPLASTICO, TIPO SILENTOQUE PIAL OU EQUIV</v>
          </cell>
          <cell r="C9088" t="str">
            <v>UN</v>
          </cell>
          <cell r="D9088">
            <v>2.59</v>
          </cell>
        </row>
        <row r="9089">
          <cell r="A9089">
            <v>12120</v>
          </cell>
          <cell r="B9089" t="str">
            <v>PLACA CEGA 4 X 4'' EM TERMOPLASTICO, TIPO SILENTOQUE PIAL OU EQUIV</v>
          </cell>
          <cell r="C9089" t="str">
            <v>UN</v>
          </cell>
          <cell r="D9089">
            <v>6.03</v>
          </cell>
        </row>
        <row r="9090">
          <cell r="A9090">
            <v>13521</v>
          </cell>
          <cell r="B9090" t="str">
            <v>PLACA DE ACO ESMALTADA PARA  IDENTIFICACAO DE RUA, *45 CM X 20* CM</v>
          </cell>
          <cell r="C9090" t="str">
            <v>UN</v>
          </cell>
          <cell r="D9090">
            <v>44.95</v>
          </cell>
        </row>
        <row r="9091">
          <cell r="A9091">
            <v>10851</v>
          </cell>
          <cell r="B9091" t="str">
            <v>PLACA DE ACRILICO TRANSPARENTE ADESIVADA PARA SINALIZACAO DE PORTAS, BORDA POLIDA, DE *25 X 8*, E = 6 MM (NAO INCLUI ACESSORIOS PARA FIXACAO)</v>
          </cell>
          <cell r="C9091" t="str">
            <v>UN</v>
          </cell>
          <cell r="D9091">
            <v>42.42</v>
          </cell>
        </row>
        <row r="9092">
          <cell r="A9092">
            <v>4812</v>
          </cell>
          <cell r="B9092" t="str">
            <v>PLACA DE GESSO PARA FORRO, DE  *60 X 60* CM E ESPESSURA DE 12 MM (30 MM NAS BORDAS) SEM COLOCACAO</v>
          </cell>
          <cell r="C9092" t="str">
            <v>M2</v>
          </cell>
          <cell r="D9092">
            <v>8.89</v>
          </cell>
        </row>
        <row r="9093">
          <cell r="A9093">
            <v>10849</v>
          </cell>
          <cell r="B9093" t="str">
            <v>PLACA DE INAUGURACAO EM BRONZE *35X 50*CM</v>
          </cell>
          <cell r="C9093" t="str">
            <v>UN</v>
          </cell>
          <cell r="D9093">
            <v>653.95000000000005</v>
          </cell>
        </row>
        <row r="9094">
          <cell r="A9094">
            <v>10848</v>
          </cell>
          <cell r="B9094" t="str">
            <v>PLACA DE INAUGURACAO METÁLICA, 40*CM X 60*CM</v>
          </cell>
          <cell r="C9094" t="str">
            <v>UN</v>
          </cell>
          <cell r="D9094">
            <v>410.76</v>
          </cell>
        </row>
        <row r="9095">
          <cell r="A9095">
            <v>4813</v>
          </cell>
          <cell r="B9095" t="str">
            <v>PLACA DE OBRA (PARA CONSTRUCAO CIVIL) EM CHAPA GALVANIZADA *Nº 22*, DE *2,0 X 1,125* M</v>
          </cell>
          <cell r="C9095" t="str">
            <v>M2</v>
          </cell>
          <cell r="D9095">
            <v>136.24</v>
          </cell>
        </row>
        <row r="9096">
          <cell r="A9096">
            <v>37560</v>
          </cell>
          <cell r="B9096" t="str">
            <v>PLACA DE SINALIZACAO DE SEGURANCA CONTRA INCENDIO - ALERTA, TRIANGULAR, BASE DE *30* CM, EM PVC *2* MM ANTI-CHAMAS (SIMBOLOS, CORES E PICTOGRAMAS CONFORME NBR 13434)</v>
          </cell>
          <cell r="C9096" t="str">
            <v>UN</v>
          </cell>
          <cell r="D9096">
            <v>19.68</v>
          </cell>
        </row>
        <row r="9097">
          <cell r="A9097">
            <v>37557</v>
          </cell>
          <cell r="B9097" t="str">
            <v>PLACA DE SINALIZACAO DE SEGURANCA CONTRA INCENDIO, FOTOLUMINESCENTE, QUADRADA, *14 X 14* CM, EM PVC *2* MM ANTI-CHAMAS (SIMBOLOS, CORES E PICTOGRAMAS CONFORME NBR 13434)</v>
          </cell>
          <cell r="C9097" t="str">
            <v>UN</v>
          </cell>
          <cell r="D9097">
            <v>5.97</v>
          </cell>
        </row>
        <row r="9098">
          <cell r="A9098">
            <v>37556</v>
          </cell>
          <cell r="B9098" t="str">
            <v>PLACA DE SINALIZACAO DE SEGURANCA CONTRA INCENDIO, FOTOLUMINESCENTE, QUADRADA, *20 X 20* CM, EM PVC *2* MM ANTI-CHAMAS (SIMBOLOS, CORES E PICTOGRAMAS CONFORME NBR 13434)</v>
          </cell>
          <cell r="C9098" t="str">
            <v>UN</v>
          </cell>
          <cell r="D9098">
            <v>11.56</v>
          </cell>
        </row>
        <row r="9099">
          <cell r="A9099">
            <v>37559</v>
          </cell>
          <cell r="B9099" t="str">
            <v>PLACA DE SINALIZACAO DE SEGURANCA CONTRA INCENDIO, FOTOLUMINESCENTE, RETANGULAR, *12 X 40* CM, EM PVC *2* MM ANTI-CHAMAS (SIMBOLOS, CORES E PICTOGRAMAS CONFORME NBR 13434)</v>
          </cell>
          <cell r="C9099" t="str">
            <v>UN</v>
          </cell>
          <cell r="D9099">
            <v>14.18</v>
          </cell>
        </row>
        <row r="9100">
          <cell r="A9100">
            <v>37539</v>
          </cell>
          <cell r="B9100" t="str">
            <v>PLACA DE SINALIZACAO DE SEGURANCA CONTRA INCENDIO, FOTOLUMINESCENTE, RETANGULAR, *13 X 26* CM, EM PVC *2* MM ANTI-CHAMAS (SIMBOLOS, CORES E PICTOGRAMAS CONFORME NBR 13434)</v>
          </cell>
          <cell r="C9100" t="str">
            <v>UN</v>
          </cell>
          <cell r="D9100">
            <v>10</v>
          </cell>
        </row>
        <row r="9101">
          <cell r="A9101">
            <v>37558</v>
          </cell>
          <cell r="B9101" t="str">
            <v>PLACA DE SINALIZACAO DE SEGURANCA CONTRA INCENDIO, FOTOLUMINESCENTE, RETANGULAR, *20 X 40* CM, EM PVC *2* MM ANTI-CHAMAS (SIMBOLOS, CORES E PICTOGRAMAS CONFORME NBR 13434)</v>
          </cell>
          <cell r="C9101" t="str">
            <v>UN</v>
          </cell>
          <cell r="D9101">
            <v>18.64</v>
          </cell>
        </row>
        <row r="9102">
          <cell r="A9102">
            <v>34723</v>
          </cell>
          <cell r="B9102" t="str">
            <v>PLACA DE SINALIZACAO EM CHAPA DE ACO NUM 16 COM PINTURA REFLETIVA</v>
          </cell>
          <cell r="C9102" t="str">
            <v>M2</v>
          </cell>
          <cell r="D9102">
            <v>314.70999999999998</v>
          </cell>
        </row>
        <row r="9103">
          <cell r="A9103">
            <v>34721</v>
          </cell>
          <cell r="B9103" t="str">
            <v>PLACA DE SINALIZACAO EM CHAPA DE ALUMINIO COM PINTURA REFLETIVA, E = 2 MM</v>
          </cell>
          <cell r="C9103" t="str">
            <v>M2</v>
          </cell>
          <cell r="D9103">
            <v>392.37</v>
          </cell>
        </row>
        <row r="9104">
          <cell r="A9104">
            <v>4309</v>
          </cell>
          <cell r="B9104" t="str">
            <v>PLACA DE VENTILACAO PARA TELHA DE FIBROCIMENTO CANALETE 49 KALHETA</v>
          </cell>
          <cell r="C9104" t="str">
            <v>UN</v>
          </cell>
          <cell r="D9104">
            <v>3.88</v>
          </cell>
        </row>
        <row r="9105">
          <cell r="A9105">
            <v>4307</v>
          </cell>
          <cell r="B9105" t="str">
            <v>PLACA DE VENTILACAO PARA TELHA DE FIBROCIMENTO, CANALETE 90 OU KALHETAO</v>
          </cell>
          <cell r="C9105" t="str">
            <v>UN</v>
          </cell>
          <cell r="D9105">
            <v>6.64</v>
          </cell>
        </row>
        <row r="9106">
          <cell r="A9106">
            <v>10850</v>
          </cell>
          <cell r="B9106" t="str">
            <v>PLACA NUMERACAO RESIDENCIAL EM CHAPA GALVANIZADA ESMALTADA 12 X 18 CM</v>
          </cell>
          <cell r="C9106" t="str">
            <v>UN</v>
          </cell>
          <cell r="D9106">
            <v>20.43</v>
          </cell>
        </row>
        <row r="9107">
          <cell r="A9107">
            <v>13457</v>
          </cell>
          <cell r="B9107" t="str">
            <v>PLACA VIBRATORIA REVERSIVEL COM MOTOR A DIESEL DE 7 HP (7 CV), FORCA DE IMPACTO MAXIMO DE *30,5* KN (*3050* KGF)</v>
          </cell>
          <cell r="C9107" t="str">
            <v>UN</v>
          </cell>
          <cell r="D9107">
            <v>5616.63</v>
          </cell>
        </row>
        <row r="9108">
          <cell r="A9108">
            <v>1442</v>
          </cell>
          <cell r="B9108" t="str">
            <v>PLACA VIBRATORIA REVERSIVEL COM MOTOR 4 TEMPOS A GASOLINA DE 5,5 CV, FORCA CENTRIFUGA DE 25 KN (2500 KGF)</v>
          </cell>
          <cell r="C9108" t="str">
            <v>UN</v>
          </cell>
          <cell r="D9108">
            <v>6506.87</v>
          </cell>
        </row>
        <row r="9109">
          <cell r="A9109">
            <v>4893</v>
          </cell>
          <cell r="B9109" t="str">
            <v>PLUG OU BUJAO FERRO GALV 1 1/2"</v>
          </cell>
          <cell r="C9109" t="str">
            <v>UN</v>
          </cell>
          <cell r="D9109">
            <v>6.91</v>
          </cell>
        </row>
        <row r="9110">
          <cell r="A9110">
            <v>4894</v>
          </cell>
          <cell r="B9110" t="str">
            <v>PLUG OU BUJAO FERRO GALV 1 1/4"</v>
          </cell>
          <cell r="C9110" t="str">
            <v>UN</v>
          </cell>
          <cell r="D9110">
            <v>5.33</v>
          </cell>
        </row>
        <row r="9111">
          <cell r="A9111">
            <v>4888</v>
          </cell>
          <cell r="B9111" t="str">
            <v>PLUG OU BUJAO FERRO GALV 1/2"</v>
          </cell>
          <cell r="C9111" t="str">
            <v>UN</v>
          </cell>
          <cell r="D9111">
            <v>1.57</v>
          </cell>
        </row>
        <row r="9112">
          <cell r="A9112">
            <v>4890</v>
          </cell>
          <cell r="B9112" t="str">
            <v>PLUG OU BUJAO FERRO GALV 1"</v>
          </cell>
          <cell r="C9112" t="str">
            <v>UN</v>
          </cell>
          <cell r="D9112">
            <v>3.54</v>
          </cell>
        </row>
        <row r="9113">
          <cell r="A9113">
            <v>12411</v>
          </cell>
          <cell r="B9113" t="str">
            <v>PLUG OU BUJAO FERRO GALV 2 1/2"</v>
          </cell>
          <cell r="C9113" t="str">
            <v>UN</v>
          </cell>
          <cell r="D9113">
            <v>19.760000000000002</v>
          </cell>
        </row>
        <row r="9114">
          <cell r="A9114">
            <v>4891</v>
          </cell>
          <cell r="B9114" t="str">
            <v>PLUG OU BUJAO FERRO GALV 2"</v>
          </cell>
          <cell r="C9114" t="str">
            <v>UN</v>
          </cell>
          <cell r="D9114">
            <v>10.5</v>
          </cell>
        </row>
        <row r="9115">
          <cell r="A9115">
            <v>4889</v>
          </cell>
          <cell r="B9115" t="str">
            <v>PLUG OU BUJAO FERRO GALV 3/4"</v>
          </cell>
          <cell r="C9115" t="str">
            <v>UN</v>
          </cell>
          <cell r="D9115">
            <v>2.4700000000000002</v>
          </cell>
        </row>
        <row r="9116">
          <cell r="A9116">
            <v>4892</v>
          </cell>
          <cell r="B9116" t="str">
            <v>PLUG OU BUJAO FERRO GALV 3"</v>
          </cell>
          <cell r="C9116" t="str">
            <v>UN</v>
          </cell>
          <cell r="D9116">
            <v>27.15</v>
          </cell>
        </row>
        <row r="9117">
          <cell r="A9117">
            <v>12412</v>
          </cell>
          <cell r="B9117" t="str">
            <v>PLUG OU BUJAO FERRO GALV 4"</v>
          </cell>
          <cell r="C9117" t="str">
            <v>UN</v>
          </cell>
          <cell r="D9117">
            <v>53.11</v>
          </cell>
        </row>
        <row r="9118">
          <cell r="A9118">
            <v>11073</v>
          </cell>
          <cell r="B9118" t="str">
            <v>PLUG PVC P/ ESG PREDIAL  75MM</v>
          </cell>
          <cell r="C9118" t="str">
            <v>UN</v>
          </cell>
          <cell r="D9118">
            <v>5.22</v>
          </cell>
        </row>
        <row r="9119">
          <cell r="A9119">
            <v>11071</v>
          </cell>
          <cell r="B9119" t="str">
            <v>PLUG PVC P/ ESG PREDIAL 100MM</v>
          </cell>
          <cell r="C9119" t="str">
            <v>UN</v>
          </cell>
          <cell r="D9119">
            <v>6.23</v>
          </cell>
        </row>
        <row r="9120">
          <cell r="A9120">
            <v>11072</v>
          </cell>
          <cell r="B9120" t="str">
            <v>PLUG PVC P/ ESG PREDIAL 50MM</v>
          </cell>
          <cell r="C9120" t="str">
            <v>UN</v>
          </cell>
          <cell r="D9120">
            <v>2.2799999999999998</v>
          </cell>
        </row>
        <row r="9121">
          <cell r="A9121">
            <v>4897</v>
          </cell>
          <cell r="B9121" t="str">
            <v>PLUG PVC ROSCAVEL 1", PARA AGUA FRIA PREDIAL</v>
          </cell>
          <cell r="C9121" t="str">
            <v>UN</v>
          </cell>
          <cell r="D9121">
            <v>0.97</v>
          </cell>
        </row>
        <row r="9122">
          <cell r="A9122">
            <v>4896</v>
          </cell>
          <cell r="B9122" t="str">
            <v>PLUG PVC ROSCAVEL 3/4", PARA  AGUA FRIA PREDIAL</v>
          </cell>
          <cell r="C9122" t="str">
            <v>UN</v>
          </cell>
          <cell r="D9122">
            <v>0.41</v>
          </cell>
        </row>
        <row r="9123">
          <cell r="A9123">
            <v>4895</v>
          </cell>
          <cell r="B9123" t="str">
            <v>PLUG PVC ROSCAVEL,  1/2",  AGUA FRIA PREDIAL (NBR 5648)</v>
          </cell>
          <cell r="C9123" t="str">
            <v>UN</v>
          </cell>
          <cell r="D9123">
            <v>0.38</v>
          </cell>
        </row>
        <row r="9124">
          <cell r="A9124">
            <v>4907</v>
          </cell>
          <cell r="B9124" t="str">
            <v>PLUG PVC,  JE, DN 100 MM, PARA REDE COLETORA ESGOTO (NBR 10569)</v>
          </cell>
          <cell r="C9124" t="str">
            <v>UN</v>
          </cell>
          <cell r="D9124">
            <v>18.21</v>
          </cell>
        </row>
        <row r="9125">
          <cell r="A9125">
            <v>4904</v>
          </cell>
          <cell r="B9125" t="str">
            <v>PLUG PVC,  JE, DN 300 MM, PARA REDE COLETORA ESGOTO (NBR 10569)</v>
          </cell>
          <cell r="C9125" t="str">
            <v>UN</v>
          </cell>
          <cell r="D9125">
            <v>147.04</v>
          </cell>
        </row>
        <row r="9126">
          <cell r="A9126">
            <v>4905</v>
          </cell>
          <cell r="B9126" t="str">
            <v>PLUG PVC,  JE, DN 400 MM, PARA REDE COLETORA ESGOTO ( NBR 10569)</v>
          </cell>
          <cell r="C9126" t="str">
            <v>UN</v>
          </cell>
          <cell r="D9126">
            <v>239.82</v>
          </cell>
        </row>
        <row r="9127">
          <cell r="A9127">
            <v>4902</v>
          </cell>
          <cell r="B9127" t="str">
            <v>PLUG PVC, JE, DN 150 MM, PARA REDE COLETORA ESGOTO (NBR 10569)</v>
          </cell>
          <cell r="C9127" t="str">
            <v>UN</v>
          </cell>
          <cell r="D9127">
            <v>41.24</v>
          </cell>
        </row>
        <row r="9128">
          <cell r="A9128">
            <v>4908</v>
          </cell>
          <cell r="B9128" t="str">
            <v>PLUG PVC, JE, DN 200 MM, PARA REDE COLETORA ESGOTO (NBR 10569)</v>
          </cell>
          <cell r="C9128" t="str">
            <v>UN</v>
          </cell>
          <cell r="D9128">
            <v>59.36</v>
          </cell>
        </row>
        <row r="9129">
          <cell r="A9129">
            <v>4909</v>
          </cell>
          <cell r="B9129" t="str">
            <v>PLUG PVC, JE, DN 250 MM, PARA REDE COLETORA ESGOTO (NBR 10569)</v>
          </cell>
          <cell r="C9129" t="str">
            <v>UN</v>
          </cell>
          <cell r="D9129">
            <v>108.81</v>
          </cell>
        </row>
        <row r="9130">
          <cell r="A9130">
            <v>4903</v>
          </cell>
          <cell r="B9130" t="str">
            <v>PLUG PVC, JE, DN 350 MM, PARA REDE COLETORA ESGOTO (NBR 10569)</v>
          </cell>
          <cell r="C9130" t="str">
            <v>UN</v>
          </cell>
          <cell r="D9130">
            <v>213.99</v>
          </cell>
        </row>
        <row r="9131">
          <cell r="A9131">
            <v>4900</v>
          </cell>
          <cell r="B9131" t="str">
            <v>PLUG PVC, ROSCAVEL, 1 1/2",  AGUA FRIA PREDIAL</v>
          </cell>
          <cell r="C9131" t="str">
            <v>UN</v>
          </cell>
          <cell r="D9131">
            <v>2.82</v>
          </cell>
        </row>
        <row r="9132">
          <cell r="A9132">
            <v>4898</v>
          </cell>
          <cell r="B9132" t="str">
            <v>PLUG PVC, ROSCAVEL, 1 1/4",  AGUA FRIA PREDIAL</v>
          </cell>
          <cell r="C9132" t="str">
            <v>UN</v>
          </cell>
          <cell r="D9132">
            <v>1.23</v>
          </cell>
        </row>
        <row r="9133">
          <cell r="A9133">
            <v>4899</v>
          </cell>
          <cell r="B9133" t="str">
            <v>PLUG PVC, ROSCAVEL, 2",  AGUA FRIA PREDIAL</v>
          </cell>
          <cell r="C9133" t="str">
            <v>UN</v>
          </cell>
          <cell r="D9133">
            <v>3.85</v>
          </cell>
        </row>
        <row r="9134">
          <cell r="A9134">
            <v>13946</v>
          </cell>
          <cell r="B9134" t="str">
            <v>PNEU TIPO DIAGONAL COM CAMARA,  6.0 X 16,  2, 6 LONAS, PARA TRATOR</v>
          </cell>
          <cell r="C9134" t="str">
            <v>UN</v>
          </cell>
          <cell r="D9134">
            <v>352.81</v>
          </cell>
        </row>
        <row r="9135">
          <cell r="A9135">
            <v>13942</v>
          </cell>
          <cell r="B9135" t="str">
            <v>PNEU TIPO DIAGONAL COM CAMARA,  6.00 X 9,  10 LONAS, PARA DISTRIBUIDOR DE AGREGADOS</v>
          </cell>
          <cell r="C9135" t="str">
            <v>UN</v>
          </cell>
          <cell r="D9135">
            <v>402.99</v>
          </cell>
        </row>
        <row r="9136">
          <cell r="A9136">
            <v>36505</v>
          </cell>
          <cell r="B9136" t="str">
            <v>PNEU TIPO DIAGONAL COM CAMARA, 12.4 X 24 R, 6 L (LONAS), PARA TRATOR</v>
          </cell>
          <cell r="C9136" t="str">
            <v>UN</v>
          </cell>
          <cell r="D9136">
            <v>1411.06</v>
          </cell>
        </row>
        <row r="9137">
          <cell r="A9137">
            <v>36507</v>
          </cell>
          <cell r="B9137" t="str">
            <v>PNEU TIPO DIAGONAL COM CAMARA, 14.9 X 24R, 8 L (LONAS), PARA TRATOR</v>
          </cell>
          <cell r="C9137" t="str">
            <v>UN</v>
          </cell>
          <cell r="D9137">
            <v>1920.03</v>
          </cell>
        </row>
        <row r="9138">
          <cell r="A9138">
            <v>36506</v>
          </cell>
          <cell r="B9138" t="str">
            <v>PNEU TIPO DIAGONAL COM CAMARA,13.6 X 38R, 6 L (LONAS), PARA TRATOR</v>
          </cell>
          <cell r="C9138" t="str">
            <v>UN</v>
          </cell>
          <cell r="D9138">
            <v>2158.5100000000002</v>
          </cell>
        </row>
        <row r="9139">
          <cell r="A9139">
            <v>13940</v>
          </cell>
          <cell r="B9139" t="str">
            <v>PNEU 14.00 X 24, 12 LONAS, G2, ARO 24", SEM CAMARA, PARA MOTONIVELADORA</v>
          </cell>
          <cell r="C9139" t="str">
            <v>UN</v>
          </cell>
          <cell r="D9139">
            <v>2447.86</v>
          </cell>
        </row>
        <row r="9140">
          <cell r="A9140">
            <v>13950</v>
          </cell>
          <cell r="B9140" t="str">
            <v>PNEU 215/75R 17.5, 12 LONAS, ARO 17.5", PARA  CAMINHAO TOCO</v>
          </cell>
          <cell r="C9140" t="str">
            <v>UN</v>
          </cell>
          <cell r="D9140">
            <v>860</v>
          </cell>
        </row>
        <row r="9141">
          <cell r="A9141">
            <v>36504</v>
          </cell>
          <cell r="B9141" t="str">
            <v>PNEU 275/80R 22.5, 16 LONAS, ARO 22.5", PARA  CAMINHAO TOCO</v>
          </cell>
          <cell r="C9141" t="str">
            <v>UN</v>
          </cell>
          <cell r="D9141">
            <v>1551.71</v>
          </cell>
        </row>
        <row r="9142">
          <cell r="A9142">
            <v>11096</v>
          </cell>
          <cell r="B9142" t="str">
            <v>PO DE MARMORE (POSTO PEDREIRA/FORNECEDOR, SEM FRETE)</v>
          </cell>
          <cell r="C9142" t="str">
            <v>KG</v>
          </cell>
          <cell r="D9142">
            <v>0.27</v>
          </cell>
        </row>
        <row r="9143">
          <cell r="A9143">
            <v>4741</v>
          </cell>
          <cell r="B9143" t="str">
            <v>PO DE PEDRA (POSTO PEDREIRA/FORNECEDOR, SEM FRETE)</v>
          </cell>
          <cell r="C9143" t="str">
            <v>M3</v>
          </cell>
          <cell r="D9143">
            <v>51.07</v>
          </cell>
        </row>
        <row r="9144">
          <cell r="A9144">
            <v>4752</v>
          </cell>
          <cell r="B9144" t="str">
            <v>POCEIRO</v>
          </cell>
          <cell r="C9144" t="str">
            <v>H</v>
          </cell>
          <cell r="D9144">
            <v>13.1</v>
          </cell>
        </row>
        <row r="9145">
          <cell r="A9145">
            <v>13954</v>
          </cell>
          <cell r="B9145" t="str">
            <v>POLIDORA DE PISO (POLITRIZ) ELETRICA, MOTOR MONOFASICO DE 4 HP, PESO DE 100 KG, DIAMETRO DO TRABALHO DE 450 MM</v>
          </cell>
          <cell r="C9145" t="str">
            <v>UN</v>
          </cell>
          <cell r="D9145">
            <v>9634.19</v>
          </cell>
        </row>
        <row r="9146">
          <cell r="A9146">
            <v>3411</v>
          </cell>
          <cell r="B9146" t="str">
            <v>POLIESTIRENO EXPANDIDO/EPS (ISOPOR), PEROLAS, PARA CONCRETO LEVE</v>
          </cell>
          <cell r="C9146" t="str">
            <v>KG</v>
          </cell>
          <cell r="D9146">
            <v>33.75</v>
          </cell>
        </row>
        <row r="9147">
          <cell r="A9147">
            <v>11615</v>
          </cell>
          <cell r="B9147" t="str">
            <v>POLIESTIRENO EXPANDIDO/EPS (ISOPOR), TIPO 2F, PLACA, ISOLAMENTO TERMOACUSTICO, E = 10 MM, 1000 X 500 MM</v>
          </cell>
          <cell r="C9147" t="str">
            <v>M2</v>
          </cell>
          <cell r="D9147">
            <v>2.2000000000000002</v>
          </cell>
        </row>
        <row r="9148">
          <cell r="A9148">
            <v>3408</v>
          </cell>
          <cell r="B9148" t="str">
            <v>POLIESTIRENO EXPANDIDO/EPS (ISOPOR), TIPO 2F, PLACA, ISOLAMENTO TERMOACUSTICO, E = 20 MM, 1000 X 500 MM</v>
          </cell>
          <cell r="C9148" t="str">
            <v>M2</v>
          </cell>
          <cell r="D9148">
            <v>5.85</v>
          </cell>
        </row>
        <row r="9149">
          <cell r="A9149">
            <v>3409</v>
          </cell>
          <cell r="B9149" t="str">
            <v>POLIESTIRENO EXPANDIDO/EPS (ISOPOR), TIPO 2F, PLACA, ISOLAMENTO TERMOACUSTICO, E = 50 MM, 1000 X 500 MM</v>
          </cell>
          <cell r="C9149" t="str">
            <v>M2</v>
          </cell>
          <cell r="D9149">
            <v>14.62</v>
          </cell>
        </row>
        <row r="9150">
          <cell r="A9150">
            <v>11427</v>
          </cell>
          <cell r="B9150" t="str">
            <v>POLVORA NEGRA</v>
          </cell>
          <cell r="C9150" t="str">
            <v>KG</v>
          </cell>
          <cell r="D9150">
            <v>25.34</v>
          </cell>
        </row>
        <row r="9151">
          <cell r="A9151">
            <v>26022</v>
          </cell>
          <cell r="B9151" t="str">
            <v>PONTEIRO PARA MARTELO ROMPEDOR, DIAMETRO = *28* MM, COMPRIMENTO = *520* MM, ENCAIXE SEXTAVADO</v>
          </cell>
          <cell r="C9151" t="str">
            <v>UN</v>
          </cell>
          <cell r="D9151">
            <v>126.75</v>
          </cell>
        </row>
        <row r="9152">
          <cell r="A9152">
            <v>421</v>
          </cell>
          <cell r="B9152" t="str">
            <v>PORCA OLHAL EM ACO GALVANIZADO, DIAMETRO NOMINAL DE 16 MM</v>
          </cell>
          <cell r="C9152" t="str">
            <v>UN</v>
          </cell>
          <cell r="D9152">
            <v>5.95</v>
          </cell>
        </row>
        <row r="9153">
          <cell r="A9153">
            <v>12362</v>
          </cell>
          <cell r="B9153" t="str">
            <v>PORCA OLHAL EM ACO GALVANIZADO, ESPESSURA 16MM, ABERTURA 21MM</v>
          </cell>
          <cell r="C9153" t="str">
            <v>UN</v>
          </cell>
          <cell r="D9153">
            <v>10.4</v>
          </cell>
        </row>
        <row r="9154">
          <cell r="A9154">
            <v>14148</v>
          </cell>
          <cell r="B9154" t="str">
            <v>PORCA UNIAO/JUNCAO ZINCADA SEXTAVADA 1/4 ", CHAVE 7/16 ", COMPRIMENTO = 25 MM</v>
          </cell>
          <cell r="C9154" t="str">
            <v>UN</v>
          </cell>
          <cell r="D9154">
            <v>1.1599999999999999</v>
          </cell>
        </row>
        <row r="9155">
          <cell r="A9155">
            <v>4341</v>
          </cell>
          <cell r="B9155" t="str">
            <v>PORCA ZINCADA, QUADRADA, DIAMETRO 3/8"</v>
          </cell>
          <cell r="C9155" t="str">
            <v>UN</v>
          </cell>
          <cell r="D9155">
            <v>0.4</v>
          </cell>
        </row>
        <row r="9156">
          <cell r="A9156">
            <v>4337</v>
          </cell>
          <cell r="B9156" t="str">
            <v>PORCA ZINCADA, QUADRADA, DIAMETRO 5/8"</v>
          </cell>
          <cell r="C9156" t="str">
            <v>UN</v>
          </cell>
          <cell r="D9156">
            <v>1.02</v>
          </cell>
        </row>
        <row r="9157">
          <cell r="A9157">
            <v>4339</v>
          </cell>
          <cell r="B9157" t="str">
            <v>PORCA ZINCADA, SEXTAVADA, DIAMETRO 1/2"</v>
          </cell>
          <cell r="C9157" t="str">
            <v>UN</v>
          </cell>
          <cell r="D9157">
            <v>0.21</v>
          </cell>
        </row>
        <row r="9158">
          <cell r="A9158">
            <v>11971</v>
          </cell>
          <cell r="B9158" t="str">
            <v>PORCA ZINCADA, SEXTAVADA, DIAMETRO 1"</v>
          </cell>
          <cell r="C9158" t="str">
            <v>UN</v>
          </cell>
          <cell r="D9158">
            <v>1.7</v>
          </cell>
        </row>
        <row r="9159">
          <cell r="A9159">
            <v>4342</v>
          </cell>
          <cell r="B9159" t="str">
            <v>PORCA ZINCADA, SEXTAVADA, DIAMETRO 3/8"</v>
          </cell>
          <cell r="C9159" t="str">
            <v>UN</v>
          </cell>
          <cell r="D9159">
            <v>0.09</v>
          </cell>
        </row>
        <row r="9160">
          <cell r="A9160">
            <v>4330</v>
          </cell>
          <cell r="B9160" t="str">
            <v>PORCA ZINCADA, SEXTAVADA, DIAMETRO 5/16"</v>
          </cell>
          <cell r="C9160" t="str">
            <v>UN</v>
          </cell>
          <cell r="D9160">
            <v>0.06</v>
          </cell>
        </row>
        <row r="9161">
          <cell r="A9161">
            <v>4340</v>
          </cell>
          <cell r="B9161" t="str">
            <v>PORCA ZINCADA, SEXTAVADA, DIAMETRO 5/8"</v>
          </cell>
          <cell r="C9161" t="str">
            <v>UN</v>
          </cell>
          <cell r="D9161">
            <v>0.47</v>
          </cell>
        </row>
        <row r="9162">
          <cell r="A9162">
            <v>5088</v>
          </cell>
          <cell r="B9162" t="str">
            <v>PORTA CADEADO ZINCADO OXIDADO PRETO</v>
          </cell>
          <cell r="C9162" t="str">
            <v>UN</v>
          </cell>
          <cell r="D9162">
            <v>5.59</v>
          </cell>
        </row>
        <row r="9163">
          <cell r="A9163">
            <v>11154</v>
          </cell>
          <cell r="B9163" t="str">
            <v>PORTA CORTA-FOGO PARA SAIDA DE EMERGENCIA, COM FECHADURA, VAO LUZ DE 90 X 210 CM, CLASSE P-90 (NBR 11742)</v>
          </cell>
          <cell r="C9163" t="str">
            <v>UN</v>
          </cell>
          <cell r="D9163">
            <v>945.35</v>
          </cell>
        </row>
        <row r="9164">
          <cell r="A9164">
            <v>11153</v>
          </cell>
          <cell r="B9164" t="str">
            <v>PORTA DE ABRIR EM ACO TIPO MISTA, VENEZIANA COM POSTIGO E GRADE QUADRICULADA, COM PINTURA PRIMER DE PROTECAO, COM GUARNICAO, VIDROS NAO INCLUSOS</v>
          </cell>
          <cell r="C9164" t="str">
            <v>M2</v>
          </cell>
          <cell r="D9164">
            <v>336.65</v>
          </cell>
        </row>
        <row r="9165">
          <cell r="A9165">
            <v>39022</v>
          </cell>
          <cell r="B9165" t="str">
            <v>PORTA DE ABRIR EM ACO TIPO VENEZIANA, COM PINTURA PRIMER DE PROTECAO, SEM GUARNICAO, 87 X 210 CM</v>
          </cell>
          <cell r="C9165" t="str">
            <v>UN</v>
          </cell>
          <cell r="D9165">
            <v>459.33</v>
          </cell>
        </row>
        <row r="9166">
          <cell r="A9166">
            <v>11155</v>
          </cell>
          <cell r="B9166" t="str">
            <v>PORTA DE ABRIR EM ACO TIPO VENEZIANA, COM PRE TRATAMENTO CONTRA CORROSAO, COM GUARNICAO</v>
          </cell>
          <cell r="C9166" t="str">
            <v>M2</v>
          </cell>
          <cell r="D9166">
            <v>273.39</v>
          </cell>
        </row>
        <row r="9167">
          <cell r="A9167">
            <v>39024</v>
          </cell>
          <cell r="B9167" t="str">
            <v>PORTA DE ABRIR EM ALUMINIO COM DIVISAO HORIZONTAL  PARA VIDROS,  ACABAMENTO ANODIZADO NATURAL, VIDROS INCLUSOS, SEM GUARNICAO/ALIZAR/VISTA , 87 X 210 CM</v>
          </cell>
          <cell r="C9167" t="str">
            <v>UN</v>
          </cell>
          <cell r="D9167">
            <v>1161.44</v>
          </cell>
        </row>
        <row r="9168">
          <cell r="A9168">
            <v>4914</v>
          </cell>
          <cell r="B9168" t="str">
            <v>PORTA DE ABRIR EM ALUMINIO COM LAMBRI HORIZONTAL/LAMINADA, ACABAMENTO ANODIZADO NATURAL, SEM GUARNICAO</v>
          </cell>
          <cell r="C9168" t="str">
            <v>M2</v>
          </cell>
          <cell r="D9168">
            <v>941.72</v>
          </cell>
        </row>
        <row r="9169">
          <cell r="A9169">
            <v>4917</v>
          </cell>
          <cell r="B9169" t="str">
            <v>PORTA DE ABRIR EM ALUMINIO TIPO VENEZIANA, ACABAMENTO ANODIZADO NATURAL, SEM GUARNICAO</v>
          </cell>
          <cell r="C9169" t="str">
            <v>M2</v>
          </cell>
          <cell r="D9169">
            <v>650.36</v>
          </cell>
        </row>
        <row r="9170">
          <cell r="A9170">
            <v>39025</v>
          </cell>
          <cell r="B9170" t="str">
            <v>PORTA DE ABRIR EM ALUMINIO TIPO VENEZIANA, ACABAMENTO ANODIZADO NATURAL, SEM GUARNICAO/ALIZAR/VISTA, 87 X 210 CM</v>
          </cell>
          <cell r="C9170" t="str">
            <v>UN</v>
          </cell>
          <cell r="D9170">
            <v>1190.93</v>
          </cell>
        </row>
        <row r="9171">
          <cell r="A9171">
            <v>4930</v>
          </cell>
          <cell r="B9171" t="str">
            <v>PORTA DE ABRIR EM GRADIL COM BARRA CHATA 3 CM X 1/4", COM REQUADRO E GUARNICAO - COMPLETO - ACABAMENTO NATURAL</v>
          </cell>
          <cell r="C9171" t="str">
            <v>M2</v>
          </cell>
          <cell r="D9171">
            <v>345.05</v>
          </cell>
        </row>
        <row r="9172">
          <cell r="A9172">
            <v>4922</v>
          </cell>
          <cell r="B9172" t="str">
            <v>PORTA DE CORRER EM ALUMINIO, DUAS FOLHAS MOVEIS COM VIDRO, FECHADURA E PUXADOR EMBUTIDO, ACABAMENTO ANODIZADO NATURAL, SEM GUARNICAO</v>
          </cell>
          <cell r="C9172" t="str">
            <v>M2</v>
          </cell>
          <cell r="D9172">
            <v>603.27</v>
          </cell>
        </row>
        <row r="9173">
          <cell r="A9173">
            <v>4911</v>
          </cell>
          <cell r="B9173" t="str">
            <v>PORTA DE ENROLAR MANUAL COMPLETA, ARTICULADA RAIADA LARGA, EM ACO GALVANIZADO NATURAL, CHAPA NUMERO 24 (SEM INSTALACAO)</v>
          </cell>
          <cell r="C9173" t="str">
            <v>M2</v>
          </cell>
          <cell r="D9173">
            <v>388.95</v>
          </cell>
        </row>
        <row r="9174">
          <cell r="A9174">
            <v>37518</v>
          </cell>
          <cell r="B9174" t="str">
            <v>PORTA DE ENROLAR MANUAL COMPLETA, PERFIL MEIA CANA CEGA, EM ACO GALVANIZADO COM PINTURA ELETROSTATICA, CHAPA NUMERO 24 " (SEM INSTALACAO) PORTA DE ENROLAR MANUAL COMPLETA, PERFIL MEIA CANA CEGA, EM ACO GALVANIZADO</v>
          </cell>
          <cell r="C9174" t="str">
            <v>M2</v>
          </cell>
          <cell r="D9174">
            <v>496.53</v>
          </cell>
        </row>
        <row r="9175">
          <cell r="A9175">
            <v>4910</v>
          </cell>
          <cell r="B9175" t="str">
            <v>PORTA DE ENROLAR MANUAL COMPLETA, PERFIL MEIA CANA CEGA, EM ACO GALVANIZADO NATURAL, CHAPA NUMERO 24 (SEM INSTALACAO)</v>
          </cell>
          <cell r="C9175" t="str">
            <v>M2</v>
          </cell>
          <cell r="D9175">
            <v>388.95</v>
          </cell>
        </row>
        <row r="9176">
          <cell r="A9176">
            <v>4943</v>
          </cell>
          <cell r="B9176" t="str">
            <v>PORTA DE ENROLAR MANUAL COMPLETA, PERFIL MEIA CANA VAZADA TIJOLINHO, EM ACO GALVANIZADO NATURAL, CHAPA NUMERO 24 (SEM INSTALACAO)</v>
          </cell>
          <cell r="C9176" t="str">
            <v>M2</v>
          </cell>
          <cell r="D9176">
            <v>617.35</v>
          </cell>
        </row>
        <row r="9177">
          <cell r="A9177">
            <v>4989</v>
          </cell>
          <cell r="B9177" t="str">
            <v>PORTA DE MADEIRA SEMI-OCA ENCABECADA, FOLHA LISA PARA VERNIZ, *100 X 210 X 3,5* CM</v>
          </cell>
          <cell r="C9177" t="str">
            <v>UN</v>
          </cell>
          <cell r="D9177">
            <v>140.63999999999999</v>
          </cell>
        </row>
        <row r="9178">
          <cell r="A9178">
            <v>5020</v>
          </cell>
          <cell r="B9178" t="str">
            <v>PORTA DE MADEIRA SEMI-OCA ENCABECADA, FOLHA LISA PARA VERNIZ, *60 X 210 X 3,5* CM</v>
          </cell>
          <cell r="C9178" t="str">
            <v>UN</v>
          </cell>
          <cell r="D9178">
            <v>94.65</v>
          </cell>
        </row>
        <row r="9179">
          <cell r="A9179">
            <v>4981</v>
          </cell>
          <cell r="B9179" t="str">
            <v>PORTA DE MADEIRA SEMI-OCA ENCABECADA, FOLHA LISA PARA VERNIZ, *70 X 210 X 3,5* CM</v>
          </cell>
          <cell r="C9179" t="str">
            <v>UN</v>
          </cell>
          <cell r="D9179">
            <v>103.35</v>
          </cell>
        </row>
        <row r="9180">
          <cell r="A9180">
            <v>4987</v>
          </cell>
          <cell r="B9180" t="str">
            <v>PORTA DE MADEIRA SEMI-OCA ENCABECADA, FOLHA LISA PARA VERNIZ, *90 X 210 X 3,5* CM</v>
          </cell>
          <cell r="C9180" t="str">
            <v>UN</v>
          </cell>
          <cell r="D9180">
            <v>124.14</v>
          </cell>
        </row>
        <row r="9181">
          <cell r="A9181">
            <v>4982</v>
          </cell>
          <cell r="B9181" t="str">
            <v>PORTA DE MADEIRA SEMI-OCA, FOLHA LISA PARA PINTURA *100 X 210 X 3,5* CM</v>
          </cell>
          <cell r="C9181" t="str">
            <v>UN</v>
          </cell>
          <cell r="D9181">
            <v>100.15</v>
          </cell>
        </row>
        <row r="9182">
          <cell r="A9182">
            <v>10553</v>
          </cell>
          <cell r="B9182" t="str">
            <v>PORTA DE MADEIRA SEMI-OCA, FOLHA LISA PARA PINTURA *60 X 210 X 3,5* CM</v>
          </cell>
          <cell r="C9182" t="str">
            <v>UN</v>
          </cell>
          <cell r="D9182">
            <v>63.98</v>
          </cell>
        </row>
        <row r="9183">
          <cell r="A9183">
            <v>10554</v>
          </cell>
          <cell r="B9183" t="str">
            <v>PORTA DE MADEIRA SEMI-OCA, FOLHA LISA PARA PINTURA *70 X 210 X 3,5* CM</v>
          </cell>
          <cell r="C9183" t="str">
            <v>UN</v>
          </cell>
          <cell r="D9183">
            <v>66.099999999999994</v>
          </cell>
        </row>
        <row r="9184">
          <cell r="A9184">
            <v>10555</v>
          </cell>
          <cell r="B9184" t="str">
            <v>PORTA DE MADEIRA SEMI-OCA, FOLHA LISA PARA PINTURA *80 X 210 X 3,5* CM</v>
          </cell>
          <cell r="C9184" t="str">
            <v>UN</v>
          </cell>
          <cell r="D9184">
            <v>68.22</v>
          </cell>
        </row>
        <row r="9185">
          <cell r="A9185">
            <v>10556</v>
          </cell>
          <cell r="B9185" t="str">
            <v>PORTA DE MADEIRA SEMI-OCA, FOLHA LISA PARA PINTURA *90 X 210 X 3,5* CM</v>
          </cell>
          <cell r="C9185" t="str">
            <v>UN</v>
          </cell>
          <cell r="D9185">
            <v>77.790000000000006</v>
          </cell>
        </row>
        <row r="9186">
          <cell r="A9186">
            <v>4977</v>
          </cell>
          <cell r="B9186" t="str">
            <v>PORTA DE MADEIRA TIPO VENEZIANA, EUCALIPTO OU SIMILAR DA REGIAO, E = *3,5* CM</v>
          </cell>
          <cell r="C9186" t="str">
            <v>M2</v>
          </cell>
          <cell r="D9186">
            <v>196.01</v>
          </cell>
        </row>
        <row r="9187">
          <cell r="A9187">
            <v>25969</v>
          </cell>
          <cell r="B9187" t="str">
            <v>PORTA DENTE PARA FRESADORA</v>
          </cell>
          <cell r="C9187" t="str">
            <v>UN</v>
          </cell>
          <cell r="D9187">
            <v>168.75</v>
          </cell>
        </row>
        <row r="9188">
          <cell r="A9188">
            <v>11367</v>
          </cell>
          <cell r="B9188" t="str">
            <v>PORTA EUCAPLAC CHAPA PINTADA COR 80X210CM E=35MM - EUCATEX</v>
          </cell>
          <cell r="C9188" t="str">
            <v>M2</v>
          </cell>
          <cell r="D9188">
            <v>164.97</v>
          </cell>
        </row>
        <row r="9189">
          <cell r="A9189">
            <v>11364</v>
          </cell>
          <cell r="B9189" t="str">
            <v>PORTA EUCATEX EUCADUR PRONTA PARA PINTURA 60 X 210 X 3,5CM</v>
          </cell>
          <cell r="C9189" t="str">
            <v>UN</v>
          </cell>
          <cell r="D9189">
            <v>131.18</v>
          </cell>
        </row>
        <row r="9190">
          <cell r="A9190">
            <v>11365</v>
          </cell>
          <cell r="B9190" t="str">
            <v>PORTA EUCATEX EUCADUR PRONTA PARA PINTURA 70 X 210 X 3,5CM</v>
          </cell>
          <cell r="C9190" t="str">
            <v>UN</v>
          </cell>
          <cell r="D9190">
            <v>134.80000000000001</v>
          </cell>
        </row>
        <row r="9191">
          <cell r="A9191">
            <v>11366</v>
          </cell>
          <cell r="B9191" t="str">
            <v>PORTA EUCATEX EUCADUR PRONTA PARA PINTURA 80 X 210 X 3,5CM</v>
          </cell>
          <cell r="C9191" t="str">
            <v>UN</v>
          </cell>
          <cell r="D9191">
            <v>88.01</v>
          </cell>
        </row>
        <row r="9192">
          <cell r="A9192">
            <v>4944</v>
          </cell>
          <cell r="B9192" t="str">
            <v>PORTA GRADE DE ENROLAR MANUAL COMPLETA, PERFIL TUBULAR TIJOLINHO 3/4 ", EM ACO GALVANIZADO NATURAL (SEM INSTALACAO)</v>
          </cell>
          <cell r="C9192" t="str">
            <v>M2</v>
          </cell>
          <cell r="D9192">
            <v>757.1</v>
          </cell>
        </row>
        <row r="9193">
          <cell r="A9193">
            <v>4992</v>
          </cell>
          <cell r="B9193" t="str">
            <v>PORTA MADEIRA COMPENSADA LISA PARA CERA OU VERNIZ 80 X 210 X 3,5CM</v>
          </cell>
          <cell r="C9193" t="str">
            <v>UN</v>
          </cell>
          <cell r="D9193">
            <v>107.58</v>
          </cell>
        </row>
        <row r="9194">
          <cell r="A9194">
            <v>4969</v>
          </cell>
          <cell r="B9194" t="str">
            <v>PORTA MADEIRA REGIONAL 1A VENEZIANA 80 X 210 X 3CM</v>
          </cell>
          <cell r="C9194" t="str">
            <v>M2</v>
          </cell>
          <cell r="D9194">
            <v>324</v>
          </cell>
        </row>
        <row r="9195">
          <cell r="A9195">
            <v>5002</v>
          </cell>
          <cell r="B9195" t="str">
            <v>PORTA MADEIRA REGIONAL 3A CORRER P/ VIDRO E = 3CM</v>
          </cell>
          <cell r="C9195" t="str">
            <v>M2</v>
          </cell>
          <cell r="D9195">
            <v>327.74</v>
          </cell>
        </row>
        <row r="9196">
          <cell r="A9196">
            <v>4962</v>
          </cell>
          <cell r="B9196" t="str">
            <v>PORTA MADEIRA SEMI-OCA ALMOFADADA REGIONAL 1A   70 X 210 X 3CM</v>
          </cell>
          <cell r="C9196" t="str">
            <v>UN</v>
          </cell>
          <cell r="D9196">
            <v>252.83</v>
          </cell>
        </row>
        <row r="9197">
          <cell r="A9197">
            <v>20322</v>
          </cell>
          <cell r="B9197" t="str">
            <v>PORTA MADEIRA SEMI-OCA ALMOFADADA REGIONAL 1A 60 X 210 X 3CM</v>
          </cell>
          <cell r="C9197" t="str">
            <v>UN</v>
          </cell>
          <cell r="D9197">
            <v>243.47</v>
          </cell>
        </row>
        <row r="9198">
          <cell r="A9198">
            <v>4958</v>
          </cell>
          <cell r="B9198" t="str">
            <v>PORTA MADEIRA SEMI-OCA ALMOFADADA REGIONAL 2A 80 X 210 X 3,5</v>
          </cell>
          <cell r="C9198" t="str">
            <v>M2</v>
          </cell>
          <cell r="D9198">
            <v>262.3</v>
          </cell>
        </row>
        <row r="9199">
          <cell r="A9199">
            <v>4964</v>
          </cell>
          <cell r="B9199" t="str">
            <v>PORTA MADEIRA SEMI-OCA FRISADA NAS 2 FACES *80 X 210 X 3,5* CM</v>
          </cell>
          <cell r="C9199" t="str">
            <v>UN</v>
          </cell>
          <cell r="D9199">
            <v>186.63</v>
          </cell>
        </row>
        <row r="9200">
          <cell r="A9200">
            <v>5028</v>
          </cell>
          <cell r="B9200" t="str">
            <v>PORTA QUADRICULADA DE MADEIRA-DE-LEI (ANGELIM OU EQUIVALENTE REGIONAL), DE CORRER PARA VIDRO E = *3,5* CM</v>
          </cell>
          <cell r="C9200" t="str">
            <v>M2</v>
          </cell>
          <cell r="D9200">
            <v>300.38</v>
          </cell>
        </row>
        <row r="9201">
          <cell r="A9201">
            <v>4998</v>
          </cell>
          <cell r="B9201" t="str">
            <v>PORTA TIPO MEXICANA DE MADEIRA MACICA DE 1A. QUALIDADE, DE *0,80 X 2,10 X 0,035* M</v>
          </cell>
          <cell r="C9201" t="str">
            <v>M2</v>
          </cell>
          <cell r="D9201">
            <v>333.31</v>
          </cell>
        </row>
        <row r="9202">
          <cell r="A9202">
            <v>21102</v>
          </cell>
          <cell r="B9202" t="str">
            <v>PORTA TOALHA BANHO EM METAL CROMADO, TIPO BARRA</v>
          </cell>
          <cell r="C9202" t="str">
            <v>UN</v>
          </cell>
          <cell r="D9202">
            <v>28.19</v>
          </cell>
        </row>
        <row r="9203">
          <cell r="A9203">
            <v>21101</v>
          </cell>
          <cell r="B9203" t="str">
            <v>PORTA TOALHA ROSTO EM METAL CROMADO, TIPO ARGOLA</v>
          </cell>
          <cell r="C9203" t="str">
            <v>UN</v>
          </cell>
          <cell r="D9203">
            <v>18.100000000000001</v>
          </cell>
        </row>
        <row r="9204">
          <cell r="A9204">
            <v>34713</v>
          </cell>
          <cell r="B9204" t="str">
            <v>PORTA VIDRO TEMPERADO INCOLOR, 2 FOLHAS DE CORRER, E = 10 MM (SEM FERRAGENS E SEM COLOCACAO)</v>
          </cell>
          <cell r="C9204" t="str">
            <v>M2</v>
          </cell>
          <cell r="D9204">
            <v>208.55</v>
          </cell>
        </row>
        <row r="9205">
          <cell r="A9205">
            <v>4947</v>
          </cell>
          <cell r="B9205" t="str">
            <v>PORTAO BASCULANTE MANUAL EM ACO GALVANIZADO NATURAL, TIPO LAMBRIL COM REQUADRO/BATENTE, CHAPA NUMERO 26 (SEM INSTALACAO)</v>
          </cell>
          <cell r="C9205" t="str">
            <v>M2</v>
          </cell>
          <cell r="D9205">
            <v>416.71</v>
          </cell>
        </row>
        <row r="9206">
          <cell r="A9206">
            <v>37563</v>
          </cell>
          <cell r="B9206" t="str">
            <v>PORTAO BASCULANTE, MANUAL, EM CHAPA TIPO LAMBRIL QUADRADO, COM REQUADRO, ACABAMENTO NATURAL</v>
          </cell>
          <cell r="C9206" t="str">
            <v>M2</v>
          </cell>
          <cell r="D9206">
            <v>340.47</v>
          </cell>
        </row>
        <row r="9207">
          <cell r="A9207">
            <v>4948</v>
          </cell>
          <cell r="B9207" t="str">
            <v>PORTAO DE ABRIR EM GRADIL DE METALON REDONDO DE 3/4"  VERTICAL, COM REQUADRO, ACABAMENTO NATURAL - COMPLETO</v>
          </cell>
          <cell r="C9207" t="str">
            <v>M2</v>
          </cell>
          <cell r="D9207">
            <v>309</v>
          </cell>
        </row>
        <row r="9208">
          <cell r="A9208">
            <v>37561</v>
          </cell>
          <cell r="B9208" t="str">
            <v>PORTAO DE CORRER EM CHAPA TIPO PAINEL LAMBRIL QUADRADO, COM PORTA SOCIAL COMPLETA INCLUIDA, COM REQUADRO, ACABAMENTO NATURAL, COM TRILHOS E ROLDANAS</v>
          </cell>
          <cell r="C9208" t="str">
            <v>M2</v>
          </cell>
          <cell r="D9208">
            <v>494.61</v>
          </cell>
        </row>
        <row r="9209">
          <cell r="A9209">
            <v>37562</v>
          </cell>
          <cell r="B9209" t="str">
            <v>PORTAO DE CORRER EM GRADIL FIXO DE BARRA DE FERRO CHATA DE 3 X 1/4" NA VERTICAL, SEM REQUADRO, ACABAMENTO NATURAL, COM TRILHOS E ROLDANAS</v>
          </cell>
          <cell r="C9209" t="str">
            <v>M2</v>
          </cell>
          <cell r="D9209">
            <v>317.24</v>
          </cell>
        </row>
        <row r="9210">
          <cell r="A9210">
            <v>37585</v>
          </cell>
          <cell r="B9210" t="str">
            <v>PORTINHOLA DE ABRIR EM ALUMINIO DE 60 X 80 CM, VENEZIANA VENTILADA 1 FOLHA, ACABAMENTO ANODIZADO NATURAL</v>
          </cell>
          <cell r="C9210" t="str">
            <v>UN</v>
          </cell>
          <cell r="D9210">
            <v>324.27</v>
          </cell>
        </row>
        <row r="9211">
          <cell r="A9211">
            <v>14164</v>
          </cell>
          <cell r="B9211" t="str">
            <v>POSTE CONICO CONTINUO EM ACO GALVANIZADO, CURVO, BRACO DUPLO, ENGASTADO,  H = 9 M, DIAMETRO INFERIOR = *135* MM</v>
          </cell>
          <cell r="C9211" t="str">
            <v>UN</v>
          </cell>
          <cell r="D9211">
            <v>1259.6500000000001</v>
          </cell>
        </row>
        <row r="9212">
          <cell r="A9212">
            <v>14163</v>
          </cell>
          <cell r="B9212" t="str">
            <v>POSTE CONICO CONTINUO EM ACO GALVANIZADO, CURVO, BRACO DUPLO, FLANGEADO,  H = 9 M, DIAMETRO INFERIOR = *135* MM</v>
          </cell>
          <cell r="C9212" t="str">
            <v>UN</v>
          </cell>
          <cell r="D9212">
            <v>1431.68</v>
          </cell>
        </row>
        <row r="9213">
          <cell r="A9213">
            <v>5051</v>
          </cell>
          <cell r="B9213" t="str">
            <v>POSTE CONICO CONTINUO EM ACO GALVANIZADO, CURVO, BRACO SIMPLES, ENGASTADO, H = 9 M, DIAMETRO INFERIOR = *135* MM</v>
          </cell>
          <cell r="C9213" t="str">
            <v>UN</v>
          </cell>
          <cell r="D9213">
            <v>1217.6199999999999</v>
          </cell>
        </row>
        <row r="9214">
          <cell r="A9214">
            <v>14162</v>
          </cell>
          <cell r="B9214" t="str">
            <v>POSTE CONICO CONTINUO EM ACO GALVANIZADO, CURVO, BRACO SIMPLES, FLANGEADO, H = 9 M, DIAMETRO INFERIOR = *135* MM</v>
          </cell>
          <cell r="C9214" t="str">
            <v>UN</v>
          </cell>
          <cell r="D9214">
            <v>1215.8499999999999</v>
          </cell>
        </row>
        <row r="9215">
          <cell r="A9215">
            <v>5052</v>
          </cell>
          <cell r="B9215" t="str">
            <v>POSTE CONICO CONTINUO EM ACO GALVANIZADO, CURVO, BRACO SIMPLES, FLANGEADO, H = 7 M, DIAMETRO INFERIOR = *125* MM</v>
          </cell>
          <cell r="C9215" t="str">
            <v>UN</v>
          </cell>
          <cell r="D9215">
            <v>907.2</v>
          </cell>
        </row>
        <row r="9216">
          <cell r="A9216">
            <v>14166</v>
          </cell>
          <cell r="B9216" t="str">
            <v>POSTE CONICO CONTINUO EM ACO GALVANIZADO, RETO, ENGASTADO,  H = 7 M, DIAMETRO INFERIOR = *125* MM</v>
          </cell>
          <cell r="C9216" t="str">
            <v>UN</v>
          </cell>
          <cell r="D9216">
            <v>918.72</v>
          </cell>
        </row>
        <row r="9217">
          <cell r="A9217">
            <v>14165</v>
          </cell>
          <cell r="B9217" t="str">
            <v>POSTE CONICO CONTINUO EM ACO GALVANIZADO, RETO, ENGASTADO,  H = 9 M, DIAMETRO INFERIOR = *145* MM</v>
          </cell>
          <cell r="C9217" t="str">
            <v>UN</v>
          </cell>
          <cell r="D9217">
            <v>1272.75</v>
          </cell>
        </row>
        <row r="9218">
          <cell r="A9218">
            <v>5050</v>
          </cell>
          <cell r="B9218" t="str">
            <v>POSTE CONICO CONTINUO EM ACO GALVANIZADO, RETO, FLANGEADO,  H = 3 M, DIAMETRO INFERIOR = *95* MM</v>
          </cell>
          <cell r="C9218" t="str">
            <v>UN</v>
          </cell>
          <cell r="D9218">
            <v>313.25</v>
          </cell>
        </row>
        <row r="9219">
          <cell r="A9219">
            <v>12378</v>
          </cell>
          <cell r="B9219" t="str">
            <v>POSTE CONICO CONTINUO EM ACO GALVANIZADO, RETO, FLANGEADO, H = 6 M, DIAMETRO INFERIOR = *90* CM</v>
          </cell>
          <cell r="C9219" t="str">
            <v>UN</v>
          </cell>
          <cell r="D9219">
            <v>744.59</v>
          </cell>
        </row>
        <row r="9220">
          <cell r="A9220">
            <v>5040</v>
          </cell>
          <cell r="B9220" t="str">
            <v>POSTE DE CONCRETO CIRCULAR, 100 KG, H = 5 M (NBR 8451)</v>
          </cell>
          <cell r="C9220" t="str">
            <v>UN</v>
          </cell>
          <cell r="D9220">
            <v>213.96</v>
          </cell>
        </row>
        <row r="9221">
          <cell r="A9221">
            <v>5054</v>
          </cell>
          <cell r="B9221" t="str">
            <v>POSTE DE CONCRETO CIRCULAR, 100 KG, H = 7 M (NBR 8451)</v>
          </cell>
          <cell r="C9221" t="str">
            <v>UN</v>
          </cell>
          <cell r="D9221">
            <v>312.12</v>
          </cell>
        </row>
        <row r="9222">
          <cell r="A9222">
            <v>12366</v>
          </cell>
          <cell r="B9222" t="str">
            <v>POSTE DE CONCRETO CIRCULAR, 150 KG, H = 10 M (NBR 8451)</v>
          </cell>
          <cell r="C9222" t="str">
            <v>UN</v>
          </cell>
          <cell r="D9222">
            <v>555.67999999999995</v>
          </cell>
        </row>
        <row r="9223">
          <cell r="A9223">
            <v>5045</v>
          </cell>
          <cell r="B9223" t="str">
            <v>POSTE DE CONCRETO CIRCULAR, 200 KG, H = 11 M (NBR 8451)</v>
          </cell>
          <cell r="C9223" t="str">
            <v>UN</v>
          </cell>
          <cell r="D9223">
            <v>773.81</v>
          </cell>
        </row>
        <row r="9224">
          <cell r="A9224">
            <v>12367</v>
          </cell>
          <cell r="B9224" t="str">
            <v>POSTE DE CONCRETO CIRCULAR, 200 KG, H = 17 M (NBR 8451)</v>
          </cell>
          <cell r="C9224" t="str">
            <v>UN</v>
          </cell>
          <cell r="D9224">
            <v>2369.02</v>
          </cell>
        </row>
        <row r="9225">
          <cell r="A9225">
            <v>12368</v>
          </cell>
          <cell r="B9225" t="str">
            <v>POSTE DE CONCRETO CIRCULAR, 200 KG, H = 22,5 M (NBR 8451)</v>
          </cell>
          <cell r="C9225" t="str">
            <v>UN</v>
          </cell>
          <cell r="D9225">
            <v>4687.32</v>
          </cell>
        </row>
        <row r="9226">
          <cell r="A9226">
            <v>5042</v>
          </cell>
          <cell r="B9226" t="str">
            <v>POSTE DE CONCRETO CIRCULAR, 200 KG, H = 7 M (NBR 8451)</v>
          </cell>
          <cell r="C9226" t="str">
            <v>UN</v>
          </cell>
          <cell r="D9226">
            <v>403.66</v>
          </cell>
        </row>
        <row r="9227">
          <cell r="A9227">
            <v>5044</v>
          </cell>
          <cell r="B9227" t="str">
            <v>POSTE DE CONCRETO CIRCULAR, 200 KG, H = 9 M (NBR 8451)</v>
          </cell>
          <cell r="C9227" t="str">
            <v>UN</v>
          </cell>
          <cell r="D9227">
            <v>545.92999999999995</v>
          </cell>
        </row>
        <row r="9228">
          <cell r="A9228">
            <v>5055</v>
          </cell>
          <cell r="B9228" t="str">
            <v>POSTE DE CONCRETO CIRCULAR, 300 KG, H = 11 M (NBR 8451)</v>
          </cell>
          <cell r="C9228" t="str">
            <v>UN</v>
          </cell>
          <cell r="D9228">
            <v>776.17</v>
          </cell>
        </row>
        <row r="9229">
          <cell r="A9229">
            <v>5041</v>
          </cell>
          <cell r="B9229" t="str">
            <v>POSTE DE CONCRETO CIRCULAR, 300 KG, H = 5 M (NBR 8451)</v>
          </cell>
          <cell r="C9229" t="str">
            <v>UN</v>
          </cell>
          <cell r="D9229">
            <v>286.75</v>
          </cell>
        </row>
        <row r="9230">
          <cell r="A9230">
            <v>5043</v>
          </cell>
          <cell r="B9230" t="str">
            <v>POSTE DE CONCRETO CIRCULAR, 300 KG, H = 7 M (NBR 8451)</v>
          </cell>
          <cell r="C9230" t="str">
            <v>UN</v>
          </cell>
          <cell r="D9230">
            <v>495.2</v>
          </cell>
        </row>
        <row r="9231">
          <cell r="A9231">
            <v>5053</v>
          </cell>
          <cell r="B9231" t="str">
            <v>POSTE DE CONCRETO CIRCULAR, 300 KG, H = 9 M (NBR 8451)</v>
          </cell>
          <cell r="C9231" t="str">
            <v>UN</v>
          </cell>
          <cell r="D9231">
            <v>604.12</v>
          </cell>
        </row>
        <row r="9232">
          <cell r="A9232">
            <v>5035</v>
          </cell>
          <cell r="B9232" t="str">
            <v>POSTE DE CONCRETO CIRCULAR, 400 KG, H = 11 M (NBR 8451)</v>
          </cell>
          <cell r="C9232" t="str">
            <v>UN</v>
          </cell>
          <cell r="D9232">
            <v>987.72</v>
          </cell>
        </row>
        <row r="9233">
          <cell r="A9233">
            <v>5036</v>
          </cell>
          <cell r="B9233" t="str">
            <v>POSTE DE CONCRETO CIRCULAR, 400 KG, H = 14 M (NBR 8451)</v>
          </cell>
          <cell r="C9233" t="str">
            <v>UN</v>
          </cell>
          <cell r="D9233">
            <v>1648.83</v>
          </cell>
        </row>
        <row r="9234">
          <cell r="A9234">
            <v>5059</v>
          </cell>
          <cell r="B9234" t="str">
            <v>POSTE DE CONCRETO CIRCULAR, 400 KG, H = 9 M (NBR 8451)</v>
          </cell>
          <cell r="C9234" t="str">
            <v>UN</v>
          </cell>
          <cell r="D9234">
            <v>772.49</v>
          </cell>
        </row>
        <row r="9235">
          <cell r="A9235">
            <v>5034</v>
          </cell>
          <cell r="B9235" t="str">
            <v>POSTE DE CONCRETO CIRCULAR, 600 KG, H = 10 M (NBR 8451)</v>
          </cell>
          <cell r="C9235" t="str">
            <v>UN</v>
          </cell>
          <cell r="D9235">
            <v>1065.96</v>
          </cell>
        </row>
        <row r="9236">
          <cell r="A9236">
            <v>5056</v>
          </cell>
          <cell r="B9236" t="str">
            <v>POSTE DE CONCRETO DUPLO T ,TIPO B, 500 KG, H = 9 M (NBR 8451)</v>
          </cell>
          <cell r="C9236" t="str">
            <v>UN</v>
          </cell>
          <cell r="D9236">
            <v>828.27</v>
          </cell>
        </row>
        <row r="9237">
          <cell r="A9237">
            <v>5057</v>
          </cell>
          <cell r="B9237" t="str">
            <v>POSTE DE CONCRETO DUPLO T, TIPO B, 300 KG, H = 10 M (NBR 8451)</v>
          </cell>
          <cell r="C9237" t="str">
            <v>UN</v>
          </cell>
          <cell r="D9237">
            <v>664.27</v>
          </cell>
        </row>
        <row r="9238">
          <cell r="A9238">
            <v>5033</v>
          </cell>
          <cell r="B9238" t="str">
            <v>POSTE DE CONCRETO DUPLO T, TIPO B, 300 KG, H = 9 M (NBR 8451)</v>
          </cell>
          <cell r="C9238" t="str">
            <v>UN</v>
          </cell>
          <cell r="D9238">
            <v>551.45000000000005</v>
          </cell>
        </row>
        <row r="9239">
          <cell r="A9239">
            <v>5037</v>
          </cell>
          <cell r="B9239" t="str">
            <v>POSTE DE CONCRETO DUPLO T, TIPO D, 100 KG, H = 7 M (NBR 8451)</v>
          </cell>
          <cell r="C9239" t="str">
            <v>UN</v>
          </cell>
          <cell r="D9239">
            <v>279.77</v>
          </cell>
        </row>
        <row r="9240">
          <cell r="A9240">
            <v>5038</v>
          </cell>
          <cell r="B9240" t="str">
            <v>POSTE DE CONCRETO DUPLO T, TIPO D, 200 KG, H = 9 M (NBR 8451)</v>
          </cell>
          <cell r="C9240" t="str">
            <v>UN</v>
          </cell>
          <cell r="D9240">
            <v>449.43</v>
          </cell>
        </row>
        <row r="9241">
          <cell r="A9241">
            <v>12374</v>
          </cell>
          <cell r="B9241" t="str">
            <v>POSTE DE CONCRETO DUPLO T, 100 KG, H = 6 M, (NBR 8451)</v>
          </cell>
          <cell r="C9241" t="str">
            <v>UN</v>
          </cell>
          <cell r="D9241">
            <v>275.72000000000003</v>
          </cell>
        </row>
        <row r="9242">
          <cell r="A9242">
            <v>12372</v>
          </cell>
          <cell r="B9242" t="str">
            <v>POSTE DE CONCRETO DUPLO T, 200 KG, H = 11 M (NBR 8451)</v>
          </cell>
          <cell r="C9242" t="str">
            <v>UN</v>
          </cell>
          <cell r="D9242">
            <v>592.25</v>
          </cell>
        </row>
        <row r="9243">
          <cell r="A9243">
            <v>13335</v>
          </cell>
          <cell r="B9243" t="str">
            <v>POSTE DE CONCRETO DUPLO T, 200 KG, H = 8 M (NBR 8451)</v>
          </cell>
          <cell r="C9243" t="str">
            <v>UN</v>
          </cell>
          <cell r="D9243">
            <v>356.66</v>
          </cell>
        </row>
        <row r="9244">
          <cell r="A9244">
            <v>13339</v>
          </cell>
          <cell r="B9244" t="str">
            <v>POSTE DE CONCRETO DUPLO T, 300 KG, H = 12 M (NBR 8451)</v>
          </cell>
          <cell r="C9244" t="str">
            <v>UN</v>
          </cell>
          <cell r="D9244">
            <v>880.45</v>
          </cell>
        </row>
        <row r="9245">
          <cell r="A9245">
            <v>12373</v>
          </cell>
          <cell r="B9245" t="str">
            <v>POSTE DE CONCRETO DUPLO T, 400 KG,H = 12 M (NBR 8451)</v>
          </cell>
          <cell r="C9245" t="str">
            <v>UN</v>
          </cell>
          <cell r="D9245">
            <v>922.02</v>
          </cell>
        </row>
        <row r="9246">
          <cell r="A9246">
            <v>34712</v>
          </cell>
          <cell r="B9246" t="str">
            <v>POSTE DE CONCRETO PADRAO, 1 CAIXA, H = 7,5 M</v>
          </cell>
          <cell r="C9246" t="str">
            <v>UN</v>
          </cell>
          <cell r="D9246">
            <v>672.76</v>
          </cell>
        </row>
        <row r="9247">
          <cell r="A9247">
            <v>34711</v>
          </cell>
          <cell r="B9247" t="str">
            <v>POSTE DE CONCRETO PADRAO, 2 CAIXAS, H = 7,5 M</v>
          </cell>
          <cell r="C9247" t="str">
            <v>UN</v>
          </cell>
          <cell r="D9247">
            <v>882.32</v>
          </cell>
        </row>
        <row r="9248">
          <cell r="A9248">
            <v>34706</v>
          </cell>
          <cell r="B9248" t="str">
            <v>POSTE DE CONCRETO PADRAO, 3 CAIXAS , H = 7,5 M</v>
          </cell>
          <cell r="C9248" t="str">
            <v>UN</v>
          </cell>
          <cell r="D9248">
            <v>1512.07</v>
          </cell>
        </row>
        <row r="9249">
          <cell r="A9249">
            <v>34703</v>
          </cell>
          <cell r="B9249" t="str">
            <v>POSTE DE CONCRETO PADRAO, 4 CAIXAS , H = 7,5 M</v>
          </cell>
          <cell r="C9249" t="str">
            <v>UN</v>
          </cell>
          <cell r="D9249">
            <v>2536.67</v>
          </cell>
        </row>
        <row r="9250">
          <cell r="A9250">
            <v>12388</v>
          </cell>
          <cell r="B9250" t="str">
            <v>POSTE DECORATIVO PARA JARDIM EM ACO TUBULAR, SEM LUMINARIA, H = *2,5* M</v>
          </cell>
          <cell r="C9250" t="str">
            <v>UN</v>
          </cell>
          <cell r="D9250">
            <v>185.42</v>
          </cell>
        </row>
        <row r="9251">
          <cell r="A9251">
            <v>34695</v>
          </cell>
          <cell r="B9251" t="str">
            <v>POSTE PADRAO SUBTERRANEO 100 A, H = 2,5 M</v>
          </cell>
          <cell r="C9251" t="str">
            <v>UN</v>
          </cell>
          <cell r="D9251">
            <v>634.16</v>
          </cell>
        </row>
        <row r="9252">
          <cell r="A9252">
            <v>34692</v>
          </cell>
          <cell r="B9252" t="str">
            <v>POSTE PADRAO SUBTERRANEO 200 A, H = 2,5 M</v>
          </cell>
          <cell r="C9252" t="str">
            <v>UN</v>
          </cell>
          <cell r="D9252">
            <v>1522</v>
          </cell>
        </row>
        <row r="9253">
          <cell r="A9253">
            <v>26028</v>
          </cell>
          <cell r="B9253" t="str">
            <v>POZOLANA DE CLASSE C</v>
          </cell>
          <cell r="C9253" t="str">
            <v>T</v>
          </cell>
          <cell r="D9253">
            <v>248.53</v>
          </cell>
        </row>
        <row r="9254">
          <cell r="A9254">
            <v>4437</v>
          </cell>
          <cell r="B9254" t="str">
            <v>PRANCHA MADEIRA NATIVA/REGIONAL 7,5 X 22,5 CM NAO APARELHADA (P/FORMA)</v>
          </cell>
          <cell r="C9254" t="str">
            <v>M</v>
          </cell>
          <cell r="D9254">
            <v>15.4</v>
          </cell>
        </row>
        <row r="9255">
          <cell r="A9255">
            <v>40605</v>
          </cell>
          <cell r="B9255" t="str">
            <v>PREGO DE ACO POLIDO COM CABECA DUPLA 17 X 27 (2 1/2 X 11) *COLETADO CAIXA*</v>
          </cell>
          <cell r="C9255" t="str">
            <v>KG</v>
          </cell>
          <cell r="D9255">
            <v>9.17</v>
          </cell>
        </row>
        <row r="9256">
          <cell r="A9256">
            <v>5065</v>
          </cell>
          <cell r="B9256" t="str">
            <v>PREGO DE ACO POLIDO COM CABECA 10 X 10 (7/8 X 17)</v>
          </cell>
          <cell r="C9256" t="str">
            <v>KG</v>
          </cell>
          <cell r="D9256">
            <v>17.02</v>
          </cell>
        </row>
        <row r="9257">
          <cell r="A9257">
            <v>5072</v>
          </cell>
          <cell r="B9257" t="str">
            <v>PREGO DE ACO POLIDO COM CABECA 10 X 11 (1 X 17)</v>
          </cell>
          <cell r="C9257" t="str">
            <v>KG</v>
          </cell>
          <cell r="D9257">
            <v>15.75</v>
          </cell>
        </row>
        <row r="9258">
          <cell r="A9258">
            <v>5066</v>
          </cell>
          <cell r="B9258" t="str">
            <v>PREGO DE ACO POLIDO COM CABECA 12 X 12</v>
          </cell>
          <cell r="C9258" t="str">
            <v>KG</v>
          </cell>
          <cell r="D9258">
            <v>11.79</v>
          </cell>
        </row>
        <row r="9259">
          <cell r="A9259">
            <v>5063</v>
          </cell>
          <cell r="B9259" t="str">
            <v>PREGO DE ACO POLIDO COM CABECA 14 X 18 (1 1/2 X 14)</v>
          </cell>
          <cell r="C9259" t="str">
            <v>KG</v>
          </cell>
          <cell r="D9259">
            <v>10.68</v>
          </cell>
        </row>
        <row r="9260">
          <cell r="A9260">
            <v>20247</v>
          </cell>
          <cell r="B9260" t="str">
            <v>PREGO DE ACO POLIDO COM CABECA 15 X 15 (1 1/4 X 13)</v>
          </cell>
          <cell r="C9260" t="str">
            <v>KG</v>
          </cell>
          <cell r="D9260">
            <v>9.91</v>
          </cell>
        </row>
        <row r="9261">
          <cell r="A9261">
            <v>5074</v>
          </cell>
          <cell r="B9261" t="str">
            <v>PREGO DE ACO POLIDO COM CABECA 15 X 18 (1 1/2 X 13)</v>
          </cell>
          <cell r="C9261" t="str">
            <v>KG</v>
          </cell>
          <cell r="D9261">
            <v>10.029999999999999</v>
          </cell>
        </row>
        <row r="9262">
          <cell r="A9262">
            <v>5067</v>
          </cell>
          <cell r="B9262" t="str">
            <v>PREGO DE ACO POLIDO COM CABECA 16 X 24 (2 1/4 X 12)</v>
          </cell>
          <cell r="C9262" t="str">
            <v>KG</v>
          </cell>
          <cell r="D9262">
            <v>9.5399999999999991</v>
          </cell>
        </row>
        <row r="9263">
          <cell r="A9263">
            <v>5078</v>
          </cell>
          <cell r="B9263" t="str">
            <v>PREGO DE ACO POLIDO COM CABECA 16 X 27 (2 1/2 X 12)</v>
          </cell>
          <cell r="C9263" t="str">
            <v>KG</v>
          </cell>
          <cell r="D9263">
            <v>9.43</v>
          </cell>
        </row>
        <row r="9264">
          <cell r="A9264">
            <v>5068</v>
          </cell>
          <cell r="B9264" t="str">
            <v>PREGO DE ACO POLIDO COM CABECA 17 X 21 (2 X 11)</v>
          </cell>
          <cell r="C9264" t="str">
            <v>KG</v>
          </cell>
          <cell r="D9264">
            <v>8.9499999999999993</v>
          </cell>
        </row>
        <row r="9265">
          <cell r="A9265">
            <v>5073</v>
          </cell>
          <cell r="B9265" t="str">
            <v>PREGO DE ACO POLIDO COM CABECA 17 X 24 (2 1/4 X 11)</v>
          </cell>
          <cell r="C9265" t="str">
            <v>KG</v>
          </cell>
          <cell r="D9265">
            <v>9.1199999999999992</v>
          </cell>
        </row>
        <row r="9266">
          <cell r="A9266">
            <v>5069</v>
          </cell>
          <cell r="B9266" t="str">
            <v>PREGO DE ACO POLIDO COM CABECA 17 X 27 (2 1/2 X 11)</v>
          </cell>
          <cell r="C9266" t="str">
            <v>KG</v>
          </cell>
          <cell r="D9266">
            <v>9.1199999999999992</v>
          </cell>
        </row>
        <row r="9267">
          <cell r="A9267">
            <v>5070</v>
          </cell>
          <cell r="B9267" t="str">
            <v>PREGO DE ACO POLIDO COM CABECA 17 X 30 (2 3/4 X 11)</v>
          </cell>
          <cell r="C9267" t="str">
            <v>KG</v>
          </cell>
          <cell r="D9267">
            <v>9.2200000000000006</v>
          </cell>
        </row>
        <row r="9268">
          <cell r="A9268">
            <v>5071</v>
          </cell>
          <cell r="B9268" t="str">
            <v>PREGO DE ACO POLIDO COM CABECA 18 X 24 (2 1/4 X 10)</v>
          </cell>
          <cell r="C9268" t="str">
            <v>KG</v>
          </cell>
          <cell r="D9268">
            <v>8.9499999999999993</v>
          </cell>
        </row>
        <row r="9269">
          <cell r="A9269">
            <v>5061</v>
          </cell>
          <cell r="B9269" t="str">
            <v>PREGO DE ACO POLIDO COM CABECA 18 X 27 (2 1/2 X 10)</v>
          </cell>
          <cell r="C9269" t="str">
            <v>KG</v>
          </cell>
          <cell r="D9269">
            <v>8.8000000000000007</v>
          </cell>
        </row>
        <row r="9270">
          <cell r="A9270">
            <v>5075</v>
          </cell>
          <cell r="B9270" t="str">
            <v>PREGO DE ACO POLIDO COM CABECA 18 X 30 (2 3/4 X 10)</v>
          </cell>
          <cell r="C9270" t="str">
            <v>KG</v>
          </cell>
          <cell r="D9270">
            <v>8.9499999999999993</v>
          </cell>
        </row>
        <row r="9271">
          <cell r="A9271">
            <v>39027</v>
          </cell>
          <cell r="B9271" t="str">
            <v>PREGO DE ACO POLIDO COM CABECA 19  X 36 (3 1/4  X  9)</v>
          </cell>
          <cell r="C9271" t="str">
            <v>KG</v>
          </cell>
          <cell r="D9271">
            <v>8.94</v>
          </cell>
        </row>
        <row r="9272">
          <cell r="A9272">
            <v>5062</v>
          </cell>
          <cell r="B9272" t="str">
            <v>PREGO DE ACO POLIDO COM CABECA 19 X 33 (3 X 9)</v>
          </cell>
          <cell r="C9272" t="str">
            <v>KG</v>
          </cell>
          <cell r="D9272">
            <v>9.07</v>
          </cell>
        </row>
        <row r="9273">
          <cell r="A9273">
            <v>40621</v>
          </cell>
          <cell r="B9273" t="str">
            <v>PREGO DE ACO POLIDO COM CABECA 19 X 36 (3 1/4 X 9) *COLETADO CAIXA*</v>
          </cell>
          <cell r="C9273" t="str">
            <v>KG</v>
          </cell>
          <cell r="D9273">
            <v>7.68</v>
          </cell>
        </row>
        <row r="9274">
          <cell r="A9274">
            <v>40620</v>
          </cell>
          <cell r="B9274" t="str">
            <v>PREGO DE ACO POLIDO COM CABECA 22 X 48 (4 1/4 X 5) *COLETADO CAIXA*</v>
          </cell>
          <cell r="C9274" t="str">
            <v>KG</v>
          </cell>
          <cell r="D9274">
            <v>7.68</v>
          </cell>
        </row>
        <row r="9275">
          <cell r="A9275">
            <v>11149</v>
          </cell>
          <cell r="B9275" t="str">
            <v>PRIMER EPOXI</v>
          </cell>
          <cell r="C9275" t="str">
            <v>GL</v>
          </cell>
          <cell r="D9275">
            <v>123.07</v>
          </cell>
        </row>
        <row r="9276">
          <cell r="A9276">
            <v>511</v>
          </cell>
          <cell r="B9276" t="str">
            <v>PRIMER PARA MANTA ASFALTICA A BASE DE ASFALTO MODIFICADO DILUIDO EM SOLVENTE, APLICACAO A FRIO</v>
          </cell>
          <cell r="C9276" t="str">
            <v>L</v>
          </cell>
          <cell r="D9276">
            <v>10.18</v>
          </cell>
        </row>
        <row r="9277">
          <cell r="A9277">
            <v>11174</v>
          </cell>
          <cell r="B9277" t="str">
            <v>PRIMER UNIVERSAL, FUNDO ANTICORROSIVO TIPO ZARCAO</v>
          </cell>
          <cell r="C9277" t="str">
            <v>18L</v>
          </cell>
          <cell r="D9277">
            <v>349.45</v>
          </cell>
        </row>
        <row r="9278">
          <cell r="A9278">
            <v>37540</v>
          </cell>
          <cell r="B9278" t="str">
            <v>PROJETOR DE ARGAMASSA, CAPACIDADE DE PROJECAO 1,5 M3/H, ALCANCE DA PROJECAO 30 ATE 60 M, MOTOR ELETRICO TRIFASICO</v>
          </cell>
          <cell r="C9278" t="str">
            <v>UN</v>
          </cell>
          <cell r="D9278">
            <v>46453.91</v>
          </cell>
        </row>
        <row r="9279">
          <cell r="A9279">
            <v>37548</v>
          </cell>
          <cell r="B9279" t="str">
            <v>PROJETOR DE ARGAMASSA, CAPACIDADE DE PROJECAO 2,0 M3/H, ALCANCE DA PROJECAO ATE 50 M, MOTOR ELETRICO TRIFASICO</v>
          </cell>
          <cell r="C9279" t="str">
            <v>UN</v>
          </cell>
          <cell r="D9279">
            <v>61574.42</v>
          </cell>
        </row>
        <row r="9280">
          <cell r="A9280">
            <v>39828</v>
          </cell>
          <cell r="B9280" t="str">
            <v>PROJETOR PNEUMATICO DE ARGAMASSA PARA CHAPISCO E REBOCO COM RECIPIENTE ACOPLADO, TIPO CANEQUNHA, COM VOLUME DE 1,50 L, SEM COMPRESSOR</v>
          </cell>
          <cell r="C9280" t="str">
            <v>UN</v>
          </cell>
          <cell r="D9280">
            <v>369.38</v>
          </cell>
        </row>
        <row r="9281">
          <cell r="A9281">
            <v>12273</v>
          </cell>
          <cell r="B9281" t="str">
            <v>PROJETOR RETANGULAR FECHADO PARA LAMPADA VAPOR DE MERCURIO/SODIO 250 W A 500 W, CABECEIRAS EM ALUMINIO FUNDIDO, CORPO EM ALUMINIO ANODIZADO, PARA LAMPADA E40 FECHAMENTO EM VIDRO TEMPERADO.</v>
          </cell>
          <cell r="C9281" t="str">
            <v>UN</v>
          </cell>
          <cell r="D9281">
            <v>52.7</v>
          </cell>
        </row>
        <row r="9282">
          <cell r="A9282">
            <v>11735</v>
          </cell>
          <cell r="B9282" t="str">
            <v>PROLONGAMENTO PVC PARA CAIXA SIFONADA  100 MM X 200 MM (NBR 5688)</v>
          </cell>
          <cell r="C9282" t="str">
            <v>UN</v>
          </cell>
          <cell r="D9282">
            <v>3.22</v>
          </cell>
        </row>
        <row r="9283">
          <cell r="A9283">
            <v>11733</v>
          </cell>
          <cell r="B9283" t="str">
            <v>PROLONGAMENTO PVC PARA CAIXA SIFONADA 100 MM X 100 MM (NBR 5688)</v>
          </cell>
          <cell r="C9283" t="str">
            <v>UN</v>
          </cell>
          <cell r="D9283">
            <v>1.57</v>
          </cell>
        </row>
        <row r="9284">
          <cell r="A9284">
            <v>11734</v>
          </cell>
          <cell r="B9284" t="str">
            <v>PROLONGAMENTO PVC PARA CAIXA SIFONADA, 100 MM X 150 MM (NBR 5688)</v>
          </cell>
          <cell r="C9284" t="str">
            <v>UN</v>
          </cell>
          <cell r="D9284">
            <v>2.4300000000000002</v>
          </cell>
        </row>
        <row r="9285">
          <cell r="A9285">
            <v>11737</v>
          </cell>
          <cell r="B9285" t="str">
            <v>PROLONGAMENTO PVC PARA CAIXA SIFONADA, 150 MM X 150 MM (NBR 5688)</v>
          </cell>
          <cell r="C9285" t="str">
            <v>UN</v>
          </cell>
          <cell r="D9285">
            <v>4.29</v>
          </cell>
        </row>
        <row r="9286">
          <cell r="A9286">
            <v>11738</v>
          </cell>
          <cell r="B9286" t="str">
            <v>PROLONGAMENTO PVC PARA CAIXA SIFONADA, 150 MM X 200 MM (NBR 5688)</v>
          </cell>
          <cell r="C9286" t="str">
            <v>UN</v>
          </cell>
          <cell r="D9286">
            <v>6.98</v>
          </cell>
        </row>
        <row r="9287">
          <cell r="A9287">
            <v>36143</v>
          </cell>
          <cell r="B9287" t="str">
            <v>PROTETOR AUDITIVO TIPO CONCHA COM ABAFADOR DE RUIDOS, ATENUACAO ACIMA DE 22 DB</v>
          </cell>
          <cell r="C9287" t="str">
            <v>UN</v>
          </cell>
          <cell r="D9287">
            <v>22.44</v>
          </cell>
        </row>
        <row r="9288">
          <cell r="A9288">
            <v>36142</v>
          </cell>
          <cell r="B9288" t="str">
            <v>PROTETOR AUDITIVO TIPO PLUG DE INSERCAO COM CORDAO, ATENUACAO SUPERIOR A 15 DB</v>
          </cell>
          <cell r="C9288" t="str">
            <v>UN</v>
          </cell>
          <cell r="D9288">
            <v>1.64</v>
          </cell>
        </row>
        <row r="9289">
          <cell r="A9289">
            <v>36146</v>
          </cell>
          <cell r="B9289" t="str">
            <v>PROTETOR SOLAR FPS 30, EMBALAGEM 2 LITROS</v>
          </cell>
          <cell r="C9289" t="str">
            <v>UN</v>
          </cell>
          <cell r="D9289">
            <v>186.15</v>
          </cell>
        </row>
        <row r="9290">
          <cell r="A9290">
            <v>11523</v>
          </cell>
          <cell r="B9290" t="str">
            <v>PUXADOR CONCHA LATAO CROMADO OU POLIDO P/ PORTA/JAN CORRER - 3 X 9CM</v>
          </cell>
          <cell r="C9290" t="str">
            <v>UN</v>
          </cell>
          <cell r="D9290">
            <v>9.1</v>
          </cell>
        </row>
        <row r="9291">
          <cell r="A9291">
            <v>11522</v>
          </cell>
          <cell r="B9291" t="str">
            <v>PUXADOR CONCHA LATAO CROMADO OU POLIDO P/ PORTA/JAN CORRER C/ FURO P/ CHAVE - 4 X 10CM</v>
          </cell>
          <cell r="C9291" t="str">
            <v>UN</v>
          </cell>
          <cell r="D9291">
            <v>9.89</v>
          </cell>
        </row>
        <row r="9292">
          <cell r="A9292">
            <v>11524</v>
          </cell>
          <cell r="B9292" t="str">
            <v>PUXADOR TUBULAR DE CENTRO P/ JANELAS - LATAO CROMADO</v>
          </cell>
          <cell r="C9292" t="str">
            <v>UN</v>
          </cell>
          <cell r="D9292">
            <v>12.61</v>
          </cell>
        </row>
        <row r="9293">
          <cell r="A9293">
            <v>5080</v>
          </cell>
          <cell r="B9293" t="str">
            <v>PUXADOR ZAMAK CENTRAL P/ ESQUADRIA ALUMINIO</v>
          </cell>
          <cell r="C9293" t="str">
            <v>UN</v>
          </cell>
          <cell r="D9293">
            <v>10.8</v>
          </cell>
        </row>
        <row r="9294">
          <cell r="A9294">
            <v>13391</v>
          </cell>
          <cell r="B9294" t="str">
            <v>QUADRO DE DISTRIBUICAO DE EMBUTIR C/ BARRAMENTO MONOFASICO P/ 6 DISJUNTORES UNIPOLARES EM CHAPA DE ACO GALV</v>
          </cell>
          <cell r="C9294" t="str">
            <v>UN</v>
          </cell>
          <cell r="D9294">
            <v>150.82</v>
          </cell>
        </row>
        <row r="9295">
          <cell r="A9295">
            <v>13392</v>
          </cell>
          <cell r="B9295" t="str">
            <v>QUADRO DE DISTRIBUICAO DE EMBUTIR C/ BARRAMENTO MONOFASICO P/ 8 DISJUNTORES UNIPOLARES EM CHAPA DE ACO GALV</v>
          </cell>
          <cell r="C9295" t="str">
            <v>UN</v>
          </cell>
          <cell r="D9295">
            <v>140.47</v>
          </cell>
        </row>
        <row r="9296">
          <cell r="A9296">
            <v>13402</v>
          </cell>
          <cell r="B9296" t="str">
            <v>QUADRO DE DISTRIBUICAO DE EMBUTIR C/ BARRAMENTO NEUTRO P/ 18 DISJUNTORES UNIPOLARES EM CHAPA DE ACO GALV</v>
          </cell>
          <cell r="C9296" t="str">
            <v>UN</v>
          </cell>
          <cell r="D9296">
            <v>229.79</v>
          </cell>
        </row>
        <row r="9297">
          <cell r="A9297">
            <v>13393</v>
          </cell>
          <cell r="B9297" t="str">
            <v>QUADRO DE DISTRIBUICAO DE EMBUTIR C/ BARRAMENTO TRIFASICO P/ 12 DISJUNTORES UNIPOLARES EM CHAPA DE ACO GALV</v>
          </cell>
          <cell r="C9297" t="str">
            <v>UN</v>
          </cell>
          <cell r="D9297">
            <v>165.65</v>
          </cell>
        </row>
        <row r="9298">
          <cell r="A9298">
            <v>13394</v>
          </cell>
          <cell r="B9298" t="str">
            <v>QUADRO DE DISTRIBUICAO DE EMBUTIR C/ BARRAMENTO TRIFASICO P/ 15 DISJUNTORES UNIPOLARES EM CHAPA DE ACO GALV</v>
          </cell>
          <cell r="C9298" t="str">
            <v>UN</v>
          </cell>
          <cell r="D9298">
            <v>183.21</v>
          </cell>
        </row>
        <row r="9299">
          <cell r="A9299">
            <v>13395</v>
          </cell>
          <cell r="B9299" t="str">
            <v>QUADRO DE DISTRIBUICAO DE EMBUTIR C/ BARRAMENTO TRIFASICO P/ 18 DISJUNTORES UNIPOLARES EM CHAPA DE ACO GALV</v>
          </cell>
          <cell r="C9299" t="str">
            <v>UN</v>
          </cell>
          <cell r="D9299">
            <v>223.5</v>
          </cell>
        </row>
        <row r="9300">
          <cell r="A9300">
            <v>12039</v>
          </cell>
          <cell r="B9300" t="str">
            <v>QUADRO DE DISTRIBUICAO DE EMBUTIR C/ BARRAMENTO TRIFASICO P/ 24 DISJUNTORES UNIPOLARES EM CHAPA DE ACO GALV</v>
          </cell>
          <cell r="C9300" t="str">
            <v>UN</v>
          </cell>
          <cell r="D9300">
            <v>276.14</v>
          </cell>
        </row>
        <row r="9301">
          <cell r="A9301">
            <v>13396</v>
          </cell>
          <cell r="B9301" t="str">
            <v>QUADRO DE DISTRIBUICAO DE EMBUTIR C/ BARRAMENTO TRIFASICO P/ 27 DISJUNTORES UNIPOLARES EM CHAPA DE ACO GALV</v>
          </cell>
          <cell r="C9301" t="str">
            <v>UN</v>
          </cell>
          <cell r="D9301">
            <v>275.77</v>
          </cell>
        </row>
        <row r="9302">
          <cell r="A9302">
            <v>13397</v>
          </cell>
          <cell r="B9302" t="str">
            <v>QUADRO DE DISTRIBUICAO DE EMBUTIR C/ BARRAMENTO TRIFASICO P/ 30 DISJUNTORES UNIPOLARES EM CHAPA DE ACO GALV</v>
          </cell>
          <cell r="C9302" t="str">
            <v>UN</v>
          </cell>
          <cell r="D9302">
            <v>282.45999999999998</v>
          </cell>
        </row>
        <row r="9303">
          <cell r="A9303">
            <v>5101</v>
          </cell>
          <cell r="B9303" t="str">
            <v>QUADRO DE DISTRIBUICAO DE EMBUTIR C/ BARRAMENTO TRIFASICO P/ 30 DISJUNTORES UNIPOLARES EM CHAPA DE FERRO GALV</v>
          </cell>
          <cell r="C9303" t="str">
            <v>UN</v>
          </cell>
          <cell r="D9303">
            <v>279.91000000000003</v>
          </cell>
        </row>
        <row r="9304">
          <cell r="A9304">
            <v>12041</v>
          </cell>
          <cell r="B9304" t="str">
            <v>QUADRO DE DISTRIBUICAO DE EMBUTIR C/ BARRAMENTO TRIFASICO P/ 32 DISJUNTORES UNIPOLARES EM CHAPA DE ACO GALV</v>
          </cell>
          <cell r="C9304" t="str">
            <v>UN</v>
          </cell>
          <cell r="D9304">
            <v>432.4</v>
          </cell>
        </row>
        <row r="9305">
          <cell r="A9305">
            <v>12042</v>
          </cell>
          <cell r="B9305" t="str">
            <v>QUADRO DE DISTRIBUICAO DE EMBUTIR C/ BARRAMENTO TRIFASICO P/ 40 DISJUNTORES UNIPOLARES EM CHAPA DE ACO GALV COM CHAVE GERAL TRIFASICA</v>
          </cell>
          <cell r="C9305" t="str">
            <v>UN</v>
          </cell>
          <cell r="D9305">
            <v>486.71</v>
          </cell>
        </row>
        <row r="9306">
          <cell r="A9306">
            <v>5097</v>
          </cell>
          <cell r="B9306" t="str">
            <v>QUADRO DE DISTRIBUICAO DE EMBUTIR C/ BARRAMENTO TRIFASICO P/ 40 DISJUNTORES UNIPOLARES EM CHAPA DE FERRO GALV</v>
          </cell>
          <cell r="C9306" t="str">
            <v>UN</v>
          </cell>
          <cell r="D9306">
            <v>460.24</v>
          </cell>
        </row>
        <row r="9307">
          <cell r="A9307">
            <v>12043</v>
          </cell>
          <cell r="B9307" t="str">
            <v>QUADRO DE DISTRIBUICAO DE EMBUTIR C/ BARRAMENTO TRIFASICO P/ 50 DISJUNTORES UNIPOLARES EM CHAPA DE ACO GALV</v>
          </cell>
          <cell r="C9307" t="str">
            <v>UN</v>
          </cell>
          <cell r="D9307">
            <v>680.2</v>
          </cell>
        </row>
        <row r="9308">
          <cell r="A9308">
            <v>12045</v>
          </cell>
          <cell r="B9308" t="str">
            <v>QUADRO DE DISTRIBUICAO DE EMBUTIR C/ BARRAMENTO TRIFASICO P/ 60 DISJUNTORES UNIPOLARES EM CHAPA DE ACO GALV</v>
          </cell>
          <cell r="C9308" t="str">
            <v>UN</v>
          </cell>
          <cell r="D9308">
            <v>844.37</v>
          </cell>
        </row>
        <row r="9309">
          <cell r="A9309">
            <v>13399</v>
          </cell>
          <cell r="B9309" t="str">
            <v>QUADRO DE DISTRIBUICAO DE EMBUTIR SEM BARRAMENTO P/ 3 DISJUNTORES UNIPOLARES, COM PORTA EM CHAPA DE ACO GALV</v>
          </cell>
          <cell r="C9309" t="str">
            <v>UN</v>
          </cell>
          <cell r="D9309">
            <v>15.97</v>
          </cell>
        </row>
        <row r="9310">
          <cell r="A9310">
            <v>13398</v>
          </cell>
          <cell r="B9310" t="str">
            <v>QUADRO DE DISTRIBUICAO DE EMBUTIR SEM BARRAMENTO P/ 3 DISJUNTORES UNIPOLARES, S/ PORTA, EM CHAPA DE ACO GALV</v>
          </cell>
          <cell r="C9310" t="str">
            <v>UN</v>
          </cell>
          <cell r="D9310">
            <v>13.27</v>
          </cell>
        </row>
        <row r="9311">
          <cell r="A9311">
            <v>13400</v>
          </cell>
          <cell r="B9311" t="str">
            <v>QUADRO DE DISTRIBUICAO DE EMBUTIR SEM BARRAMENTO P/ 6 DISJUNTORES UNIPOLARES, S/ PORTA, EM CHAPA DE ACO GALV,</v>
          </cell>
          <cell r="C9311" t="str">
            <v>UN</v>
          </cell>
          <cell r="D9311">
            <v>24.21</v>
          </cell>
        </row>
        <row r="9312">
          <cell r="A9312">
            <v>13401</v>
          </cell>
          <cell r="B9312" t="str">
            <v>QUADRO DE DISTRIBUICAO DE EMBUTIR SEM BARRAMENTO, P/12 DISJUNTORES UNIPOLARES, S/ PORTA EM CHAPA DE ACO GALV</v>
          </cell>
          <cell r="C9312" t="str">
            <v>UN</v>
          </cell>
          <cell r="D9312">
            <v>44.87</v>
          </cell>
        </row>
        <row r="9313">
          <cell r="A9313">
            <v>5095</v>
          </cell>
          <cell r="B9313" t="str">
            <v>QUADRO DE DISTRIBUICAO DE EMBUTIR SEM BARRAMENTO, SEM PORTA, P/4 DISJUNTORES UNIPOLARES EM CHAPA DE ACO GALV</v>
          </cell>
          <cell r="C9313" t="str">
            <v>UN</v>
          </cell>
          <cell r="D9313">
            <v>21.77</v>
          </cell>
        </row>
        <row r="9314">
          <cell r="A9314">
            <v>12038</v>
          </cell>
          <cell r="B9314" t="str">
            <v>QUADRO DE DISTRIBUICAO DE SOBREPOR C/ BARRAMENTO TRIFASICO P/ 18 DISJUNTORES UNIPOLARES, EM CHAPA DE ACO GALV</v>
          </cell>
          <cell r="C9314" t="str">
            <v>UN</v>
          </cell>
          <cell r="D9314">
            <v>255.59</v>
          </cell>
        </row>
        <row r="9315">
          <cell r="A9315">
            <v>12040</v>
          </cell>
          <cell r="B9315" t="str">
            <v>QUADRO DE DISTRIBUICAO DE SOBREPOR C/ BARRAMENTO TRIFASICO P/ 24 DISJUNTORES UNIPOLARES, EM CHAPA DE ACO GALV</v>
          </cell>
          <cell r="C9315" t="str">
            <v>UN</v>
          </cell>
          <cell r="D9315">
            <v>299.8</v>
          </cell>
        </row>
        <row r="9316">
          <cell r="A9316">
            <v>21104</v>
          </cell>
          <cell r="B9316" t="str">
            <v>QUADRO EM CHAPA ACO GALVANIZADO 18 USG, 40X60CM P/ INSTALACAO DE PONTO DE FORCA PARA ELEVADOR</v>
          </cell>
          <cell r="C9316" t="str">
            <v>UN</v>
          </cell>
          <cell r="D9316">
            <v>344.9</v>
          </cell>
        </row>
        <row r="9317">
          <cell r="A9317">
            <v>12035</v>
          </cell>
          <cell r="B9317" t="str">
            <v>QUADRO EM CHAPA DE ACO 18, PARA 3 DISJUNTORES MONOPOLARES, SEM BARRAMENTO, DE EMBUTIR, COM PORTA (PARA DISTRIBUICAO DE CIRCUITOS)</v>
          </cell>
          <cell r="C9317" t="str">
            <v>UN</v>
          </cell>
          <cell r="D9317">
            <v>15.97</v>
          </cell>
        </row>
        <row r="9318">
          <cell r="A9318">
            <v>20272</v>
          </cell>
          <cell r="B9318" t="str">
            <v>QUADRO METALICO P/ MONT ELETRO-ELETRONICO 48 X 38 X 22CM CEMAR OU EQUIV</v>
          </cell>
          <cell r="C9318" t="str">
            <v>UN</v>
          </cell>
          <cell r="D9318">
            <v>230.52</v>
          </cell>
        </row>
        <row r="9319">
          <cell r="A9319">
            <v>14060</v>
          </cell>
          <cell r="B9319" t="str">
            <v>QUADRO 160 X 66CM PADRAO LIGHT TR-4</v>
          </cell>
          <cell r="C9319" t="str">
            <v>UN</v>
          </cell>
          <cell r="D9319">
            <v>145.72</v>
          </cell>
        </row>
        <row r="9320">
          <cell r="A9320">
            <v>4224</v>
          </cell>
          <cell r="B9320" t="str">
            <v>QUEROSENE</v>
          </cell>
          <cell r="C9320" t="str">
            <v>L</v>
          </cell>
          <cell r="D9320">
            <v>9.15</v>
          </cell>
        </row>
        <row r="9321">
          <cell r="A9321">
            <v>21059</v>
          </cell>
          <cell r="B9321" t="str">
            <v>RALO FOFO COM REQUADRO, QUADRADO 150 X 150 MM</v>
          </cell>
          <cell r="C9321" t="str">
            <v>UN</v>
          </cell>
          <cell r="D9321">
            <v>34.76</v>
          </cell>
        </row>
        <row r="9322">
          <cell r="A9322">
            <v>11234</v>
          </cell>
          <cell r="B9322" t="str">
            <v>RALO FOFO COM REQUADRO, QUADRADO 200 X 200 MM</v>
          </cell>
          <cell r="C9322" t="str">
            <v>UN</v>
          </cell>
          <cell r="D9322">
            <v>52.4</v>
          </cell>
        </row>
        <row r="9323">
          <cell r="A9323">
            <v>21060</v>
          </cell>
          <cell r="B9323" t="str">
            <v>RALO FOFO COM REQUADRO, QUADRADO 250 X 250 MM</v>
          </cell>
          <cell r="C9323" t="str">
            <v>UN</v>
          </cell>
          <cell r="D9323">
            <v>64.489999999999995</v>
          </cell>
        </row>
        <row r="9324">
          <cell r="A9324">
            <v>21061</v>
          </cell>
          <cell r="B9324" t="str">
            <v>RALO FOFO COM REQUADRO, QUADRADO 300 X 300 MM</v>
          </cell>
          <cell r="C9324" t="str">
            <v>UN</v>
          </cell>
          <cell r="D9324">
            <v>80.62</v>
          </cell>
        </row>
        <row r="9325">
          <cell r="A9325">
            <v>21062</v>
          </cell>
          <cell r="B9325" t="str">
            <v>RALO FOFO COM REQUADRO, QUADRADO 400 X 400 MM</v>
          </cell>
          <cell r="C9325" t="str">
            <v>UN</v>
          </cell>
          <cell r="D9325">
            <v>126.97</v>
          </cell>
        </row>
        <row r="9326">
          <cell r="A9326">
            <v>11708</v>
          </cell>
          <cell r="B9326" t="str">
            <v>RALO FOFO SEMIESFERICO, 100 MM, PARA LAJES/ CALHAS</v>
          </cell>
          <cell r="C9326" t="str">
            <v>UN</v>
          </cell>
          <cell r="D9326">
            <v>13.85</v>
          </cell>
        </row>
        <row r="9327">
          <cell r="A9327">
            <v>11709</v>
          </cell>
          <cell r="B9327" t="str">
            <v>RALO FOFO SEMIESFERICO, 150 MM, PARA LAJES/ CALHAS</v>
          </cell>
          <cell r="C9327" t="str">
            <v>UN</v>
          </cell>
          <cell r="D9327">
            <v>32.549999999999997</v>
          </cell>
        </row>
        <row r="9328">
          <cell r="A9328">
            <v>11710</v>
          </cell>
          <cell r="B9328" t="str">
            <v>RALO FOFO SEMIESFERICO, 200 MM, PARA LAJES/ CALHAS</v>
          </cell>
          <cell r="C9328" t="str">
            <v>UN</v>
          </cell>
          <cell r="D9328">
            <v>74.819999999999993</v>
          </cell>
        </row>
        <row r="9329">
          <cell r="A9329">
            <v>11707</v>
          </cell>
          <cell r="B9329" t="str">
            <v>RALO FOFO SEMIESFERICO, 75 MM, PARA LAJES/ CALHAS</v>
          </cell>
          <cell r="C9329" t="str">
            <v>UN</v>
          </cell>
          <cell r="D9329">
            <v>10.37</v>
          </cell>
        </row>
        <row r="9330">
          <cell r="A9330">
            <v>11739</v>
          </cell>
          <cell r="B9330" t="str">
            <v>RALO SECO PVC CONICO, 100 X 40 MM,  COM GRELHA REDONDA BRANCA</v>
          </cell>
          <cell r="C9330" t="str">
            <v>UN</v>
          </cell>
          <cell r="D9330">
            <v>4.68</v>
          </cell>
        </row>
        <row r="9331">
          <cell r="A9331">
            <v>11711</v>
          </cell>
          <cell r="B9331" t="str">
            <v>RALO SECO PVC CONICO, 100 X 40 MM, COM GRELHA QUADRADA</v>
          </cell>
          <cell r="C9331" t="str">
            <v>UN</v>
          </cell>
          <cell r="D9331">
            <v>6.86</v>
          </cell>
        </row>
        <row r="9332">
          <cell r="A9332">
            <v>5102</v>
          </cell>
          <cell r="B9332" t="str">
            <v>RALO SECO PVC QUADRADO, 100 X 100 X 53 MM, SAIDA 40 MM, COM GRELHA BRANCA</v>
          </cell>
          <cell r="C9332" t="str">
            <v>UN</v>
          </cell>
          <cell r="D9332">
            <v>6.63</v>
          </cell>
        </row>
        <row r="9333">
          <cell r="A9333">
            <v>11741</v>
          </cell>
          <cell r="B9333" t="str">
            <v>RALO SIFONADO PVC CILINDRICO, 100 X 40 MM,  COM GRELHA REDONDA BRANCA</v>
          </cell>
          <cell r="C9333" t="str">
            <v>UN</v>
          </cell>
          <cell r="D9333">
            <v>4.83</v>
          </cell>
        </row>
        <row r="9334">
          <cell r="A9334">
            <v>11743</v>
          </cell>
          <cell r="B9334" t="str">
            <v>RALO SIFONADO PVC REDONDO CONICO, 100 X 40 MM, COM GRELHA  BRANCA REDONDA</v>
          </cell>
          <cell r="C9334" t="str">
            <v>UN</v>
          </cell>
          <cell r="D9334">
            <v>4.38</v>
          </cell>
        </row>
        <row r="9335">
          <cell r="A9335">
            <v>11745</v>
          </cell>
          <cell r="B9335" t="str">
            <v>RALO SIFONADO PVC, QUADRADO, 100 X 100 X 53 MM, SAIDA 40 MM, COM GRELHA BRANCA</v>
          </cell>
          <cell r="C9335" t="str">
            <v>UN</v>
          </cell>
          <cell r="D9335">
            <v>6.23</v>
          </cell>
        </row>
        <row r="9336">
          <cell r="A9336">
            <v>25961</v>
          </cell>
          <cell r="B9336" t="str">
            <v>RASTELEIRO</v>
          </cell>
          <cell r="C9336" t="str">
            <v>H</v>
          </cell>
          <cell r="D9336">
            <v>5.18</v>
          </cell>
        </row>
        <row r="9337">
          <cell r="A9337">
            <v>1082</v>
          </cell>
          <cell r="B9337" t="str">
            <v>REATOR P/ LAMPADA VAPOR DE SODIO 250W USO EXT</v>
          </cell>
          <cell r="C9337" t="str">
            <v>UN</v>
          </cell>
          <cell r="D9337">
            <v>119.47</v>
          </cell>
        </row>
        <row r="9338">
          <cell r="A9338">
            <v>12316</v>
          </cell>
          <cell r="B9338" t="str">
            <v>REATOR P/ 1 LAMPADA VAPOR DE MERCURIO 125W USO EXT</v>
          </cell>
          <cell r="C9338" t="str">
            <v>UN</v>
          </cell>
          <cell r="D9338">
            <v>54.75</v>
          </cell>
        </row>
        <row r="9339">
          <cell r="A9339">
            <v>12317</v>
          </cell>
          <cell r="B9339" t="str">
            <v>REATOR P/ 1 LAMPADA VAPOR DE MERCURIO 250W USO EXT</v>
          </cell>
          <cell r="C9339" t="str">
            <v>UN</v>
          </cell>
          <cell r="D9339">
            <v>65.3</v>
          </cell>
        </row>
        <row r="9340">
          <cell r="A9340">
            <v>12318</v>
          </cell>
          <cell r="B9340" t="str">
            <v>REATOR P/ 1 LAMPADA VAPOR DE MERCURIO 400W USO EXT</v>
          </cell>
          <cell r="C9340" t="str">
            <v>UN</v>
          </cell>
          <cell r="D9340">
            <v>75.22</v>
          </cell>
        </row>
        <row r="9341">
          <cell r="A9341">
            <v>1088</v>
          </cell>
          <cell r="B9341" t="str">
            <v>REATOR PARTIDA RAPIDA P/ 1 LAMPADA FLUORESCENTE 20W/127V</v>
          </cell>
          <cell r="C9341" t="str">
            <v>UN</v>
          </cell>
          <cell r="D9341">
            <v>23.27</v>
          </cell>
        </row>
        <row r="9342">
          <cell r="A9342">
            <v>1087</v>
          </cell>
          <cell r="B9342" t="str">
            <v>REATOR PARTIDA RAPIDA P/ 1 LAMPADA FLUORESCENTE 40W/127V</v>
          </cell>
          <cell r="C9342" t="str">
            <v>UN</v>
          </cell>
          <cell r="D9342">
            <v>23.27</v>
          </cell>
        </row>
        <row r="9343">
          <cell r="A9343">
            <v>1086</v>
          </cell>
          <cell r="B9343" t="str">
            <v>REATOR PARTIDA RAPIDA P/ 2 LAMPADAS FLUORESCENTES 20W/127V</v>
          </cell>
          <cell r="C9343" t="str">
            <v>UN</v>
          </cell>
          <cell r="D9343">
            <v>31.77</v>
          </cell>
        </row>
        <row r="9344">
          <cell r="A9344">
            <v>1079</v>
          </cell>
          <cell r="B9344" t="str">
            <v>REATOR PARTIDA RAPIDA P/ 2 LAMPADAS FLUORESCENTES 40W/127V</v>
          </cell>
          <cell r="C9344" t="str">
            <v>UN</v>
          </cell>
          <cell r="D9344">
            <v>35.130000000000003</v>
          </cell>
        </row>
        <row r="9345">
          <cell r="A9345">
            <v>5104</v>
          </cell>
          <cell r="B9345" t="str">
            <v>REBITE DE ALUMINIO VAZADO DE REPUXO, 3,2 X 8 MM (1KG = 1025 UNIDADES)</v>
          </cell>
          <cell r="C9345" t="str">
            <v>KG</v>
          </cell>
          <cell r="D9345">
            <v>56.22</v>
          </cell>
        </row>
        <row r="9346">
          <cell r="A9346">
            <v>26023</v>
          </cell>
          <cell r="B9346" t="str">
            <v>REBOLO ABRASIVO RETO DE USO GERAL GRAO 36, DE 6 X 1 " (DIAMETRO X ALTURA)</v>
          </cell>
          <cell r="C9346" t="str">
            <v>UN</v>
          </cell>
          <cell r="D9346">
            <v>45.02</v>
          </cell>
        </row>
        <row r="9347">
          <cell r="A9347">
            <v>2710</v>
          </cell>
          <cell r="B9347" t="str">
            <v>REBOLO ABRASIVO RETO DE USO GERAL GRAO 36, DE 6 X 3/4 " (DIAMETRO X ALTURA)</v>
          </cell>
          <cell r="C9347" t="str">
            <v>UN</v>
          </cell>
          <cell r="D9347">
            <v>35.96</v>
          </cell>
        </row>
        <row r="9348">
          <cell r="A9348">
            <v>14575</v>
          </cell>
          <cell r="B9348" t="str">
            <v>RECICLADORA DE ASFALTO A FRIO SOBRE RODAS, LARG. FRESAGEM 2,00 M, POT. 315 KW/422 HP</v>
          </cell>
          <cell r="C9348" t="str">
            <v>UN</v>
          </cell>
          <cell r="D9348">
            <v>1704584.93</v>
          </cell>
        </row>
        <row r="9349">
          <cell r="A9349">
            <v>20053</v>
          </cell>
          <cell r="B9349" t="str">
            <v>REDUCAO EXCENTRICA PVC LEVE DN 200 X 150MM</v>
          </cell>
          <cell r="C9349" t="str">
            <v>UN</v>
          </cell>
          <cell r="D9349">
            <v>25.56</v>
          </cell>
        </row>
        <row r="9350">
          <cell r="A9350">
            <v>20033</v>
          </cell>
          <cell r="B9350" t="str">
            <v>REDUCAO EXCENTRICA PVC NBR 10569 P/REDE COLET ESG PB JE 125 X 100MM</v>
          </cell>
          <cell r="C9350" t="str">
            <v>UN</v>
          </cell>
          <cell r="D9350">
            <v>17.239999999999998</v>
          </cell>
        </row>
        <row r="9351">
          <cell r="A9351">
            <v>20034</v>
          </cell>
          <cell r="B9351" t="str">
            <v>REDUCAO EXCENTRICA PVC NBR 10569 P/REDE COLET ESG PB JE 150 X 100MM</v>
          </cell>
          <cell r="C9351" t="str">
            <v>UN</v>
          </cell>
          <cell r="D9351">
            <v>28.26</v>
          </cell>
        </row>
        <row r="9352">
          <cell r="A9352">
            <v>20035</v>
          </cell>
          <cell r="B9352" t="str">
            <v>REDUCAO EXCENTRICA PVC NBR 10569 P/REDE COLET ESG PB JE 150 X 125MM</v>
          </cell>
          <cell r="C9352" t="str">
            <v>UN</v>
          </cell>
          <cell r="D9352">
            <v>31.45</v>
          </cell>
        </row>
        <row r="9353">
          <cell r="A9353">
            <v>20036</v>
          </cell>
          <cell r="B9353" t="str">
            <v>REDUCAO EXCENTRICA PVC NBR 10569 P/REDE COLET ESG PB JE 200 X 150MM</v>
          </cell>
          <cell r="C9353" t="str">
            <v>UN</v>
          </cell>
          <cell r="D9353">
            <v>45.48</v>
          </cell>
        </row>
        <row r="9354">
          <cell r="A9354">
            <v>20037</v>
          </cell>
          <cell r="B9354" t="str">
            <v>REDUCAO EXCENTRICA PVC NBR 10569 P/REDE COLET ESG PB JE 250 X 200MM</v>
          </cell>
          <cell r="C9354" t="str">
            <v>UN</v>
          </cell>
          <cell r="D9354">
            <v>92.79</v>
          </cell>
        </row>
        <row r="9355">
          <cell r="A9355">
            <v>20038</v>
          </cell>
          <cell r="B9355" t="str">
            <v>REDUCAO EXCENTRICA PVC NBR 10569 P/REDE COLET ESG PB JE 300 X 250MM</v>
          </cell>
          <cell r="C9355" t="str">
            <v>UN</v>
          </cell>
          <cell r="D9355">
            <v>171.22</v>
          </cell>
        </row>
        <row r="9356">
          <cell r="A9356">
            <v>20039</v>
          </cell>
          <cell r="B9356" t="str">
            <v>REDUCAO EXCENTRICA PVC NBR 10569 P/REDE COLET ESG PB JE 350 X 300MM</v>
          </cell>
          <cell r="C9356" t="str">
            <v>UN</v>
          </cell>
          <cell r="D9356">
            <v>241.86</v>
          </cell>
        </row>
        <row r="9357">
          <cell r="A9357">
            <v>20040</v>
          </cell>
          <cell r="B9357" t="str">
            <v>REDUCAO EXCENTRICA PVC NBR 10569 P/REDE COLET ESG PB JE 400 X 300MM</v>
          </cell>
          <cell r="C9357" t="str">
            <v>UN</v>
          </cell>
          <cell r="D9357">
            <v>308.45999999999998</v>
          </cell>
        </row>
        <row r="9358">
          <cell r="A9358">
            <v>20041</v>
          </cell>
          <cell r="B9358" t="str">
            <v>REDUCAO EXCENTRICA PVC NBR 10569 P/REDE COLET ESG PB JE 400 X 350MM</v>
          </cell>
          <cell r="C9358" t="str">
            <v>UN</v>
          </cell>
          <cell r="D9358">
            <v>311.33999999999997</v>
          </cell>
        </row>
        <row r="9359">
          <cell r="A9359">
            <v>20043</v>
          </cell>
          <cell r="B9359" t="str">
            <v>REDUCAO EXCENTRICA PVC P/ ESG PREDIAL DN 100 X 50MM</v>
          </cell>
          <cell r="C9359" t="str">
            <v>UN</v>
          </cell>
          <cell r="D9359">
            <v>1.7</v>
          </cell>
        </row>
        <row r="9360">
          <cell r="A9360">
            <v>20044</v>
          </cell>
          <cell r="B9360" t="str">
            <v>REDUCAO EXCENTRICA PVC P/ ESG PREDIAL DN 100 X 75MM</v>
          </cell>
          <cell r="C9360" t="str">
            <v>UN</v>
          </cell>
          <cell r="D9360">
            <v>2.08</v>
          </cell>
        </row>
        <row r="9361">
          <cell r="A9361">
            <v>20042</v>
          </cell>
          <cell r="B9361" t="str">
            <v>REDUCAO EXCENTRICA PVC P/ ESG PREDIAL DN 75 X 50MM</v>
          </cell>
          <cell r="C9361" t="str">
            <v>UN</v>
          </cell>
          <cell r="D9361">
            <v>1.56</v>
          </cell>
        </row>
        <row r="9362">
          <cell r="A9362">
            <v>20046</v>
          </cell>
          <cell r="B9362" t="str">
            <v>REDUCAO EXCENTRICA PVC SERIE R P/ESG PREDIAL DN 100 X 75MM</v>
          </cell>
          <cell r="C9362" t="str">
            <v>UN</v>
          </cell>
          <cell r="D9362">
            <v>4.62</v>
          </cell>
        </row>
        <row r="9363">
          <cell r="A9363">
            <v>20047</v>
          </cell>
          <cell r="B9363" t="str">
            <v>REDUCAO EXCENTRICA PVC SERIE R P/ESG PREDIAL DN 150 X 100MM</v>
          </cell>
          <cell r="C9363" t="str">
            <v>UN</v>
          </cell>
          <cell r="D9363">
            <v>13.35</v>
          </cell>
        </row>
        <row r="9364">
          <cell r="A9364">
            <v>20045</v>
          </cell>
          <cell r="B9364" t="str">
            <v>REDUCAO EXCENTRICA PVC SERIE R P/ESG PREDIAL DN 75 X 50MM</v>
          </cell>
          <cell r="C9364" t="str">
            <v>UN</v>
          </cell>
          <cell r="D9364">
            <v>2.38</v>
          </cell>
        </row>
        <row r="9365">
          <cell r="A9365">
            <v>20972</v>
          </cell>
          <cell r="B9365" t="str">
            <v>REDUCAO FIXA TIPO STORZ, ENGATE RAPIDO 2.1/2" X 1.1/2", EM LATAO, PARA INSTALACAO PREDIAL COMBATE A INCENDIO PREDIAL</v>
          </cell>
          <cell r="C9365" t="str">
            <v>UN</v>
          </cell>
          <cell r="D9365">
            <v>82.14</v>
          </cell>
        </row>
        <row r="9366">
          <cell r="A9366">
            <v>20032</v>
          </cell>
          <cell r="B9366" t="str">
            <v>REDUCAO PVC PBA, JE, BB, DN 75 X 50 / DE 85 X 60 MM, PARA REDE DE AGUA</v>
          </cell>
          <cell r="C9366" t="str">
            <v>UN</v>
          </cell>
          <cell r="D9366">
            <v>19.309999999999999</v>
          </cell>
        </row>
        <row r="9367">
          <cell r="A9367">
            <v>11321</v>
          </cell>
          <cell r="B9367" t="str">
            <v>REDUCAO PVC PBA, JE, PB, DN 100 X 50 / DE 110 X 60 MM, PARA REDE DE AGUA</v>
          </cell>
          <cell r="C9367" t="str">
            <v>UN</v>
          </cell>
          <cell r="D9367">
            <v>13.31</v>
          </cell>
        </row>
        <row r="9368">
          <cell r="A9368">
            <v>11323</v>
          </cell>
          <cell r="B9368" t="str">
            <v>REDUCAO PVC PBA, JE, PB, DN 100 X 75 / DE 110 X 85 MM, PARA REDE DE AGUA</v>
          </cell>
          <cell r="C9368" t="str">
            <v>UN</v>
          </cell>
          <cell r="D9368">
            <v>15.91</v>
          </cell>
        </row>
        <row r="9369">
          <cell r="A9369">
            <v>20327</v>
          </cell>
          <cell r="B9369" t="str">
            <v>REDUCAO PVC PBA, JE, PB, DN 75 X 50 / DE 85 X 60 MM, PARA REDE DE AGUA</v>
          </cell>
          <cell r="C9369" t="str">
            <v>UN</v>
          </cell>
          <cell r="D9369">
            <v>9.41</v>
          </cell>
        </row>
        <row r="9370">
          <cell r="A9370">
            <v>25966</v>
          </cell>
          <cell r="B9370" t="str">
            <v>REDUTOR TIPO THINNER PARA ACABAMENTO</v>
          </cell>
          <cell r="C9370" t="str">
            <v>L</v>
          </cell>
          <cell r="D9370">
            <v>11.69</v>
          </cell>
        </row>
        <row r="9371">
          <cell r="A9371">
            <v>13390</v>
          </cell>
          <cell r="B9371" t="str">
            <v>REFLETOR REDONDO EM ALUMINIO ANODIZADO PARA LAMPADA VAPOR DE MERCURIO/SODIO, CORPO EM ALUMINIO COM PINTURA EPOXI, PARA LAMPADA E-27 DE 300 W, COM SUPORTE REDONDO E ALCA REGULAVEL PARA FIXACAO.</v>
          </cell>
          <cell r="C9371" t="str">
            <v>UN</v>
          </cell>
          <cell r="D9371">
            <v>69.099999999999994</v>
          </cell>
        </row>
        <row r="9372">
          <cell r="A9372">
            <v>6034</v>
          </cell>
          <cell r="B9372" t="str">
            <v>REGISTRO DE ESFERA DE PASSEIO, PVC PARA POLIETILENO, 20 MM</v>
          </cell>
          <cell r="C9372" t="str">
            <v>UN</v>
          </cell>
          <cell r="D9372">
            <v>4.1100000000000003</v>
          </cell>
        </row>
        <row r="9373">
          <cell r="A9373">
            <v>6036</v>
          </cell>
          <cell r="B9373" t="str">
            <v>REGISTRO DE ESFERA PVC, COM BORBOLETA, COM ROSCA EXTERNA, DE 1/2"</v>
          </cell>
          <cell r="C9373" t="str">
            <v>UN</v>
          </cell>
          <cell r="D9373">
            <v>5.6</v>
          </cell>
        </row>
        <row r="9374">
          <cell r="A9374">
            <v>6031</v>
          </cell>
          <cell r="B9374" t="str">
            <v>REGISTRO DE ESFERA PVC, COM BORBOLETA, COM ROSCA EXTERNA, DE 3/4"</v>
          </cell>
          <cell r="C9374" t="str">
            <v>UN</v>
          </cell>
          <cell r="D9374">
            <v>6.58</v>
          </cell>
        </row>
        <row r="9375">
          <cell r="A9375">
            <v>6029</v>
          </cell>
          <cell r="B9375" t="str">
            <v>REGISTRO DE ESFERA PVC, COM CABECA QUADRADA, COM ROSCA, 1/2"</v>
          </cell>
          <cell r="C9375" t="str">
            <v>UN</v>
          </cell>
          <cell r="D9375">
            <v>6.66</v>
          </cell>
        </row>
        <row r="9376">
          <cell r="A9376">
            <v>6033</v>
          </cell>
          <cell r="B9376" t="str">
            <v>REGISTRO DE ESFERA PVC, COM CABECA QUADRADA, COM ROSCA, 3/4"</v>
          </cell>
          <cell r="C9376" t="str">
            <v>UN</v>
          </cell>
          <cell r="D9376">
            <v>8.77</v>
          </cell>
        </row>
        <row r="9377">
          <cell r="A9377">
            <v>11672</v>
          </cell>
          <cell r="B9377" t="str">
            <v>REGISTRO DE ESFERA, PVC, COM VOLANTE, VS, ROSCAVEL, DN 1 1/2", COM CORPO DIVIDIDO</v>
          </cell>
          <cell r="C9377" t="str">
            <v>UN</v>
          </cell>
          <cell r="D9377">
            <v>19.09</v>
          </cell>
        </row>
        <row r="9378">
          <cell r="A9378">
            <v>11669</v>
          </cell>
          <cell r="B9378" t="str">
            <v>REGISTRO DE ESFERA, PVC, COM VOLANTE, VS, ROSCAVEL, DN 1 1/4", COM CORPO DIVIDIDO</v>
          </cell>
          <cell r="C9378" t="str">
            <v>UN</v>
          </cell>
          <cell r="D9378">
            <v>18.18</v>
          </cell>
        </row>
        <row r="9379">
          <cell r="A9379">
            <v>11670</v>
          </cell>
          <cell r="B9379" t="str">
            <v>REGISTRO DE ESFERA, PVC, COM VOLANTE, VS, ROSCAVEL, DN 1/2", COM CORPO DIVIDIDO</v>
          </cell>
          <cell r="C9379" t="str">
            <v>UN</v>
          </cell>
          <cell r="D9379">
            <v>6.96</v>
          </cell>
        </row>
        <row r="9380">
          <cell r="A9380">
            <v>20055</v>
          </cell>
          <cell r="B9380" t="str">
            <v>REGISTRO DE ESFERA, PVC, COM VOLANTE, VS, ROSCAVEL, DN 1", COM CORPO DIVIDIDO</v>
          </cell>
          <cell r="C9380" t="str">
            <v>UN</v>
          </cell>
          <cell r="D9380">
            <v>13.61</v>
          </cell>
        </row>
        <row r="9381">
          <cell r="A9381">
            <v>11671</v>
          </cell>
          <cell r="B9381" t="str">
            <v>REGISTRO DE ESFERA, PVC, COM VOLANTE, VS, ROSCAVEL, DN 2", COM CORPO DIVIDIDO</v>
          </cell>
          <cell r="C9381" t="str">
            <v>UN</v>
          </cell>
          <cell r="D9381">
            <v>29.22</v>
          </cell>
        </row>
        <row r="9382">
          <cell r="A9382">
            <v>6032</v>
          </cell>
          <cell r="B9382" t="str">
            <v>REGISTRO DE ESFERA, PVC, COM VOLANTE, VS, ROSCAVEL, DN 3/4", COM CORPO DIVIDIDO</v>
          </cell>
          <cell r="C9382" t="str">
            <v>UN</v>
          </cell>
          <cell r="D9382">
            <v>8.34</v>
          </cell>
        </row>
        <row r="9383">
          <cell r="A9383">
            <v>11673</v>
          </cell>
          <cell r="B9383" t="str">
            <v>REGISTRO DE ESFERA, PVC, COM VOLANTE, VS, SOLDAVEL, DN 20 MM, COM CORPO DIVIDIDO</v>
          </cell>
          <cell r="C9383" t="str">
            <v>UN</v>
          </cell>
          <cell r="D9383">
            <v>6.57</v>
          </cell>
        </row>
        <row r="9384">
          <cell r="A9384">
            <v>11674</v>
          </cell>
          <cell r="B9384" t="str">
            <v>REGISTRO DE ESFERA, PVC, COM VOLANTE, VS, SOLDAVEL, DN 25 MM, COM CORPO DIVIDIDO</v>
          </cell>
          <cell r="C9384" t="str">
            <v>UN</v>
          </cell>
          <cell r="D9384">
            <v>8.4600000000000009</v>
          </cell>
        </row>
        <row r="9385">
          <cell r="A9385">
            <v>11675</v>
          </cell>
          <cell r="B9385" t="str">
            <v>REGISTRO DE ESFERA, PVC, COM VOLANTE, VS, SOLDAVEL, DN 32 MM, COM CORPO DIVIDIDO</v>
          </cell>
          <cell r="C9385" t="str">
            <v>UN</v>
          </cell>
          <cell r="D9385">
            <v>13.43</v>
          </cell>
        </row>
        <row r="9386">
          <cell r="A9386">
            <v>11676</v>
          </cell>
          <cell r="B9386" t="str">
            <v>REGISTRO DE ESFERA, PVC, COM VOLANTE, VS, SOLDAVEL, DN 40 MM, COM CORPO DIVIDIDO</v>
          </cell>
          <cell r="C9386" t="str">
            <v>UN</v>
          </cell>
          <cell r="D9386">
            <v>17.97</v>
          </cell>
        </row>
        <row r="9387">
          <cell r="A9387">
            <v>11677</v>
          </cell>
          <cell r="B9387" t="str">
            <v>REGISTRO DE ESFERA, PVC, COM VOLANTE, VS, SOLDAVEL, DN 50 MM, COM CORPO DIVIDIDO</v>
          </cell>
          <cell r="C9387" t="str">
            <v>UN</v>
          </cell>
          <cell r="D9387">
            <v>18.559999999999999</v>
          </cell>
        </row>
        <row r="9388">
          <cell r="A9388">
            <v>11678</v>
          </cell>
          <cell r="B9388" t="str">
            <v>REGISTRO DE ESFERA, PVC, COM VOLANTE, VS, SOLDAVEL, DN 60 MM, COM CORPO DIVIDIDO</v>
          </cell>
          <cell r="C9388" t="str">
            <v>UN</v>
          </cell>
          <cell r="D9388">
            <v>33.99</v>
          </cell>
        </row>
        <row r="9389">
          <cell r="A9389">
            <v>6038</v>
          </cell>
          <cell r="B9389" t="str">
            <v>REGISTRO DE PRESSAO PVC, ROSCAVEL, VOLANTE SIMPLES, DE 1/2"</v>
          </cell>
          <cell r="C9389" t="str">
            <v>UN</v>
          </cell>
          <cell r="D9389">
            <v>2.15</v>
          </cell>
        </row>
        <row r="9390">
          <cell r="A9390">
            <v>11718</v>
          </cell>
          <cell r="B9390" t="str">
            <v>REGISTRO DE PRESSAO PVC, ROSCAVEL, VOLANTE SIMPLES, DE 3/4"</v>
          </cell>
          <cell r="C9390" t="str">
            <v>UN</v>
          </cell>
          <cell r="D9390">
            <v>6.15</v>
          </cell>
        </row>
        <row r="9391">
          <cell r="A9391">
            <v>6037</v>
          </cell>
          <cell r="B9391" t="str">
            <v>REGISTRO DE PRESSAO PVC, SOLDAVEL, VOLANTE SIMPLES, DE 20 MM</v>
          </cell>
          <cell r="C9391" t="str">
            <v>UN</v>
          </cell>
          <cell r="D9391">
            <v>4.4800000000000004</v>
          </cell>
        </row>
        <row r="9392">
          <cell r="A9392">
            <v>11719</v>
          </cell>
          <cell r="B9392" t="str">
            <v>REGISTRO DE PRESSAO PVC, SOLDAVEL, VOLANTE SIMPLES, DE 25 MM</v>
          </cell>
          <cell r="C9392" t="str">
            <v>UN</v>
          </cell>
          <cell r="D9392">
            <v>4.9800000000000004</v>
          </cell>
        </row>
        <row r="9393">
          <cell r="A9393">
            <v>6019</v>
          </cell>
          <cell r="B9393" t="str">
            <v>REGISTRO GAVETA BRUTO EM LATAO FORJADO, BITOLA 1 " (REF 1509)</v>
          </cell>
          <cell r="C9393" t="str">
            <v>UN</v>
          </cell>
          <cell r="D9393">
            <v>29.44</v>
          </cell>
        </row>
        <row r="9394">
          <cell r="A9394">
            <v>6010</v>
          </cell>
          <cell r="B9394" t="str">
            <v>REGISTRO GAVETA BRUTO EM LATAO FORJADO, BITOLA 1 1/2 " (REF 1509)</v>
          </cell>
          <cell r="C9394" t="str">
            <v>UN</v>
          </cell>
          <cell r="D9394">
            <v>50.65</v>
          </cell>
        </row>
        <row r="9395">
          <cell r="A9395">
            <v>6017</v>
          </cell>
          <cell r="B9395" t="str">
            <v>REGISTRO GAVETA BRUTO EM LATAO FORJADO, BITOLA 1 1/4 " (REF 1509)</v>
          </cell>
          <cell r="C9395" t="str">
            <v>UN</v>
          </cell>
          <cell r="D9395">
            <v>40.119999999999997</v>
          </cell>
        </row>
        <row r="9396">
          <cell r="A9396">
            <v>6020</v>
          </cell>
          <cell r="B9396" t="str">
            <v>REGISTRO GAVETA BRUTO EM LATAO FORJADO, BITOLA 1/2 " (REF 1509)</v>
          </cell>
          <cell r="C9396" t="str">
            <v>UN</v>
          </cell>
          <cell r="D9396">
            <v>17.68</v>
          </cell>
        </row>
        <row r="9397">
          <cell r="A9397">
            <v>6028</v>
          </cell>
          <cell r="B9397" t="str">
            <v>REGISTRO GAVETA BRUTO EM LATAO FORJADO, BITOLA 2 " (REF 1509)</v>
          </cell>
          <cell r="C9397" t="str">
            <v>UN</v>
          </cell>
          <cell r="D9397">
            <v>70.55</v>
          </cell>
        </row>
        <row r="9398">
          <cell r="A9398">
            <v>6011</v>
          </cell>
          <cell r="B9398" t="str">
            <v>REGISTRO GAVETA BRUTO EM LATAO FORJADO, BITOLA 2 1/2 " (REF 1509)</v>
          </cell>
          <cell r="C9398" t="str">
            <v>UN</v>
          </cell>
          <cell r="D9398">
            <v>146.32</v>
          </cell>
        </row>
        <row r="9399">
          <cell r="A9399">
            <v>6012</v>
          </cell>
          <cell r="B9399" t="str">
            <v>REGISTRO GAVETA BRUTO EM LATAO FORJADO, BITOLA 3 " (REF 1509)</v>
          </cell>
          <cell r="C9399" t="str">
            <v>UN</v>
          </cell>
          <cell r="D9399">
            <v>270.55</v>
          </cell>
        </row>
        <row r="9400">
          <cell r="A9400">
            <v>6016</v>
          </cell>
          <cell r="B9400" t="str">
            <v>REGISTRO GAVETA BRUTO EM LATAO FORJADO, BITOLA 3/4 " (REF 1509)</v>
          </cell>
          <cell r="C9400" t="str">
            <v>UN</v>
          </cell>
          <cell r="D9400">
            <v>18.649999999999999</v>
          </cell>
        </row>
        <row r="9401">
          <cell r="A9401">
            <v>6027</v>
          </cell>
          <cell r="B9401" t="str">
            <v>REGISTRO GAVETA BRUTO EM LATAO FORJADO, BITOLA 4 " (REF 1509)</v>
          </cell>
          <cell r="C9401" t="str">
            <v>UN</v>
          </cell>
          <cell r="D9401">
            <v>461.06</v>
          </cell>
        </row>
        <row r="9402">
          <cell r="A9402">
            <v>6013</v>
          </cell>
          <cell r="B9402" t="str">
            <v>REGISTRO GAVETA COM ACABAMENTO E CANOPLA CROMADOS, SIMPLES, BITOLA 1 " (REF 1509)</v>
          </cell>
          <cell r="C9402" t="str">
            <v>UN</v>
          </cell>
          <cell r="D9402">
            <v>55.7</v>
          </cell>
        </row>
        <row r="9403">
          <cell r="A9403">
            <v>6015</v>
          </cell>
          <cell r="B9403" t="str">
            <v>REGISTRO GAVETA COM ACABAMENTO E CANOPLA CROMADOS, SIMPLES, BITOLA 1 1/2 " (REF 1509)</v>
          </cell>
          <cell r="C9403" t="str">
            <v>UN</v>
          </cell>
          <cell r="D9403">
            <v>80.989999999999995</v>
          </cell>
        </row>
        <row r="9404">
          <cell r="A9404">
            <v>6014</v>
          </cell>
          <cell r="B9404" t="str">
            <v>REGISTRO GAVETA COM ACABAMENTO E CANOPLA CROMADOS, SIMPLES, BITOLA 1 1/4 " (REF 1509)</v>
          </cell>
          <cell r="C9404" t="str">
            <v>UN</v>
          </cell>
          <cell r="D9404">
            <v>77.44</v>
          </cell>
        </row>
        <row r="9405">
          <cell r="A9405">
            <v>6006</v>
          </cell>
          <cell r="B9405" t="str">
            <v>REGISTRO GAVETA COM ACABAMENTO E CANOPLA CROMADOS, SIMPLES, BITOLA 1/2 " (REF 1509)</v>
          </cell>
          <cell r="C9405" t="str">
            <v>UN</v>
          </cell>
          <cell r="D9405">
            <v>40.33</v>
          </cell>
        </row>
        <row r="9406">
          <cell r="A9406">
            <v>6005</v>
          </cell>
          <cell r="B9406" t="str">
            <v>REGISTRO GAVETA COM ACABAMENTO E CANOPLA CROMADOS, SIMPLES, BITOLA 3/4 " (REF 1509)</v>
          </cell>
          <cell r="C9406" t="str">
            <v>UN</v>
          </cell>
          <cell r="D9406">
            <v>45.5</v>
          </cell>
        </row>
        <row r="9407">
          <cell r="A9407">
            <v>11756</v>
          </cell>
          <cell r="B9407" t="str">
            <v>REGISTRO OU REGULADOR DE GAS COZINHA, VAZAO DE 2 KG/H, 2,8 KPA</v>
          </cell>
          <cell r="C9407" t="str">
            <v>UN</v>
          </cell>
          <cell r="D9407">
            <v>21.73</v>
          </cell>
        </row>
        <row r="9408">
          <cell r="A9408">
            <v>10904</v>
          </cell>
          <cell r="B9408" t="str">
            <v>REGISTRO OU VALVULA GLOBO ANGULAR DE LATAO, 45 GRAUS, D = 2 1/2", PARA HIDRANTES EM INSTALACAO PREDIAL DE INCENDIO</v>
          </cell>
          <cell r="C9408" t="str">
            <v>UN</v>
          </cell>
          <cell r="D9408">
            <v>115</v>
          </cell>
        </row>
        <row r="9409">
          <cell r="A9409">
            <v>11752</v>
          </cell>
          <cell r="B9409" t="str">
            <v>REGISTRO PRESSAO BRUTO EM LATAO FORJADO, BITOLA 1/2 " (REF 1400)</v>
          </cell>
          <cell r="C9409" t="str">
            <v>UN</v>
          </cell>
          <cell r="D9409">
            <v>12.53</v>
          </cell>
        </row>
        <row r="9410">
          <cell r="A9410">
            <v>11753</v>
          </cell>
          <cell r="B9410" t="str">
            <v>REGISTRO PRESSAO BRUTO EM LATAO FORJADO, BITOLA 3/4 " (REF 1400)</v>
          </cell>
          <cell r="C9410" t="str">
            <v>UN</v>
          </cell>
          <cell r="D9410">
            <v>14.96</v>
          </cell>
        </row>
        <row r="9411">
          <cell r="A9411">
            <v>6021</v>
          </cell>
          <cell r="B9411" t="str">
            <v>REGISTRO PRESSAO COM ACABAMENTO E CANOPLA CROMADA, SIMPLES, BITOLA 1/2 " (REF 1416)</v>
          </cell>
          <cell r="C9411" t="str">
            <v>UN</v>
          </cell>
          <cell r="D9411">
            <v>41.51</v>
          </cell>
        </row>
        <row r="9412">
          <cell r="A9412">
            <v>6024</v>
          </cell>
          <cell r="B9412" t="str">
            <v>REGISTRO PRESSAO COM ACABAMENTO E CANOPLA CROMADA, SIMPLES, BITOLA 3/4 " (REF 1416)</v>
          </cell>
          <cell r="C9412" t="str">
            <v>UN</v>
          </cell>
          <cell r="D9412">
            <v>42.91</v>
          </cell>
        </row>
        <row r="9413">
          <cell r="A9413">
            <v>13897</v>
          </cell>
          <cell r="B9413" t="str">
            <v>REGUA VIBRADORA DUPLA PARA CONCRETO A GASOLINA 5,5 HP, PESO DE 60 KG, COMPRIMENTO 4 M</v>
          </cell>
          <cell r="C9413" t="str">
            <v>UN</v>
          </cell>
          <cell r="D9413">
            <v>8786.3799999999992</v>
          </cell>
        </row>
        <row r="9414">
          <cell r="A9414">
            <v>10640</v>
          </cell>
          <cell r="B9414" t="str">
            <v>REGUA VIBRATORIA DE CONCRETO TRELICADA, EQUIPADA COM MOTOR A GASOLINA DE 9 HP</v>
          </cell>
          <cell r="C9414" t="str">
            <v>UN</v>
          </cell>
          <cell r="D9414">
            <v>19029.46</v>
          </cell>
        </row>
        <row r="9415">
          <cell r="A9415">
            <v>11086</v>
          </cell>
          <cell r="B9415" t="str">
            <v>REJEITO DE MINERIO DE FERRO PARA PAVIMENTACAO (POSTO PEDREIRA/FORNECEDOR, SEM FRETE)</v>
          </cell>
          <cell r="C9415" t="str">
            <v>M3</v>
          </cell>
          <cell r="D9415">
            <v>48.1</v>
          </cell>
        </row>
        <row r="9416">
          <cell r="A9416">
            <v>34356</v>
          </cell>
          <cell r="B9416" t="str">
            <v>REJUNTE BRANCO, CIMENTICIO</v>
          </cell>
          <cell r="C9416" t="str">
            <v>KG</v>
          </cell>
          <cell r="D9416">
            <v>3.5</v>
          </cell>
        </row>
        <row r="9417">
          <cell r="A9417">
            <v>34357</v>
          </cell>
          <cell r="B9417" t="str">
            <v>REJUNTE COLORIDO, CIMENTICIO</v>
          </cell>
          <cell r="C9417" t="str">
            <v>KG</v>
          </cell>
          <cell r="D9417">
            <v>3.89</v>
          </cell>
        </row>
        <row r="9418">
          <cell r="A9418">
            <v>37329</v>
          </cell>
          <cell r="B9418" t="str">
            <v>REJUNTE EPOXI BRANCO</v>
          </cell>
          <cell r="C9418" t="str">
            <v>KG</v>
          </cell>
          <cell r="D9418">
            <v>53.64</v>
          </cell>
        </row>
        <row r="9419">
          <cell r="A9419">
            <v>37398</v>
          </cell>
          <cell r="B9419" t="str">
            <v>REJUNTE EPOXI COR</v>
          </cell>
          <cell r="C9419" t="str">
            <v>KG</v>
          </cell>
          <cell r="D9419">
            <v>68.650000000000006</v>
          </cell>
        </row>
        <row r="9420">
          <cell r="A9420">
            <v>2510</v>
          </cell>
          <cell r="B9420" t="str">
            <v>RELE FOTOELETRICO 1000W/220V</v>
          </cell>
          <cell r="C9420" t="str">
            <v>UN</v>
          </cell>
          <cell r="D9420">
            <v>31.39</v>
          </cell>
        </row>
        <row r="9421">
          <cell r="A9421">
            <v>12359</v>
          </cell>
          <cell r="B9421" t="str">
            <v>RELE TERMICO BIMETAL PARA USO EM MOTORES TRIFASICOS, TENSAO 380 V, POTENCIA ATÃ 15 CV, CORRENTE NOMINAL MAXIMA 22 A</v>
          </cell>
          <cell r="C9421" t="str">
            <v>UN</v>
          </cell>
          <cell r="D9421">
            <v>124.2</v>
          </cell>
        </row>
        <row r="9422">
          <cell r="A9422">
            <v>5320</v>
          </cell>
          <cell r="B9422" t="str">
            <v>REMOVEDOR DE TINTA OLEO/ESMALTE VERNIZ</v>
          </cell>
          <cell r="C9422" t="str">
            <v>L</v>
          </cell>
          <cell r="D9422">
            <v>23.39</v>
          </cell>
        </row>
        <row r="9423">
          <cell r="A9423">
            <v>40596</v>
          </cell>
          <cell r="B9423" t="str">
            <v>RESIDUO DE CONSTRUCAO E DEMOLICAO (RCD), CLASSE A CINZA, TIPO RACHAO RECICLADO *COLETADO CAIXA*</v>
          </cell>
          <cell r="C9423" t="str">
            <v>M3</v>
          </cell>
          <cell r="D9423">
            <v>27.98</v>
          </cell>
        </row>
        <row r="9424">
          <cell r="A9424">
            <v>7353</v>
          </cell>
          <cell r="B9424" t="str">
            <v>RESINA ACRILICA BASE AGUA - COR BRANCA</v>
          </cell>
          <cell r="C9424" t="str">
            <v>L</v>
          </cell>
          <cell r="D9424">
            <v>19.309999999999999</v>
          </cell>
        </row>
        <row r="9425">
          <cell r="A9425">
            <v>36144</v>
          </cell>
          <cell r="B9425" t="str">
            <v>RESPIRADOR DESCARTAVEL SEM VALVULA DE EXALACAO, PFF 1</v>
          </cell>
          <cell r="C9425" t="str">
            <v>UN</v>
          </cell>
          <cell r="D9425">
            <v>1.22</v>
          </cell>
        </row>
        <row r="9426">
          <cell r="A9426">
            <v>10518</v>
          </cell>
          <cell r="B9426" t="str">
            <v>RETARDO PARA CORDEL DETONANTE</v>
          </cell>
          <cell r="C9426" t="str">
            <v>UN</v>
          </cell>
          <cell r="D9426">
            <v>9.06</v>
          </cell>
        </row>
        <row r="9427">
          <cell r="A9427">
            <v>36530</v>
          </cell>
          <cell r="B9427" t="str">
            <v>RETROESCAVADEIRA SOBRE RODAS COM CARREGADEIRA, TRACAO 4 X 2, POTENCIA LIQUIDA 79 HP, PESO OPERACIONAL MINIMO DE 6570 KG, CAPACIDADE DA CARREGADEIRA DE 1,00 M3 E DA  RETROESCAVADEIRA MINIMA DE 0,20 M3, PROFUNDID</v>
          </cell>
          <cell r="C9427" t="str">
            <v>UN</v>
          </cell>
          <cell r="D9427">
            <v>203258.3</v>
          </cell>
        </row>
        <row r="9428">
          <cell r="A9428">
            <v>6046</v>
          </cell>
          <cell r="B9428" t="str">
            <v>RETROESCAVADEIRA SOBRE RODAS COM CARREGADEIRA, TRACAO 4 X 4, POTENCIA LIQUIDA 72 HP, PESO OPERACIONAL MINIMO DE 7140 KG, CAPACIDADE MINIMA DA CARREGADEIRA DE 0,79 M3 E DA RETROESCAVADEIRA MINIMA DE 0,18 M3, PRO</v>
          </cell>
          <cell r="C9428" t="str">
            <v>UN</v>
          </cell>
          <cell r="D9428">
            <v>220465.36</v>
          </cell>
        </row>
        <row r="9429">
          <cell r="A9429">
            <v>36531</v>
          </cell>
          <cell r="B9429" t="str">
            <v>RETROESCAVADEIRA SOBRE RODAS COM CARREGADEIRA, TRACAO 4 X 4, POTENCIA LIQUIDA 88 HP, PESO OPERACIONAL MINIMO DE 6674 KG, CAPACIDADE DA CARREGADEIRA DE 1,00 M3 E DA  RETROESCAVADEIRA MINIMA DE 0,26 M3, PROFUNDID</v>
          </cell>
          <cell r="C9429" t="str">
            <v>UN</v>
          </cell>
          <cell r="D9429">
            <v>228531.15</v>
          </cell>
        </row>
        <row r="9430">
          <cell r="A9430">
            <v>34684</v>
          </cell>
          <cell r="B9430" t="str">
            <v>REVESTIMENTO DE PAREDE EM GRANILITE, MARMORITE OU GRANITINA - ESP = 5 MM</v>
          </cell>
          <cell r="C9430" t="str">
            <v>M2</v>
          </cell>
          <cell r="D9430">
            <v>179.75</v>
          </cell>
        </row>
        <row r="9431">
          <cell r="A9431">
            <v>34683</v>
          </cell>
          <cell r="B9431" t="str">
            <v>REVESTIMENTO DE PAREDE EM GRANILITE, MARMORITE OU GRANITINA COLORIDO - ESP = 5 MM</v>
          </cell>
          <cell r="C9431" t="str">
            <v>M2</v>
          </cell>
          <cell r="D9431">
            <v>112.34</v>
          </cell>
        </row>
        <row r="9432">
          <cell r="A9432">
            <v>533</v>
          </cell>
          <cell r="B9432" t="str">
            <v>REVESTIMENTO EM CERAMICA ESMALTADA COMERCIAL, PEI MENOR OU IGUAL A 3, FORMATO MENOR OU IGUAL A 2025 CM2</v>
          </cell>
          <cell r="C9432" t="str">
            <v>M2</v>
          </cell>
          <cell r="D9432">
            <v>15.82</v>
          </cell>
        </row>
        <row r="9433">
          <cell r="A9433">
            <v>10515</v>
          </cell>
          <cell r="B9433" t="str">
            <v>REVESTIMENTO EM CERAMICA ESMALTADA EXTRA, PEI MAIOR OU IGUAL 4, FORMATO MAIOR A 2025 CM2</v>
          </cell>
          <cell r="C9433" t="str">
            <v>M2</v>
          </cell>
          <cell r="D9433">
            <v>40.799999999999997</v>
          </cell>
        </row>
        <row r="9434">
          <cell r="A9434">
            <v>536</v>
          </cell>
          <cell r="B9434" t="str">
            <v>REVESTIMENTO EM CERAMICA ESMALTADA EXTRA, PEI MENOR OU IGUAL A 3, FORMATO MENOR OU IGUAL A 2025 CM2</v>
          </cell>
          <cell r="C9434" t="str">
            <v>M2</v>
          </cell>
          <cell r="D9434">
            <v>26.81</v>
          </cell>
        </row>
        <row r="9435">
          <cell r="A9435">
            <v>153</v>
          </cell>
          <cell r="B9435" t="str">
            <v>REVESTIMENTO EPOXI DE ALTA RESISTENCIA QUIMICA, ISENTO DE SOLVENTES, BICOMPONENTE</v>
          </cell>
          <cell r="C9435" t="str">
            <v>L</v>
          </cell>
          <cell r="D9435">
            <v>84.3</v>
          </cell>
        </row>
        <row r="9436">
          <cell r="A9436">
            <v>34682</v>
          </cell>
          <cell r="B9436" t="str">
            <v>REVESTIMENTO PARA ESCADA EM GRANILITE, MARMORITE OU GRANITINA ESP = 8 MM</v>
          </cell>
          <cell r="C9436" t="str">
            <v>M2</v>
          </cell>
          <cell r="D9436">
            <v>85.91</v>
          </cell>
        </row>
        <row r="9437">
          <cell r="A9437">
            <v>10559</v>
          </cell>
          <cell r="B9437" t="str">
            <v>ROCADEIRA COSTAL COM MOTOR A GASOLINA DE *32* CC</v>
          </cell>
          <cell r="C9437" t="str">
            <v>UN</v>
          </cell>
          <cell r="D9437">
            <v>1930.4</v>
          </cell>
        </row>
        <row r="9438">
          <cell r="A9438">
            <v>10664</v>
          </cell>
          <cell r="B9438" t="str">
            <v>ROCADEIRA DESLOCAVEL, LARGURA DE TRABALHO DE 1,3 M</v>
          </cell>
          <cell r="C9438" t="str">
            <v>UN</v>
          </cell>
          <cell r="D9438">
            <v>5246.41</v>
          </cell>
        </row>
        <row r="9439">
          <cell r="A9439">
            <v>10857</v>
          </cell>
          <cell r="B9439" t="str">
            <v>RODAPE ARDOSIA, CINZA, 10 CM, E= *1CM</v>
          </cell>
          <cell r="C9439" t="str">
            <v>M</v>
          </cell>
          <cell r="D9439">
            <v>13.63</v>
          </cell>
        </row>
        <row r="9440">
          <cell r="A9440">
            <v>4803</v>
          </cell>
          <cell r="B9440" t="str">
            <v>RODAPE BORRACHA LISO H = 7CM P/ ARGAMASSA RCI.70 ESP = 2,0MM</v>
          </cell>
          <cell r="C9440" t="str">
            <v>M</v>
          </cell>
          <cell r="D9440">
            <v>24.43</v>
          </cell>
        </row>
        <row r="9441">
          <cell r="A9441">
            <v>6186</v>
          </cell>
          <cell r="B9441" t="str">
            <v>RODAPE DE MADEIRA MACICA CUMARU/IPE CHAMPANHE OU EQUIVALENTE DA REGIAO, *1,5 X 7 CM</v>
          </cell>
          <cell r="C9441" t="str">
            <v>M</v>
          </cell>
          <cell r="D9441">
            <v>6.72</v>
          </cell>
        </row>
        <row r="9442">
          <cell r="A9442">
            <v>4829</v>
          </cell>
          <cell r="B9442" t="str">
            <v>RODAPE EM MARMORE, POLIDO, BRANCO COMUM, L= *7* CM, E=  *2* CM, CORTE RETO</v>
          </cell>
          <cell r="C9442" t="str">
            <v>M</v>
          </cell>
          <cell r="D9442">
            <v>35.119999999999997</v>
          </cell>
        </row>
        <row r="9443">
          <cell r="A9443">
            <v>20231</v>
          </cell>
          <cell r="B9443" t="str">
            <v>RODAPE GRANITO 10 X 2CM</v>
          </cell>
          <cell r="C9443" t="str">
            <v>M</v>
          </cell>
          <cell r="D9443">
            <v>71.16</v>
          </cell>
        </row>
        <row r="9444">
          <cell r="A9444">
            <v>34680</v>
          </cell>
          <cell r="B9444" t="str">
            <v>RODAPE PRE-MOLDADO DE GRANILITE, MARMORITE OU GRANITINA L = 10 CM</v>
          </cell>
          <cell r="C9444" t="str">
            <v>M</v>
          </cell>
          <cell r="D9444">
            <v>26.43</v>
          </cell>
        </row>
        <row r="9445">
          <cell r="A9445">
            <v>4804</v>
          </cell>
          <cell r="B9445" t="str">
            <v>RODAPE VINILICO 5CM E = 1MM</v>
          </cell>
          <cell r="C9445" t="str">
            <v>M</v>
          </cell>
          <cell r="D9445">
            <v>7.79</v>
          </cell>
        </row>
        <row r="9446">
          <cell r="A9446">
            <v>11573</v>
          </cell>
          <cell r="B9446" t="str">
            <v>RODIZIO LATAO 6MM C/ ROLAMENTO SKF</v>
          </cell>
          <cell r="C9446" t="str">
            <v>UN</v>
          </cell>
          <cell r="D9446">
            <v>16.27</v>
          </cell>
        </row>
        <row r="9447">
          <cell r="A9447">
            <v>38401</v>
          </cell>
          <cell r="B9447" t="str">
            <v>RODO PARA CHAO 40 CM COM CABO</v>
          </cell>
          <cell r="C9447" t="str">
            <v>UN</v>
          </cell>
          <cell r="D9447">
            <v>5.87</v>
          </cell>
        </row>
        <row r="9448">
          <cell r="A9448">
            <v>11575</v>
          </cell>
          <cell r="B9448" t="str">
            <v>ROLDANA FIXA DUPLA LATAO C/ ROLAMENTO P/ PORTA/JAN CORRER</v>
          </cell>
          <cell r="C9448" t="str">
            <v>UN</v>
          </cell>
          <cell r="D9448">
            <v>29.84</v>
          </cell>
        </row>
        <row r="9449">
          <cell r="A9449">
            <v>11576</v>
          </cell>
          <cell r="B9449" t="str">
            <v>ROLDANA LATAO P/ JANELA GUILHOTINA</v>
          </cell>
          <cell r="C9449" t="str">
            <v>UN</v>
          </cell>
          <cell r="D9449">
            <v>31.34</v>
          </cell>
        </row>
        <row r="9450">
          <cell r="A9450">
            <v>20256</v>
          </cell>
          <cell r="B9450" t="str">
            <v>ROLDANA PLASTICA COM PREGO, TAMANHO 30 X 30 MM, PARA INSTALACAO ELETRICA APARENTE</v>
          </cell>
          <cell r="C9450" t="str">
            <v>UN</v>
          </cell>
          <cell r="D9450">
            <v>0.23</v>
          </cell>
        </row>
        <row r="9451">
          <cell r="A9451">
            <v>13470</v>
          </cell>
          <cell r="B9451" t="str">
            <v>ROLO COMPACTADOR DE PNEUS (7 PNEUS), ESTATICO, PRESSAO VARIAVEL, POTENCIA 130CV, PESO OPERACIONAL SEM/COM LASTRO 8,5/25 T, LARGURA DE ROLAGEM 2,28 M</v>
          </cell>
          <cell r="C9451" t="str">
            <v>UN</v>
          </cell>
          <cell r="D9451">
            <v>381917.02</v>
          </cell>
        </row>
        <row r="9452">
          <cell r="A9452">
            <v>14511</v>
          </cell>
          <cell r="B9452" t="str">
            <v>ROLO COMPACTADOR DE PNEUS, ESTATICO, PRESSAO VARIAVEL, POTENCIA 110 HP, PESO SEM/COM LASTRO 10,8/27 T, LARGURA DE ROLAGEM 2,30 M</v>
          </cell>
          <cell r="C9452" t="str">
            <v>UN</v>
          </cell>
          <cell r="D9452">
            <v>376838.32</v>
          </cell>
        </row>
        <row r="9453">
          <cell r="A9453">
            <v>10642</v>
          </cell>
          <cell r="B9453" t="str">
            <v>ROLO COMPACTADOR DE PNEUS, ESTATICO, PRESSAO VARIAVEL, POTENCIA 111 HP, PESO SEM/COM LASTRO 9,5/26,0 T, LARGURA DE ROLAGEM 1,90 M</v>
          </cell>
          <cell r="C9453" t="str">
            <v>UN</v>
          </cell>
          <cell r="D9453">
            <v>355000</v>
          </cell>
        </row>
        <row r="9454">
          <cell r="A9454">
            <v>6066</v>
          </cell>
          <cell r="B9454" t="str">
            <v>ROLO COMPACTADOR DE PNEUS, ESTATICO, PRESSAO VARIAVEL, POTENCIA 99 HP, PESO SEM/COM LASTRO 9,45/21,0 T, LARGURA DE ROLAGEM 2,265 M</v>
          </cell>
          <cell r="C9454" t="str">
            <v>UN</v>
          </cell>
          <cell r="D9454">
            <v>365260.1</v>
          </cell>
        </row>
        <row r="9455">
          <cell r="A9455">
            <v>6063</v>
          </cell>
          <cell r="B9455" t="str">
            <v>ROLO COMPACTADOR DE PNEUS, PRESSAO VARIAVEL, AUTOPROPELIDO 145HP, PESO VAZIO/C/ LASTRO 9,8/27 T, P/ SELAGEM ASFALTICA, TIPO DYNAPAC CP-27 OU EQUIV (INCL MANUTENCAO/OPERACAO)</v>
          </cell>
          <cell r="C9455" t="str">
            <v>H</v>
          </cell>
          <cell r="D9455">
            <v>112.72</v>
          </cell>
        </row>
        <row r="9456">
          <cell r="A9456">
            <v>6051</v>
          </cell>
          <cell r="B9456" t="str">
            <v>ROLO COMPACTADOR DE PNEUS, PRESSAO VARIAVEL, AUTOPROPELIDO 94HP, PESO VAZIO/C/ LASTRO 7,6/22 T P/ SELAGEM ASFALTICA TIPO DYNAPAC CP - 22 OU EQUIV (INCL MANUTENCAO/OPERACAO)</v>
          </cell>
          <cell r="C9456" t="str">
            <v>H</v>
          </cell>
          <cell r="D9456">
            <v>92.22</v>
          </cell>
        </row>
        <row r="9457">
          <cell r="A9457">
            <v>6054</v>
          </cell>
          <cell r="B9457" t="str">
            <v>ROLO COMPACTADOR ESTATICO LISO AUTOPROPELIDO 58,5HP, FORCA IMPACTO 6 A 9T, TIPO MULLER RT-82H OU EQUIV (INCL MANUTENCAO/OPERACAO)</v>
          </cell>
          <cell r="C9457" t="str">
            <v>H</v>
          </cell>
          <cell r="D9457">
            <v>75.83</v>
          </cell>
        </row>
        <row r="9458">
          <cell r="A9458">
            <v>6050</v>
          </cell>
          <cell r="B9458" t="str">
            <v>ROLO COMPACTADOR LISO VIBRATORIO REBOCAVEL PESO 5T, FORCA IMPACTO 15,4T TIPO DYNAPAC CH-44 OU EQUIV</v>
          </cell>
          <cell r="C9458" t="str">
            <v>H</v>
          </cell>
          <cell r="D9458">
            <v>35.86</v>
          </cell>
        </row>
        <row r="9459">
          <cell r="A9459">
            <v>6049</v>
          </cell>
          <cell r="B9459" t="str">
            <v>ROLO COMPACTADOR LISO VIBRATORIO REBOCAVEL PESO 6,7T, FORCA IMPACTO 20,7T TIPO DYNAPAC CFB-66 OU EQUIV</v>
          </cell>
          <cell r="C9459" t="str">
            <v>H</v>
          </cell>
          <cell r="D9459">
            <v>38.42</v>
          </cell>
        </row>
        <row r="9460">
          <cell r="A9460">
            <v>13469</v>
          </cell>
          <cell r="B9460" t="str">
            <v>ROLO COMPACTADOR PE DE CARNEIRO VIBRATORIO PARA SOLOS, POTENCIA 110 HP, PESO OPERACIONAL MAXIMO 13,05 T, IMPACTO DINAMICO 38,4 T, LARGURA DE TRABALHO 2,13 M</v>
          </cell>
          <cell r="C9460" t="str">
            <v>UN</v>
          </cell>
          <cell r="D9460">
            <v>332653.77</v>
          </cell>
        </row>
        <row r="9461">
          <cell r="A9461">
            <v>6048</v>
          </cell>
          <cell r="B9461" t="str">
            <v>ROLO COMPACTADOR PE DE CARNEIRO VIBRATORIO REBOCAVEL PESO 6,7T, FORCA IMPACTO 20,7T TIPO DYNAPAC CF B-66 OU EQUIV</v>
          </cell>
          <cell r="C9461" t="str">
            <v>H</v>
          </cell>
          <cell r="D9461">
            <v>38.42</v>
          </cell>
        </row>
        <row r="9462">
          <cell r="A9462">
            <v>6047</v>
          </cell>
          <cell r="B9462" t="str">
            <v>ROLO COMPACTADOR PE DE CARNEIRO VIBRATORIO REBOCAVEL, PESO 5T, FORCA IMPACTO 15,4T TIPO DYNAPAC CH-44 OU EQUIV</v>
          </cell>
          <cell r="C9462" t="str">
            <v>H</v>
          </cell>
          <cell r="D9462">
            <v>35.86</v>
          </cell>
        </row>
        <row r="9463">
          <cell r="A9463">
            <v>14489</v>
          </cell>
          <cell r="B9463" t="str">
            <v>ROLO COMPACTADOR PE DE CARNEIRO VIBRATORIO, POTENCIA 125 HP, PESO OPERACIONAL SEM/COM LASTRO 11,95/13,30 T, IMPACTO DINAMICO 38,5/22,5 T, LARGURA DE TRABALHO 2,15 M</v>
          </cell>
          <cell r="C9463" t="str">
            <v>UN</v>
          </cell>
          <cell r="D9463">
            <v>314878.39</v>
          </cell>
        </row>
        <row r="9464">
          <cell r="A9464">
            <v>14513</v>
          </cell>
          <cell r="B9464" t="str">
            <v>ROLO COMPACTADOR PE DE CARNEIRO VIBRATORIO, POTENCIA 80 HP, PESO OPERACIONAL SEM/COM LASTRO 7,4/8,8 T, LARGURA DE TRABALHO 1,68 M</v>
          </cell>
          <cell r="C9464" t="str">
            <v>UN</v>
          </cell>
          <cell r="D9464">
            <v>238896.54</v>
          </cell>
        </row>
        <row r="9465">
          <cell r="A9465">
            <v>14626</v>
          </cell>
          <cell r="B9465" t="str">
            <v>ROLO COMPACTADOR TANDEM VIBRATÓRIO CILINDROS LISO DE AÇO, DYNAPAC, MODELO CC-422, POTÊNCIA 125HP - PESO MÁXIMO OPERACIONAL 11,2T</v>
          </cell>
          <cell r="C9465" t="str">
            <v>UN</v>
          </cell>
          <cell r="D9465">
            <v>188094.9</v>
          </cell>
        </row>
        <row r="9466">
          <cell r="A9466">
            <v>6068</v>
          </cell>
          <cell r="B9466" t="str">
            <v>ROLO COMPACTADOR VIBRATORIO DE UM CILINDRO DE ACO LISO, POTENCIA 80 HP, PESO SEM/COM LASTRO DE 7,4/8,1 T, LARGURA DE TRABALHO 1,676 M</v>
          </cell>
          <cell r="C9466" t="str">
            <v>UN</v>
          </cell>
          <cell r="D9466">
            <v>238855.5</v>
          </cell>
        </row>
        <row r="9467">
          <cell r="A9467">
            <v>13467</v>
          </cell>
          <cell r="B9467" t="str">
            <v>ROLO COMPACTADOR VIBRATORIO DE UM CILINDRO LISO DE ACO, POTENCIA 110 HP, PESO OPERACIONAL 13,3 T, LARGURA TRABALHO 2,13 M</v>
          </cell>
          <cell r="C9467" t="str">
            <v>UN</v>
          </cell>
          <cell r="D9467">
            <v>325035.76</v>
          </cell>
        </row>
        <row r="9468">
          <cell r="A9468">
            <v>13600</v>
          </cell>
          <cell r="B9468" t="str">
            <v>ROLO COMPACTADOR VIBRATORIO DE UM CILINDRO LISO DE ACO, POTENCIA 125 HP, PESO SEM/COM LASTRO 10,75/12,92 T, IMPACTO DINAMICO 31,5/18,5 T, LARGURA TRABALHO 2,15 M</v>
          </cell>
          <cell r="C9468" t="str">
            <v>UN</v>
          </cell>
          <cell r="D9468">
            <v>304720.99</v>
          </cell>
        </row>
        <row r="9469">
          <cell r="A9469">
            <v>36541</v>
          </cell>
          <cell r="B9469" t="str">
            <v>ROLO COMPACTADOR VIBRATORIO DE UM CILINDRO LISO DE ACO, POTENCIA 80 HP, PESO OPERACIONAL MAXIMO 8,5 T,  LARGURA TRABALHO 1,676 M</v>
          </cell>
          <cell r="C9469" t="str">
            <v>UN</v>
          </cell>
          <cell r="D9469">
            <v>237174.5</v>
          </cell>
        </row>
        <row r="9470">
          <cell r="A9470">
            <v>10646</v>
          </cell>
          <cell r="B9470" t="str">
            <v>ROLO COMPACTADOR VIBRATORIO DE UM CILINDRO, ACO LISO, POTENCIA 80 HP, PESO OPERACIONAL MAXIMO 8,1 T, IMPACTO DINAMICO 16,15/9,5 T, LARGURA TRABALHO 1,68 M</v>
          </cell>
          <cell r="C9470" t="str">
            <v>UN</v>
          </cell>
          <cell r="D9470">
            <v>227149.19</v>
          </cell>
        </row>
        <row r="9471">
          <cell r="A9471">
            <v>6058</v>
          </cell>
          <cell r="B9471" t="str">
            <v>ROLO COMPACTADOR VIBRATORIO LISO AUTOPROPELIDO 101HP P/ ASFALTO, PESO 7,5T, FORCA IMPACTO 13 A 19,2 T TIPO DYNAPAC CA-15A OU EQUIV (INCL MANUTENCAO/OPERACAO)</v>
          </cell>
          <cell r="C9471" t="str">
            <v>H</v>
          </cell>
          <cell r="D9471">
            <v>92.22</v>
          </cell>
        </row>
        <row r="9472">
          <cell r="A9472">
            <v>6065</v>
          </cell>
          <cell r="B9472" t="str">
            <v>ROLO COMPACTADOR VIBRATORIO LISO AUTOPROPELIDO 101HP P/ SOLOS, PESO 6,58T, FORCA IMPACTO 18 T, TIPO DYNAPAC CA- 15 OU EQUIV (INCL MANUTENCAO/OPERACAO)</v>
          </cell>
          <cell r="C9472" t="str">
            <v>H</v>
          </cell>
          <cell r="D9472">
            <v>92.22</v>
          </cell>
        </row>
        <row r="9473">
          <cell r="A9473">
            <v>6052</v>
          </cell>
          <cell r="B9473" t="str">
            <v>ROLO COMPACTADOR VIBRATORIO LISO AUTOPROPELIDO 65HP, FORCA IMPACTO 18T, TIPO MULLER VAP-70 L OU EQUIV (INCL MANUTENCAO/OPERACAO)</v>
          </cell>
          <cell r="C9473" t="str">
            <v>H</v>
          </cell>
          <cell r="D9473">
            <v>92.22</v>
          </cell>
        </row>
        <row r="9474">
          <cell r="A9474">
            <v>6056</v>
          </cell>
          <cell r="B9474" t="str">
            <v>ROLO COMPACTADOR VIBRATORIO LISO AUTOPROPELIDO 76HP, FORCA IMPACTO 11T, TIPO MULLER VAP-SSA OU EQUIV (INCL MANUTENCAO/OPERACAO)</v>
          </cell>
          <cell r="C9474" t="str">
            <v>H</v>
          </cell>
          <cell r="D9474">
            <v>87.61</v>
          </cell>
        </row>
        <row r="9475">
          <cell r="A9475">
            <v>6059</v>
          </cell>
          <cell r="B9475" t="str">
            <v>ROLO COMPACTADOR VIBRATORIO LISO AUTOPROPELIDO 83HP, FORCA IMPACTO 11T, TIPO MULLER VAP-SSL OU EQUIV (INCL MANUTENCAO/OPERACAO)</v>
          </cell>
          <cell r="C9475" t="str">
            <v>H</v>
          </cell>
          <cell r="D9475">
            <v>91.2</v>
          </cell>
        </row>
        <row r="9476">
          <cell r="A9476">
            <v>10758</v>
          </cell>
          <cell r="B9476" t="str">
            <v>ROLO COMPACTADOR VIBRATORIO LISO TANDEM AUTOPROPELIDO 11 CV, PESO 1,9T FORCA IMPACTO 4,2 T TIPO DYNAPAC CG -11 OU EQUIV (INCL MANUTENCAO/OPERACAO)</v>
          </cell>
          <cell r="C9476" t="str">
            <v>H</v>
          </cell>
          <cell r="D9476">
            <v>71.73</v>
          </cell>
        </row>
        <row r="9477">
          <cell r="A9477">
            <v>6060</v>
          </cell>
          <cell r="B9477" t="str">
            <v>ROLO COMPACTADOR VIBRATORIO PE DE CARNEIRO AUTOPROPELIDO 83HP, FORCA IMPACTO 19T, TIPO MULLER VAP-SSP OU EQUIV (INCL MANUTENCAO/OPERACAO)</v>
          </cell>
          <cell r="C9477" t="str">
            <v>H</v>
          </cell>
          <cell r="D9477">
            <v>92.22</v>
          </cell>
        </row>
        <row r="9478">
          <cell r="A9478">
            <v>6069</v>
          </cell>
          <cell r="B9478" t="str">
            <v>ROLO COMPACTADOR VIBRATORIO REBOCAVEL, CILINDRO DE ACO LISO, POTENCIA DE TRACAO DE 65 CV, PESO DE 4,7 T, IMPACTO DINAMICO TOTAL DE 18,3 T, LARGURA DO ROLO 1,67 M</v>
          </cell>
          <cell r="C9478" t="str">
            <v>UN</v>
          </cell>
          <cell r="D9478">
            <v>69358.37</v>
          </cell>
        </row>
        <row r="9479">
          <cell r="A9479">
            <v>13881</v>
          </cell>
          <cell r="B9479" t="str">
            <v>ROLO COMPACTADOR VIBRATORIO TANDEM, ACO LISO, POTENCIA 15,2 HP, PESO OPERACIONAL 2,00 T, IMPACTO DINAMICO 4,24 T</v>
          </cell>
          <cell r="C9479" t="str">
            <v>UN</v>
          </cell>
          <cell r="D9479">
            <v>121888.39</v>
          </cell>
        </row>
        <row r="9480">
          <cell r="A9480">
            <v>13468</v>
          </cell>
          <cell r="B9480" t="str">
            <v>ROLO COMPACTADOR VIBRATORIO TANDEM, ACO LISO, POTENCIA 31 HP, PESO OPERACIONAL MAXIMO 2,46 T</v>
          </cell>
          <cell r="C9480" t="str">
            <v>UN</v>
          </cell>
          <cell r="D9480">
            <v>169932.99</v>
          </cell>
        </row>
        <row r="9481">
          <cell r="A9481">
            <v>13365</v>
          </cell>
          <cell r="B9481" t="str">
            <v>ROLO COMPACTADOR VIBRATORIO TANDEM, ACO LISO, POTENCIA 45 HP, PESO OPERACIONAL MAXIMO 4,0 T</v>
          </cell>
          <cell r="C9481" t="str">
            <v>UN</v>
          </cell>
          <cell r="D9481">
            <v>191998.62</v>
          </cell>
        </row>
        <row r="9482">
          <cell r="A9482">
            <v>11282</v>
          </cell>
          <cell r="B9482" t="str">
            <v>ROLO COMPACTADOR VIBRATORIO TANDEM, CILINDROS EM ACO LISO, POTENCIA 23,5 HP, PESO OPERACIONAL 1,665 T, LARGURA DE TRABALHO 0,9 M</v>
          </cell>
          <cell r="C9482" t="str">
            <v>UN</v>
          </cell>
          <cell r="D9482">
            <v>126967.06</v>
          </cell>
        </row>
        <row r="9483">
          <cell r="A9483">
            <v>6062</v>
          </cell>
          <cell r="B9483" t="str">
            <v>ROLO COMPACTADOR VIBRATORIO, PE DE CARNEIRO, AUTOPROPELIDO, POTENCIA = 125 HP, PESO = 11,1 T, FORCA DE IMPACTO = 31,1 T (LOCACAO COM OPERADOR, COMBUSTIVEL E MANUTENCAO)</v>
          </cell>
          <cell r="C9483" t="str">
            <v>H</v>
          </cell>
          <cell r="D9483">
            <v>103.5</v>
          </cell>
        </row>
        <row r="9484">
          <cell r="A9484">
            <v>6070</v>
          </cell>
          <cell r="B9484" t="str">
            <v>ROLO COMPACTADOR VIBRATÓRIO PÉ DE CARNEIRO (OPERADO POR CONTROLE REMOTO), DYNAPAC, MODELO LP-8500, POTÊNCIA 17HP - PESO OPERACIONAL 1,65 T</v>
          </cell>
          <cell r="C9484" t="str">
            <v>UN</v>
          </cell>
          <cell r="D9484">
            <v>55739.11</v>
          </cell>
        </row>
        <row r="9485">
          <cell r="A9485">
            <v>6067</v>
          </cell>
          <cell r="B9485" t="str">
            <v>ROLO COMPACTADOR VIBRATÓRIO TANDEM AÇO LISO, MULLER, MODELO RT-82H, POTÊNCIA 58CV - PESO SEM/COM LASTRO 6,5/9,4T</v>
          </cell>
          <cell r="C9485" t="str">
            <v>UN</v>
          </cell>
          <cell r="D9485">
            <v>199914.3</v>
          </cell>
        </row>
        <row r="9486">
          <cell r="A9486">
            <v>36532</v>
          </cell>
          <cell r="B9486" t="str">
            <v>ROMPEDOR ELETRICO PESO 26 KG, POTENCIA OPERACIONAL DE 2,5 KW</v>
          </cell>
          <cell r="C9486" t="str">
            <v>UN</v>
          </cell>
          <cell r="D9486">
            <v>6408.77</v>
          </cell>
        </row>
        <row r="9487">
          <cell r="A9487">
            <v>11578</v>
          </cell>
          <cell r="B9487" t="str">
            <v>ROSETA LATAO CROMADO TIPO 203 LA FONTE P/ FECHADURA PORTA</v>
          </cell>
          <cell r="C9487" t="str">
            <v>UN</v>
          </cell>
          <cell r="D9487">
            <v>7.98</v>
          </cell>
        </row>
        <row r="9488">
          <cell r="A9488">
            <v>11577</v>
          </cell>
          <cell r="B9488" t="str">
            <v>ROSETA LATAO CROMADO TIPO 303 LA FONTE P/ FECHADURA PORTA</v>
          </cell>
          <cell r="C9488" t="str">
            <v>UN</v>
          </cell>
          <cell r="D9488">
            <v>5.44</v>
          </cell>
        </row>
        <row r="9489">
          <cell r="A9489">
            <v>1116</v>
          </cell>
          <cell r="B9489" t="str">
            <v>RUFO EXTERNO DE CHAPA DE ACO GALVANIZADA NUM 26, CORTE 25 CM</v>
          </cell>
          <cell r="C9489" t="str">
            <v>M</v>
          </cell>
          <cell r="D9489">
            <v>12.49</v>
          </cell>
        </row>
        <row r="9490">
          <cell r="A9490">
            <v>1115</v>
          </cell>
          <cell r="B9490" t="str">
            <v>RUFO EXTERNO DE CHAPA DE ACO GALVANIZADA NUM 26, CORTE 28 CM</v>
          </cell>
          <cell r="C9490" t="str">
            <v>M</v>
          </cell>
          <cell r="D9490">
            <v>15.19</v>
          </cell>
        </row>
        <row r="9491">
          <cell r="A9491">
            <v>1113</v>
          </cell>
          <cell r="B9491" t="str">
            <v>RUFO EXTERNO DE CHAPA DE ACO GALVANIZADA NUM 26, CORTE 33 CM</v>
          </cell>
          <cell r="C9491" t="str">
            <v>M</v>
          </cell>
          <cell r="D9491">
            <v>16.66</v>
          </cell>
        </row>
        <row r="9492">
          <cell r="A9492">
            <v>1111</v>
          </cell>
          <cell r="B9492" t="str">
            <v>RUFO INTERNO DE CHAPA DE ACO GALVANIZADA NUM 26, CORTE 33 CM</v>
          </cell>
          <cell r="C9492" t="str">
            <v>M</v>
          </cell>
          <cell r="D9492">
            <v>16.600000000000001</v>
          </cell>
        </row>
        <row r="9493">
          <cell r="A9493">
            <v>1114</v>
          </cell>
          <cell r="B9493" t="str">
            <v>RUFO INTERNO DE CHAPA DE ACO GALVANIZADA NUM 26, CORTE 50 CM</v>
          </cell>
          <cell r="C9493" t="str">
            <v>M</v>
          </cell>
          <cell r="D9493">
            <v>24.99</v>
          </cell>
        </row>
        <row r="9494">
          <cell r="A9494">
            <v>7237</v>
          </cell>
          <cell r="B9494" t="str">
            <v>RUFO PARA TELHA DE FIBROCIMENTO ONDULADA (SEM AMIANTO)</v>
          </cell>
          <cell r="C9494" t="str">
            <v>UN</v>
          </cell>
          <cell r="D9494">
            <v>17.03</v>
          </cell>
        </row>
        <row r="9495">
          <cell r="A9495">
            <v>20214</v>
          </cell>
          <cell r="B9495" t="str">
            <v>RUFO PARA TELHA ESTRUTURAL DE FIBROCIMENTO 1 ABA (SEM AMIANTO)</v>
          </cell>
          <cell r="C9495" t="str">
            <v>UN</v>
          </cell>
          <cell r="D9495">
            <v>29.46</v>
          </cell>
        </row>
        <row r="9496">
          <cell r="A9496">
            <v>11064</v>
          </cell>
          <cell r="B9496" t="str">
            <v>RUFO PARA TELHA FIBROCIMENTO CANALETE 90 OU KALHETAO (SEM AMIANTO)</v>
          </cell>
          <cell r="C9496" t="str">
            <v>UN</v>
          </cell>
          <cell r="D9496">
            <v>12.49</v>
          </cell>
        </row>
        <row r="9497">
          <cell r="A9497">
            <v>16</v>
          </cell>
          <cell r="B9497" t="str">
            <v>SABAO</v>
          </cell>
          <cell r="C9497" t="str">
            <v>KG</v>
          </cell>
          <cell r="D9497">
            <v>3.02</v>
          </cell>
        </row>
        <row r="9498">
          <cell r="A9498">
            <v>11757</v>
          </cell>
          <cell r="B9498" t="str">
            <v>SABONETEIRA DE PAREDE EM METAL CROMADO</v>
          </cell>
          <cell r="C9498" t="str">
            <v>UN</v>
          </cell>
          <cell r="D9498">
            <v>23.1</v>
          </cell>
        </row>
        <row r="9499">
          <cell r="A9499">
            <v>11758</v>
          </cell>
          <cell r="B9499" t="str">
            <v>SABONETEIRA PLASTICA TIPO DISPENSER PARA SABONETE LIQUIDO COM RESERVATORIO 800 A 1500 ML</v>
          </cell>
          <cell r="C9499" t="str">
            <v>UN</v>
          </cell>
          <cell r="D9499">
            <v>43.35</v>
          </cell>
        </row>
        <row r="9500">
          <cell r="A9500">
            <v>37526</v>
          </cell>
          <cell r="B9500" t="str">
            <v>SACO DE RAFIA PARA ENTULHO, NOVO, LISO (SEM CLICHE), *60 x 90* CM</v>
          </cell>
          <cell r="C9500" t="str">
            <v>UN</v>
          </cell>
          <cell r="D9500">
            <v>1.99</v>
          </cell>
        </row>
        <row r="9501">
          <cell r="A9501">
            <v>6076</v>
          </cell>
          <cell r="B9501" t="str">
            <v>SAIBRO PARA ARGAMASSA (COLETADO NO COMERCIO)</v>
          </cell>
          <cell r="C9501" t="str">
            <v>M3</v>
          </cell>
          <cell r="D9501">
            <v>50.11</v>
          </cell>
        </row>
        <row r="9502">
          <cell r="A9502">
            <v>12413</v>
          </cell>
          <cell r="B9502" t="str">
            <v>SAIDA EM T FLANGE EM PE FERRO GALV 2 1/2" (COMBATE INCENDIO)</v>
          </cell>
          <cell r="C9502" t="str">
            <v>UN</v>
          </cell>
          <cell r="D9502">
            <v>154.68</v>
          </cell>
        </row>
        <row r="9503">
          <cell r="A9503">
            <v>13109</v>
          </cell>
          <cell r="B9503" t="str">
            <v>SAPATA DE PVC ADITIVADO NERVURADO D = 6"</v>
          </cell>
          <cell r="C9503" t="str">
            <v>UN</v>
          </cell>
          <cell r="D9503">
            <v>162.74</v>
          </cell>
        </row>
        <row r="9504">
          <cell r="A9504">
            <v>13110</v>
          </cell>
          <cell r="B9504" t="str">
            <v>SAPATA DE PVC ADITIVADO NERVURADO D = 8"</v>
          </cell>
          <cell r="C9504" t="str">
            <v>UN</v>
          </cell>
          <cell r="D9504">
            <v>214.18</v>
          </cell>
        </row>
        <row r="9505">
          <cell r="A9505">
            <v>7581</v>
          </cell>
          <cell r="B9505" t="str">
            <v>SAPATILHA EM ACO GALVANIZADO PARA CABOS COM DIAMETRO NOMINAL ATE 5/8"</v>
          </cell>
          <cell r="C9505" t="str">
            <v>UN</v>
          </cell>
          <cell r="D9505">
            <v>2.74</v>
          </cell>
        </row>
        <row r="9506">
          <cell r="A9506">
            <v>37373</v>
          </cell>
          <cell r="B9506" t="str">
            <v>SEGURO (ENCARGOS COMPLEMENTARES) *COLETADO CAIXA*</v>
          </cell>
          <cell r="C9506" t="str">
            <v>H</v>
          </cell>
          <cell r="D9506">
            <v>0.04</v>
          </cell>
        </row>
        <row r="9507">
          <cell r="A9507">
            <v>4734</v>
          </cell>
          <cell r="B9507" t="str">
            <v>SEIXO ROLADO PARA APLICACAO EM CONCRETO (POSTO PEDREIRA/FORNECEDOR, SEM FRETE)</v>
          </cell>
          <cell r="C9507" t="str">
            <v>M3</v>
          </cell>
          <cell r="D9507">
            <v>68.45</v>
          </cell>
        </row>
        <row r="9508">
          <cell r="A9508">
            <v>6085</v>
          </cell>
          <cell r="B9508" t="str">
            <v>SELADOR ACRILICO</v>
          </cell>
          <cell r="C9508" t="str">
            <v>L</v>
          </cell>
          <cell r="D9508">
            <v>7.59</v>
          </cell>
        </row>
        <row r="9509">
          <cell r="A9509">
            <v>6090</v>
          </cell>
          <cell r="B9509" t="str">
            <v>SELADOR LATEX PVA</v>
          </cell>
          <cell r="C9509" t="str">
            <v>L</v>
          </cell>
          <cell r="D9509">
            <v>8.85</v>
          </cell>
        </row>
        <row r="9510">
          <cell r="A9510">
            <v>11622</v>
          </cell>
          <cell r="B9510" t="str">
            <v>SELANTE A BASE DE ALCATRAO E POLIURETANO PARA JUNTAS HORIZONTAIS</v>
          </cell>
          <cell r="C9510" t="str">
            <v>KG</v>
          </cell>
          <cell r="D9510">
            <v>54.52</v>
          </cell>
        </row>
        <row r="9511">
          <cell r="A9511">
            <v>7317</v>
          </cell>
          <cell r="B9511" t="str">
            <v>SELANTE DE BASE ASFALTICA PARA VEDACAO</v>
          </cell>
          <cell r="C9511" t="str">
            <v>KG</v>
          </cell>
          <cell r="D9511">
            <v>21.45</v>
          </cell>
        </row>
        <row r="9512">
          <cell r="A9512">
            <v>142</v>
          </cell>
          <cell r="B9512" t="str">
            <v>SELANTE ELASTICO MONOCOMPONENTE A BASE DE POLIURETANO PARA JUNTAS DIVERSAS</v>
          </cell>
          <cell r="C9512" t="str">
            <v>310ML</v>
          </cell>
          <cell r="D9512">
            <v>28.62</v>
          </cell>
        </row>
        <row r="9513">
          <cell r="A9513">
            <v>6105</v>
          </cell>
          <cell r="B9513" t="str">
            <v>SELIM PVC 90G C/ TRAVAS NBR 10569 P/ REDE COLET ESG DN 125X100MM</v>
          </cell>
          <cell r="C9513" t="str">
            <v>UN</v>
          </cell>
          <cell r="D9513">
            <v>13.61</v>
          </cell>
        </row>
        <row r="9514">
          <cell r="A9514">
            <v>6106</v>
          </cell>
          <cell r="B9514" t="str">
            <v>SELIM PVC 90G C/ TRAVAS NBR 10569 P/ REDE COLET ESG DN 150X100MM</v>
          </cell>
          <cell r="C9514" t="str">
            <v>UN</v>
          </cell>
          <cell r="D9514">
            <v>13.8</v>
          </cell>
        </row>
        <row r="9515">
          <cell r="A9515">
            <v>6107</v>
          </cell>
          <cell r="B9515" t="str">
            <v>SELIM PVC 90G ELASTICO NBR 10569 P/ REDE COLET ESG DN 200X100MM</v>
          </cell>
          <cell r="C9515" t="str">
            <v>UN</v>
          </cell>
          <cell r="D9515">
            <v>22.81</v>
          </cell>
        </row>
        <row r="9516">
          <cell r="A9516">
            <v>6108</v>
          </cell>
          <cell r="B9516" t="str">
            <v>SELIM PVC 90G ELASTICO NBR 10569 P/ REDE COLET ESG DN 250X100MM</v>
          </cell>
          <cell r="C9516" t="str">
            <v>UN</v>
          </cell>
          <cell r="D9516">
            <v>24</v>
          </cell>
        </row>
        <row r="9517">
          <cell r="A9517">
            <v>6109</v>
          </cell>
          <cell r="B9517" t="str">
            <v>SELIM PVC 90G ELASTICO NBR 10569 P/ REDE COLET ESG DN 300X100MM</v>
          </cell>
          <cell r="C9517" t="str">
            <v>UN</v>
          </cell>
          <cell r="D9517">
            <v>24.24</v>
          </cell>
        </row>
        <row r="9518">
          <cell r="A9518">
            <v>37743</v>
          </cell>
          <cell r="B9518" t="str">
            <v>SEMIRREBOQUE COM DOIS EIXOS EM TANDEM TIPO BASCULANTE COM CACAMBA METALICA 14 M3  (INCLUI MONTAGEM, NAO INCLUI CAVALO MECANICO)</v>
          </cell>
          <cell r="C9518" t="str">
            <v>UN</v>
          </cell>
          <cell r="D9518">
            <v>99916.08</v>
          </cell>
        </row>
        <row r="9519">
          <cell r="A9519">
            <v>37744</v>
          </cell>
          <cell r="B9519" t="str">
            <v>SEMIRREBOQUE COM TRES EIXOS EM TANDEM TIPO BASCULANTE COM CACAMBA METALICA 18 M3 (INCLUI MONTAGEM, NAO INCLUI CAVALO MECANICO)</v>
          </cell>
          <cell r="C9519" t="str">
            <v>UN</v>
          </cell>
          <cell r="D9519">
            <v>117482.51</v>
          </cell>
        </row>
        <row r="9520">
          <cell r="A9520">
            <v>37741</v>
          </cell>
          <cell r="B9520" t="str">
            <v>SEMIRREBOQUE COM TRES EIXOS, PARA TRANSPORTE DE CARGA SECA, DIMENSOES APROXIMADAS 2,60 X 12,50 X 0,50 M (NAO INCLUI CAVALO MECANICO)</v>
          </cell>
          <cell r="C9520" t="str">
            <v>UN</v>
          </cell>
          <cell r="D9520">
            <v>90853.14</v>
          </cell>
        </row>
        <row r="9521">
          <cell r="A9521">
            <v>14618</v>
          </cell>
          <cell r="B9521" t="str">
            <v>SERRA CIRCULAR DE BANCADA COM MOTOR ELETRICO, POTENCIA DE *1600* W, PARA DISCO DE DIAMETRO DE 10" (250 MM)</v>
          </cell>
          <cell r="C9521" t="str">
            <v>UN</v>
          </cell>
          <cell r="D9521">
            <v>739.84</v>
          </cell>
        </row>
        <row r="9522">
          <cell r="A9522">
            <v>12817</v>
          </cell>
          <cell r="B9522" t="str">
            <v>SERRA COPO P/ CANALETA ENTRADA P/ TIL PVC EB-644 DN 100/DE 101,6 MM</v>
          </cell>
          <cell r="C9522" t="str">
            <v>UN</v>
          </cell>
          <cell r="D9522">
            <v>366.94</v>
          </cell>
        </row>
        <row r="9523">
          <cell r="A9523">
            <v>12818</v>
          </cell>
          <cell r="B9523" t="str">
            <v>SERRA COPO P/ CANALETA ENTRADA P/ TIL PVC EB-644 DN 100/DE 110,O MM</v>
          </cell>
          <cell r="C9523" t="str">
            <v>UN</v>
          </cell>
          <cell r="D9523">
            <v>395.28</v>
          </cell>
        </row>
        <row r="9524">
          <cell r="A9524">
            <v>12819</v>
          </cell>
          <cell r="B9524" t="str">
            <v>SERRA COPO P/ CANALETA ENTRADA P/ TIL PVC EB-644 DN 125/DE 125,0 MM</v>
          </cell>
          <cell r="C9524" t="str">
            <v>UN</v>
          </cell>
          <cell r="D9524">
            <v>451.97</v>
          </cell>
        </row>
        <row r="9525">
          <cell r="A9525">
            <v>12820</v>
          </cell>
          <cell r="B9525" t="str">
            <v>SERRA COPO P/ CANALETA ENTRADA P/ TIL PVC EB-644 DN 150/DE 160,0 MM</v>
          </cell>
          <cell r="C9525" t="str">
            <v>UN</v>
          </cell>
          <cell r="D9525">
            <v>454.75</v>
          </cell>
        </row>
        <row r="9526">
          <cell r="A9526">
            <v>12821</v>
          </cell>
          <cell r="B9526" t="str">
            <v>SERRA COPO P/ SELIM PVC EB-644 DN 100</v>
          </cell>
          <cell r="C9526" t="str">
            <v>UN</v>
          </cell>
          <cell r="D9526">
            <v>447.53</v>
          </cell>
        </row>
        <row r="9527">
          <cell r="A9527">
            <v>6110</v>
          </cell>
          <cell r="B9527" t="str">
            <v>SERRALHEIRO</v>
          </cell>
          <cell r="C9527" t="str">
            <v>H</v>
          </cell>
          <cell r="D9527">
            <v>11.22</v>
          </cell>
        </row>
        <row r="9528">
          <cell r="A9528">
            <v>6111</v>
          </cell>
          <cell r="B9528" t="str">
            <v>SERVENTE</v>
          </cell>
          <cell r="C9528" t="str">
            <v>H</v>
          </cell>
          <cell r="D9528">
            <v>8.94</v>
          </cell>
        </row>
        <row r="9529">
          <cell r="A9529">
            <v>25950</v>
          </cell>
          <cell r="B9529" t="str">
            <v>SERVICO DE BOMBEAMENTO DE CONCRETO COM CONSUMO MINIMO DE 40 M3</v>
          </cell>
          <cell r="C9529" t="str">
            <v>M3</v>
          </cell>
          <cell r="D9529">
            <v>31.57</v>
          </cell>
        </row>
        <row r="9530">
          <cell r="A9530">
            <v>38637</v>
          </cell>
          <cell r="B9530" t="str">
            <v>SIFAO EM METAL CROMADO PARA PIA AMERICANA, 1.1/2 X 1.1/2 "</v>
          </cell>
          <cell r="C9530" t="str">
            <v>UN</v>
          </cell>
          <cell r="D9530">
            <v>235.96</v>
          </cell>
        </row>
        <row r="9531">
          <cell r="A9531">
            <v>6150</v>
          </cell>
          <cell r="B9531" t="str">
            <v>SIFAO EM METAL CROMADO PARA PIA AMERICANA, 1.1/2 X 2 "</v>
          </cell>
          <cell r="C9531" t="str">
            <v>UN</v>
          </cell>
          <cell r="D9531">
            <v>238.85</v>
          </cell>
        </row>
        <row r="9532">
          <cell r="A9532">
            <v>6136</v>
          </cell>
          <cell r="B9532" t="str">
            <v>SIFAO EM METAL CROMADO PARA PIA OU LAVATORIO, 1 X 1.1/2 "</v>
          </cell>
          <cell r="C9532" t="str">
            <v>UN</v>
          </cell>
          <cell r="D9532">
            <v>187.75</v>
          </cell>
        </row>
        <row r="9533">
          <cell r="A9533">
            <v>38638</v>
          </cell>
          <cell r="B9533" t="str">
            <v>SIFAO EM METAL CROMADO PARA TANQUE, 1.1/4 X 1.1/2 "</v>
          </cell>
          <cell r="C9533" t="str">
            <v>UN</v>
          </cell>
          <cell r="D9533">
            <v>198.84</v>
          </cell>
        </row>
        <row r="9534">
          <cell r="A9534">
            <v>38635</v>
          </cell>
          <cell r="B9534" t="str">
            <v>SIFAO PLASTICO EXTENSIVEL PARA LAVATORIO 1 X 1.1/2 "</v>
          </cell>
          <cell r="C9534" t="str">
            <v>UN</v>
          </cell>
          <cell r="D9534">
            <v>6.64</v>
          </cell>
        </row>
        <row r="9535">
          <cell r="A9535">
            <v>20262</v>
          </cell>
          <cell r="B9535" t="str">
            <v>SIFAO PLASTICO EXTENSIVEL UNIVERSAL, TIPO COPO</v>
          </cell>
          <cell r="C9535" t="str">
            <v>UN</v>
          </cell>
          <cell r="D9535">
            <v>9.19</v>
          </cell>
        </row>
        <row r="9536">
          <cell r="A9536">
            <v>6148</v>
          </cell>
          <cell r="B9536" t="str">
            <v>SIFAO PLASTICO FLEXIVEL SAIDA VERTICAL PARA COLUNA LAVATORIO, 1 X 1.1/2 "</v>
          </cell>
          <cell r="C9536" t="str">
            <v>UN</v>
          </cell>
          <cell r="D9536">
            <v>5.87</v>
          </cell>
        </row>
        <row r="9537">
          <cell r="A9537">
            <v>6145</v>
          </cell>
          <cell r="B9537" t="str">
            <v>SIFAO PLASTICO TIPO COPO PARA PIA AMERICANA 1.1/2 X 1.1/2 "</v>
          </cell>
          <cell r="C9537" t="str">
            <v>UN</v>
          </cell>
          <cell r="D9537">
            <v>10.53</v>
          </cell>
        </row>
        <row r="9538">
          <cell r="A9538">
            <v>6149</v>
          </cell>
          <cell r="B9538" t="str">
            <v>SIFAO PLASTICO TIPO COPO PARA PIA OU LAVATORIO, 1 X 1.1/2 "</v>
          </cell>
          <cell r="C9538" t="str">
            <v>UN</v>
          </cell>
          <cell r="D9538">
            <v>9.93</v>
          </cell>
        </row>
        <row r="9539">
          <cell r="A9539">
            <v>6146</v>
          </cell>
          <cell r="B9539" t="str">
            <v>SIFAO PLASTICO TIPO COPO PARA TANQUE, 1.1/4 X 1.1/2 "</v>
          </cell>
          <cell r="C9539" t="str">
            <v>UN</v>
          </cell>
          <cell r="D9539">
            <v>10.54</v>
          </cell>
        </row>
        <row r="9540">
          <cell r="A9540">
            <v>26026</v>
          </cell>
          <cell r="B9540" t="str">
            <v>SILICA ATIVA PARA ADICAO EM CONCRETO E ARGAMASSA</v>
          </cell>
          <cell r="C9540" t="str">
            <v>KG</v>
          </cell>
          <cell r="D9540">
            <v>2.34</v>
          </cell>
        </row>
        <row r="9541">
          <cell r="A9541">
            <v>39961</v>
          </cell>
          <cell r="B9541" t="str">
            <v>SILICONE ACETICO USO GERAL INCOLOR 280 G</v>
          </cell>
          <cell r="C9541" t="str">
            <v>UN</v>
          </cell>
          <cell r="D9541">
            <v>10.25</v>
          </cell>
        </row>
        <row r="9542">
          <cell r="A9542">
            <v>38061</v>
          </cell>
          <cell r="B9542" t="str">
            <v>SINALIZADOR NOTURNO SIMPLES PARA PARA-RAIOS, SEM RELE FOTOELETRICO</v>
          </cell>
          <cell r="C9542" t="str">
            <v>UN</v>
          </cell>
          <cell r="D9542">
            <v>38.03</v>
          </cell>
        </row>
        <row r="9543">
          <cell r="A9543">
            <v>20250</v>
          </cell>
          <cell r="B9543" t="str">
            <v>SISAL EM FIBRA</v>
          </cell>
          <cell r="C9543" t="str">
            <v>KG</v>
          </cell>
          <cell r="D9543">
            <v>9</v>
          </cell>
        </row>
        <row r="9544">
          <cell r="A9544">
            <v>39965</v>
          </cell>
          <cell r="B9544" t="str">
            <v>SISTEMA DE FORMAS MANUSEAVEIS DE ALUMINIO, PARA BLOCO RESID. COM PAREDES DE CONCRETO MOLDADAS IN LOCO, EM CONFORMIDADE COM O ORCAMENTO REF. 9672: BLOCO COM 4 PAV. E 4 UNIDADES POR PAV., UNIDADE HABITACIONALCOM</v>
          </cell>
          <cell r="C9544" t="str">
            <v>M2</v>
          </cell>
          <cell r="D9544">
            <v>1585.32</v>
          </cell>
        </row>
        <row r="9545">
          <cell r="A9545">
            <v>39964</v>
          </cell>
          <cell r="B9545" t="str">
            <v>SISTEMA DE FORMAS MANUSEAVEIS DE ALUMINIO, PARA EDIFICACAO RESIDENCIAL UNIFAMILIAR COM PAREDES DE CONCRETO MOLDADAS IN LOCO, EM CONFORMIDADE COM O ORCAMENTO REFERENCIAL 9658: NIDADE HABITACIONAL TERREA COM 38 M</v>
          </cell>
          <cell r="C9545" t="str">
            <v>M2</v>
          </cell>
          <cell r="D9545">
            <v>1392.07</v>
          </cell>
        </row>
        <row r="9546">
          <cell r="A9546">
            <v>7</v>
          </cell>
          <cell r="B9546" t="str">
            <v>SODA CAUSTICA</v>
          </cell>
          <cell r="C9546" t="str">
            <v>KG</v>
          </cell>
          <cell r="D9546">
            <v>4.03</v>
          </cell>
        </row>
        <row r="9547">
          <cell r="A9547">
            <v>39914</v>
          </cell>
          <cell r="B9547" t="str">
            <v>SOLDA EM VARETA FOSCOPER, D = *2,5* MM  X COMPRIMENTO 500 MM</v>
          </cell>
          <cell r="C9547" t="str">
            <v>KG</v>
          </cell>
          <cell r="D9547">
            <v>123.4</v>
          </cell>
        </row>
        <row r="9548">
          <cell r="A9548">
            <v>13388</v>
          </cell>
          <cell r="B9548" t="str">
            <v>SOLDA 50/50</v>
          </cell>
          <cell r="C9548" t="str">
            <v>KG</v>
          </cell>
          <cell r="D9548">
            <v>51.39</v>
          </cell>
        </row>
        <row r="9549">
          <cell r="A9549">
            <v>6160</v>
          </cell>
          <cell r="B9549" t="str">
            <v>SOLDADOR</v>
          </cell>
          <cell r="C9549" t="str">
            <v>H</v>
          </cell>
          <cell r="D9549">
            <v>12.14</v>
          </cell>
        </row>
        <row r="9550">
          <cell r="A9550">
            <v>6166</v>
          </cell>
          <cell r="B9550" t="str">
            <v>SOLDADOR A (PARA SOLDA A SER TESTADA COM RAIOS "X")</v>
          </cell>
          <cell r="C9550" t="str">
            <v>H</v>
          </cell>
          <cell r="D9550">
            <v>13.26</v>
          </cell>
        </row>
        <row r="9551">
          <cell r="A9551">
            <v>20232</v>
          </cell>
          <cell r="B9551" t="str">
            <v>SOLEIRA GRANITO 15 X 3CM</v>
          </cell>
          <cell r="C9551" t="str">
            <v>M</v>
          </cell>
          <cell r="D9551">
            <v>128.1</v>
          </cell>
        </row>
        <row r="9552">
          <cell r="A9552">
            <v>10856</v>
          </cell>
          <cell r="B9552" t="str">
            <v>SOLEIRA PRE-MOLDADA EM GRANILITE, MARMORITE OU GRANITINA, L = *15 CM</v>
          </cell>
          <cell r="C9552" t="str">
            <v>M</v>
          </cell>
          <cell r="D9552">
            <v>72.69</v>
          </cell>
        </row>
        <row r="9553">
          <cell r="A9553">
            <v>4828</v>
          </cell>
          <cell r="B9553" t="str">
            <v>SOLEIRA/ PEITORIL EM MARMORE, POLIDO, BRANCO COMUM, L= *15* CM, E=  *2* CM,  CORTE RETO</v>
          </cell>
          <cell r="C9553" t="str">
            <v>M</v>
          </cell>
          <cell r="D9553">
            <v>52.42</v>
          </cell>
        </row>
        <row r="9554">
          <cell r="A9554">
            <v>20249</v>
          </cell>
          <cell r="B9554" t="str">
            <v>SOLEIRA/ TABEIRA EM MARMORE, POLIDO, BRANCO COMUM, L= 5 CM, E=  *2,0* CM</v>
          </cell>
          <cell r="C9554" t="str">
            <v>M</v>
          </cell>
          <cell r="D9554">
            <v>28.7</v>
          </cell>
        </row>
        <row r="9555">
          <cell r="A9555">
            <v>11609</v>
          </cell>
          <cell r="B9555" t="str">
            <v>SOLUCAO ASFALTICA ELASTOMERICA PARA IMPRIMACAO, APLICACAO A FRIO</v>
          </cell>
          <cell r="C9555" t="str">
            <v>L</v>
          </cell>
          <cell r="D9555">
            <v>9.4499999999999993</v>
          </cell>
        </row>
        <row r="9556">
          <cell r="A9556">
            <v>20083</v>
          </cell>
          <cell r="B9556" t="str">
            <v>SOLUCAO LIMPADORA PARA PVC, FRASCO COM 1000 CM3</v>
          </cell>
          <cell r="C9556" t="str">
            <v>UN</v>
          </cell>
          <cell r="D9556">
            <v>29.57</v>
          </cell>
        </row>
        <row r="9557">
          <cell r="A9557">
            <v>20082</v>
          </cell>
          <cell r="B9557" t="str">
            <v>SOLUCAO LIMPADORA PARA PVC, FRASCO COM 200 CM3</v>
          </cell>
          <cell r="C9557" t="str">
            <v>UN</v>
          </cell>
          <cell r="D9557">
            <v>11.52</v>
          </cell>
        </row>
        <row r="9558">
          <cell r="A9558">
            <v>5318</v>
          </cell>
          <cell r="B9558" t="str">
            <v>SOLVENTE DILUENTE A BASE DE AGUARRAS</v>
          </cell>
          <cell r="C9558" t="str">
            <v>L</v>
          </cell>
          <cell r="D9558">
            <v>8.6999999999999993</v>
          </cell>
        </row>
        <row r="9559">
          <cell r="A9559">
            <v>10691</v>
          </cell>
          <cell r="B9559" t="str">
            <v>SOLVENTE PARA COLA (PARA LAMINADO MELAMINICO) A BASE DE RESINA SINTETICA</v>
          </cell>
          <cell r="C9559" t="str">
            <v>L</v>
          </cell>
          <cell r="D9559">
            <v>18.43</v>
          </cell>
        </row>
        <row r="9560">
          <cell r="A9560">
            <v>12295</v>
          </cell>
          <cell r="B9560" t="str">
            <v>SOQUETE DE BAQUELITE BASE E27, PARA LAMPADAS</v>
          </cell>
          <cell r="C9560" t="str">
            <v>UN</v>
          </cell>
          <cell r="D9560">
            <v>1.99</v>
          </cell>
        </row>
        <row r="9561">
          <cell r="A9561">
            <v>12296</v>
          </cell>
          <cell r="B9561" t="str">
            <v>SOQUETE DE PORCELANA BASE E27, FIXO DE TETO, PARA LAMPADAS</v>
          </cell>
          <cell r="C9561" t="str">
            <v>UN</v>
          </cell>
          <cell r="D9561">
            <v>2.58</v>
          </cell>
        </row>
        <row r="9562">
          <cell r="A9562">
            <v>12294</v>
          </cell>
          <cell r="B9562" t="str">
            <v>SOQUETE DE PORCELANA BASE E27, PARA USO AO TEMPO, PARA LAMPADAS</v>
          </cell>
          <cell r="C9562" t="str">
            <v>UN</v>
          </cell>
          <cell r="D9562">
            <v>6.2</v>
          </cell>
        </row>
        <row r="9563">
          <cell r="A9563">
            <v>14543</v>
          </cell>
          <cell r="B9563" t="str">
            <v>SOQUETE DE PVC / TERMOPLASTICO BASE E27, COM CHAVE, PARA LAMPADAS</v>
          </cell>
          <cell r="C9563" t="str">
            <v>UN</v>
          </cell>
          <cell r="D9563">
            <v>4.43</v>
          </cell>
        </row>
        <row r="9564">
          <cell r="A9564">
            <v>13329</v>
          </cell>
          <cell r="B9564" t="str">
            <v>SOQUETE DE PVC / TERMOPLASTICO BASE E27, COM RABICHO, PARA LAMPADAS</v>
          </cell>
          <cell r="C9564" t="str">
            <v>UN</v>
          </cell>
          <cell r="D9564">
            <v>2.6</v>
          </cell>
        </row>
        <row r="9565">
          <cell r="A9565">
            <v>21044</v>
          </cell>
          <cell r="B9565" t="str">
            <v>SPRINKLER TIPO PENDENTE, 68 GRAUS CELSIUS (BULBO VERMELHO), ACABAMENTO CROMADO, 1/2" - 15 MM</v>
          </cell>
          <cell r="C9565" t="str">
            <v>UN</v>
          </cell>
          <cell r="D9565">
            <v>25.21</v>
          </cell>
        </row>
        <row r="9566">
          <cell r="A9566">
            <v>21045</v>
          </cell>
          <cell r="B9566" t="str">
            <v>SPRINKLER TIPO PENDENTE, 68 GRAUS CELSIUS (BULBO VERMELHO), ACABAMENTO CROMADO, 3/4" - 20 MM</v>
          </cell>
          <cell r="C9566" t="str">
            <v>UN</v>
          </cell>
          <cell r="D9566">
            <v>34.53</v>
          </cell>
        </row>
        <row r="9567">
          <cell r="A9567">
            <v>21040</v>
          </cell>
          <cell r="B9567" t="str">
            <v>SPRINKLER TIPO PENDENTE, 68 GRAUS CELSIUS (BULBO VERMELHO), ACABAMENTO NATURAL, 1/2" - 15 MM</v>
          </cell>
          <cell r="C9567" t="str">
            <v>UN</v>
          </cell>
          <cell r="D9567">
            <v>24.67</v>
          </cell>
        </row>
        <row r="9568">
          <cell r="A9568">
            <v>21041</v>
          </cell>
          <cell r="B9568" t="str">
            <v>SPRINKLER TIPO PENDENTE, 68 GRAUS CELSIUS (BULBO VERMELHO), ACABAMENTO NATURAL, 3/4" - 20 MM</v>
          </cell>
          <cell r="C9568" t="str">
            <v>UN</v>
          </cell>
          <cell r="D9568">
            <v>29.78</v>
          </cell>
        </row>
        <row r="9569">
          <cell r="A9569">
            <v>21047</v>
          </cell>
          <cell r="B9569" t="str">
            <v>SPRINKLER TIPO PENDENTE, 79 GRAUS CELSIUS (BULBO AMARELO), ACABAMENTO CROMADO, 3/4" - 20 MM</v>
          </cell>
          <cell r="C9569" t="str">
            <v>UN</v>
          </cell>
          <cell r="D9569">
            <v>37.17</v>
          </cell>
        </row>
        <row r="9570">
          <cell r="A9570">
            <v>21042</v>
          </cell>
          <cell r="B9570" t="str">
            <v>SPRINKLER TIPO PENDENTE, 79 GRAUS CELSIUS (BULBO AMARELO), ACABAMENTO NATURAL, 1/2" - 15 MM</v>
          </cell>
          <cell r="C9570" t="str">
            <v>UN</v>
          </cell>
          <cell r="D9570">
            <v>28.65</v>
          </cell>
        </row>
        <row r="9571">
          <cell r="A9571">
            <v>21043</v>
          </cell>
          <cell r="B9571" t="str">
            <v>SPRINKLER TIPO PENDENTE, 79 GRAUS CELSIUS (BULBO AMARELO), ACABAMENTO NATURAL, 3/4" - 20 MM</v>
          </cell>
          <cell r="C9571" t="str">
            <v>UN</v>
          </cell>
          <cell r="D9571">
            <v>36.19</v>
          </cell>
        </row>
        <row r="9572">
          <cell r="A9572">
            <v>21046</v>
          </cell>
          <cell r="B9572" t="str">
            <v>SPRINKLER TIPO PENDENTE, 79 GRAUS CELSIUS (BULBO AMARELO,) ACABAMENTO CROMADO, 1/2" - 15 MM</v>
          </cell>
          <cell r="C9572" t="str">
            <v>UN</v>
          </cell>
          <cell r="D9572">
            <v>28.65</v>
          </cell>
        </row>
        <row r="9573">
          <cell r="A9573">
            <v>11895</v>
          </cell>
          <cell r="B9573" t="str">
            <v>SUMIDOURO CONCRETO PRE MOLDADO, COMPLETO, PARA 10 CONTRIBUINTES</v>
          </cell>
          <cell r="C9573" t="str">
            <v>UN</v>
          </cell>
          <cell r="D9573">
            <v>805.89</v>
          </cell>
        </row>
        <row r="9574">
          <cell r="A9574">
            <v>11896</v>
          </cell>
          <cell r="B9574" t="str">
            <v>SUMIDOURO CONCRETO PRE MOLDADO, COMPLETO, PARA 100 CONTRIBUINTES</v>
          </cell>
          <cell r="C9574" t="str">
            <v>UN</v>
          </cell>
          <cell r="D9574">
            <v>4224</v>
          </cell>
        </row>
        <row r="9575">
          <cell r="A9575">
            <v>11897</v>
          </cell>
          <cell r="B9575" t="str">
            <v>SUMIDOURO CONCRETO PRE MOLDADO, COMPLETO, PARA 150 CONTRIBUINTES</v>
          </cell>
          <cell r="C9575" t="str">
            <v>UN</v>
          </cell>
          <cell r="D9575">
            <v>5511.57</v>
          </cell>
        </row>
        <row r="9576">
          <cell r="A9576">
            <v>11898</v>
          </cell>
          <cell r="B9576" t="str">
            <v>SUMIDOURO CONCRETO PRE MOLDADO, COMPLETO, PARA 200 CONTRIBUINTES</v>
          </cell>
          <cell r="C9576" t="str">
            <v>UN</v>
          </cell>
          <cell r="D9576">
            <v>5789.47</v>
          </cell>
        </row>
        <row r="9577">
          <cell r="A9577">
            <v>3282</v>
          </cell>
          <cell r="B9577" t="str">
            <v>SUMIDOURO CONCRETO PRE MOLDADO, COMPLETO, PARA 5 CONTRIBUINTES</v>
          </cell>
          <cell r="C9577" t="str">
            <v>UN</v>
          </cell>
          <cell r="D9577">
            <v>585.89</v>
          </cell>
        </row>
        <row r="9578">
          <cell r="A9578">
            <v>11899</v>
          </cell>
          <cell r="B9578" t="str">
            <v>SUMIDOURO CONCRETO PRE MOLDADO, COMPLETO, PARA 50 CONTRIBUINTES</v>
          </cell>
          <cell r="C9578" t="str">
            <v>UN</v>
          </cell>
          <cell r="D9578">
            <v>2857.68</v>
          </cell>
        </row>
        <row r="9579">
          <cell r="A9579">
            <v>11900</v>
          </cell>
          <cell r="B9579" t="str">
            <v>SUMIDOURO CONCRETO PRE MOLDADO, COMPLETO, PARA 75 CONTRIBUINTES</v>
          </cell>
          <cell r="C9579" t="str">
            <v>UN</v>
          </cell>
          <cell r="D9579">
            <v>3918.31</v>
          </cell>
        </row>
        <row r="9580">
          <cell r="A9580">
            <v>14149</v>
          </cell>
          <cell r="B9580" t="str">
            <v>SUPORTE "Y" PARA FITA PERFURADA</v>
          </cell>
          <cell r="C9580" t="str">
            <v>CENTO</v>
          </cell>
          <cell r="D9580">
            <v>242.95</v>
          </cell>
        </row>
        <row r="9581">
          <cell r="A9581">
            <v>40615</v>
          </cell>
          <cell r="B9581" t="str">
            <v>SUPORTE DE FIXACAO PARA ESPELHO / PLACA 4" X 2", PARA 3 MODULOS, PARA INSTALACAO DE TOMADAS E INTERRUPTORES (SOMENTE SUPORTE) *COLETADO CAIXA*</v>
          </cell>
          <cell r="C9581" t="str">
            <v>UN</v>
          </cell>
          <cell r="D9581">
            <v>1.5</v>
          </cell>
        </row>
        <row r="9582">
          <cell r="A9582">
            <v>40617</v>
          </cell>
          <cell r="B9582" t="str">
            <v>SUPORTE DE FIXACAO PARA ESPELHO / PLACA 4" X 4", PARA 6 MODULOS, PARA INSTALACAO DE TOMADAS E INTERRUPTORES (SOMENTE SUPORTE) *COLETADO CAIXA*</v>
          </cell>
          <cell r="C9582" t="str">
            <v>UN</v>
          </cell>
          <cell r="D9582">
            <v>3.18</v>
          </cell>
        </row>
        <row r="9583">
          <cell r="A9583">
            <v>20061</v>
          </cell>
          <cell r="B9583" t="str">
            <v>SUPORTE DE PVC PARA CALHA PLUVIAL, DIAMETRO ENTRE 119 E 170 MM, PARA DRENAGEM PREDIAL</v>
          </cell>
          <cell r="C9583" t="str">
            <v>UN</v>
          </cell>
          <cell r="D9583">
            <v>3.08</v>
          </cell>
        </row>
        <row r="9584">
          <cell r="A9584">
            <v>7576</v>
          </cell>
          <cell r="B9584" t="str">
            <v>SUPORTE EM ACO GALVANIZADO PARA TRANSFORMADOR PARA POSTE DUPLO T 185 X 95 MM, CHAPA DE 5/16"</v>
          </cell>
          <cell r="C9584" t="str">
            <v>UN</v>
          </cell>
          <cell r="D9584">
            <v>112.71</v>
          </cell>
        </row>
        <row r="9585">
          <cell r="A9585">
            <v>3384</v>
          </cell>
          <cell r="B9585" t="str">
            <v>SUPORTE GUIA SIMPLES COM ROLDANA EM POLIPROPILENO PARA CHUMBAR, H = 20 CM</v>
          </cell>
          <cell r="C9585" t="str">
            <v>UN</v>
          </cell>
          <cell r="D9585">
            <v>3.32</v>
          </cell>
        </row>
        <row r="9586">
          <cell r="A9586">
            <v>7572</v>
          </cell>
          <cell r="B9586" t="str">
            <v>SUPORTE ISOLADOR REFORCADO DIAMETRO NOMINAL 5/16", COM ROSCA SOBERBA E BUCHA</v>
          </cell>
          <cell r="C9586" t="str">
            <v>UN</v>
          </cell>
          <cell r="D9586">
            <v>6.08</v>
          </cell>
        </row>
        <row r="9587">
          <cell r="A9587">
            <v>3396</v>
          </cell>
          <cell r="B9587" t="str">
            <v>SUPORTE ISOLADOR SIMPLES DIAMETRO NOMINAL 5/16", COM ROSCA SOBERBA E BUCHA</v>
          </cell>
          <cell r="C9587" t="str">
            <v>UN</v>
          </cell>
          <cell r="D9587">
            <v>4.3099999999999996</v>
          </cell>
        </row>
        <row r="9588">
          <cell r="A9588">
            <v>37590</v>
          </cell>
          <cell r="B9588" t="str">
            <v>SUPORTE MAO-FRANCESA EM ACO, ABAS IGUAIS 30 CM, CAPACIDADE MINIMA 60 KG, BRANCO</v>
          </cell>
          <cell r="C9588" t="str">
            <v>UN</v>
          </cell>
          <cell r="D9588">
            <v>22.29</v>
          </cell>
        </row>
        <row r="9589">
          <cell r="A9589">
            <v>37591</v>
          </cell>
          <cell r="B9589" t="str">
            <v>SUPORTE MAO-FRANCESA EM ACO, ABAS IGUAIS 40 CM, CAPACIDADE MINIMA 70 KG, BRANCO</v>
          </cell>
          <cell r="C9589" t="str">
            <v>UN</v>
          </cell>
          <cell r="D9589">
            <v>31.02</v>
          </cell>
        </row>
        <row r="9590">
          <cell r="A9590">
            <v>12626</v>
          </cell>
          <cell r="B9590" t="str">
            <v>SUPORTE METALICO PARA CALHA PLUVIAL,  ZINCADO, DOBRADO, DIAMETRO ENTRE 119 E 170 MM, PARA DRENAGEM PREDIAL</v>
          </cell>
          <cell r="C9590" t="str">
            <v>UN</v>
          </cell>
          <cell r="D9590">
            <v>14.81</v>
          </cell>
        </row>
        <row r="9591">
          <cell r="A9591">
            <v>11033</v>
          </cell>
          <cell r="B9591" t="str">
            <v>SUPORTE PARA CALHA DE 150 MM EM FERRO GALVANIZADO</v>
          </cell>
          <cell r="C9591" t="str">
            <v>UN</v>
          </cell>
          <cell r="D9591">
            <v>3.71</v>
          </cell>
        </row>
        <row r="9592">
          <cell r="A9592">
            <v>390</v>
          </cell>
          <cell r="B9592" t="str">
            <v>SUPORTE PARA TUBO DIAMETRO NOMINAL 2", COM ROSCA MECANICA</v>
          </cell>
          <cell r="C9592" t="str">
            <v>UN</v>
          </cell>
          <cell r="D9592">
            <v>8.65</v>
          </cell>
        </row>
        <row r="9593">
          <cell r="A9593">
            <v>6178</v>
          </cell>
          <cell r="B9593" t="str">
            <v>TABUA DE  MADEIRA PARA PISO, CUMARU/IPE CHAMPANHE OU EQUIVALENTE DA REGIAO, ENCAIXE MACHO/FEMEA, *10 X 2* CM</v>
          </cell>
          <cell r="C9593" t="str">
            <v>M2</v>
          </cell>
          <cell r="D9593">
            <v>112.11</v>
          </cell>
        </row>
        <row r="9594">
          <cell r="A9594">
            <v>6180</v>
          </cell>
          <cell r="B9594" t="str">
            <v>TABUA DE  MADEIRA PARA PISO, CUMARU/IPE CHAMPANHE OU EQUIVALENTE DA REGIAO, ENCAIXE MACHO/FEMEA, *15 X 2* CM</v>
          </cell>
          <cell r="C9594" t="str">
            <v>M2</v>
          </cell>
          <cell r="D9594">
            <v>121</v>
          </cell>
        </row>
        <row r="9595">
          <cell r="A9595">
            <v>6182</v>
          </cell>
          <cell r="B9595" t="str">
            <v>TABUA DE  MADEIRA PARA PISO, IPE (CERNE) OU EQUIVALENTE DA REGIAO, ENCAIXE MACHO/FEMEA, *20 X 2* CM</v>
          </cell>
          <cell r="C9595" t="str">
            <v>M2</v>
          </cell>
          <cell r="D9595">
            <v>150.19</v>
          </cell>
        </row>
        <row r="9596">
          <cell r="A9596">
            <v>6204</v>
          </cell>
          <cell r="B9596" t="str">
            <v>TABUA DE MADEIRA DE LEI, *2,5  X 15* CM (1 X 6) NAO APARELHADA, (TABEIRA-P/TELHADO)</v>
          </cell>
          <cell r="C9596" t="str">
            <v>M</v>
          </cell>
          <cell r="D9596">
            <v>6.49</v>
          </cell>
        </row>
        <row r="9597">
          <cell r="A9597">
            <v>3993</v>
          </cell>
          <cell r="B9597" t="str">
            <v>TABUA MADEIRA LEI  E = 2,5CM (1") APARELHADA</v>
          </cell>
          <cell r="C9597" t="str">
            <v>M2</v>
          </cell>
          <cell r="D9597">
            <v>54.03</v>
          </cell>
        </row>
        <row r="9598">
          <cell r="A9598">
            <v>3992</v>
          </cell>
          <cell r="B9598" t="str">
            <v>TABUA MADEIRA LEI  2,5 X 30,0CM (1 X 12") APARELHADA</v>
          </cell>
          <cell r="C9598" t="str">
            <v>M</v>
          </cell>
          <cell r="D9598">
            <v>16.23</v>
          </cell>
        </row>
        <row r="9599">
          <cell r="A9599">
            <v>3990</v>
          </cell>
          <cell r="B9599" t="str">
            <v>TABUA MADEIRA LEI 2,5 X 25,0CM (1 X 10") APARELHADA</v>
          </cell>
          <cell r="C9599" t="str">
            <v>M</v>
          </cell>
          <cell r="D9599">
            <v>13.53</v>
          </cell>
        </row>
        <row r="9600">
          <cell r="A9600">
            <v>6193</v>
          </cell>
          <cell r="B9600" t="str">
            <v>TABUA MADEIRA 2A QUALIDADE 2,5 X 20,0CM (1 X 8") NAO APARELHADA</v>
          </cell>
          <cell r="C9600" t="str">
            <v>M</v>
          </cell>
          <cell r="D9600">
            <v>5.81</v>
          </cell>
        </row>
        <row r="9601">
          <cell r="A9601">
            <v>6189</v>
          </cell>
          <cell r="B9601" t="str">
            <v>TABUA MADEIRA 2A QUALIDADE 2,5 X 30,0CM (1 X 12") NAO APARELHADA</v>
          </cell>
          <cell r="C9601" t="str">
            <v>M</v>
          </cell>
          <cell r="D9601">
            <v>8.7200000000000006</v>
          </cell>
        </row>
        <row r="9602">
          <cell r="A9602">
            <v>10567</v>
          </cell>
          <cell r="B9602" t="str">
            <v>TABUA MADEIRA 3A QUALIDADE 2,5 X 23,0CM (1 X 9") NAO APARELHADA</v>
          </cell>
          <cell r="C9602" t="str">
            <v>M</v>
          </cell>
          <cell r="D9602">
            <v>5.92</v>
          </cell>
        </row>
        <row r="9603">
          <cell r="A9603">
            <v>6212</v>
          </cell>
          <cell r="B9603" t="str">
            <v>TABUA MADEIRA 3A QUALIDADE 2,5 X 30,0CM (1 X 12 ) NAO APARELHADA</v>
          </cell>
          <cell r="C9603" t="str">
            <v>M</v>
          </cell>
          <cell r="D9603">
            <v>8.2799999999999994</v>
          </cell>
        </row>
        <row r="9604">
          <cell r="A9604">
            <v>6188</v>
          </cell>
          <cell r="B9604" t="str">
            <v>TABUA MADEIRA 3A QUALIDADE 2,5 X 30CM (1 X 12 ) NAO APARELHADA</v>
          </cell>
          <cell r="C9604" t="str">
            <v>M2</v>
          </cell>
          <cell r="D9604">
            <v>27.62</v>
          </cell>
        </row>
        <row r="9605">
          <cell r="A9605">
            <v>6214</v>
          </cell>
          <cell r="B9605" t="str">
            <v>TACO DE MADEIRA PARA PISO, IPE (CERNE) OU EQUIVALENTE DA REGIAO, 7 X 42 CM, E = 2 CM</v>
          </cell>
          <cell r="C9605" t="str">
            <v>M2</v>
          </cell>
          <cell r="D9605">
            <v>70.23</v>
          </cell>
        </row>
        <row r="9606">
          <cell r="A9606">
            <v>36153</v>
          </cell>
          <cell r="B9606" t="str">
            <v>TALABARTE DE SEGURANCA, 2 MOSQUETOES TRAVA DUPLA *53* MM DE ABERTURA, COM ABSORVEDOR DE ENERGIA</v>
          </cell>
          <cell r="C9606" t="str">
            <v>UN</v>
          </cell>
          <cell r="D9606">
            <v>146.44999999999999</v>
          </cell>
        </row>
        <row r="9607">
          <cell r="A9607">
            <v>10740</v>
          </cell>
          <cell r="B9607" t="str">
            <v>TALHA ELETRICA 3 T, VELOCIDADE  2,1 M / MIN, POTENCIA 1,3 KW</v>
          </cell>
          <cell r="C9607" t="str">
            <v>UN</v>
          </cell>
          <cell r="D9607">
            <v>8481.08</v>
          </cell>
        </row>
        <row r="9608">
          <cell r="A9608">
            <v>10809</v>
          </cell>
          <cell r="B9608" t="str">
            <v>TALHA ELETRICA 3 T, VELOCIDADE  2,1 M / MIN, POTENCIA 1,3 KW - (LOCACAO)</v>
          </cell>
          <cell r="C9608" t="str">
            <v>H</v>
          </cell>
          <cell r="D9608">
            <v>1.32</v>
          </cell>
        </row>
        <row r="9609">
          <cell r="A9609">
            <v>13914</v>
          </cell>
          <cell r="B9609" t="str">
            <v>TALHA MANUAL DE CORRENTE, CAPACIDADE DE 1 T COM ELEVACAO DE 3 M</v>
          </cell>
          <cell r="C9609" t="str">
            <v>UN</v>
          </cell>
          <cell r="D9609">
            <v>613.64</v>
          </cell>
        </row>
        <row r="9610">
          <cell r="A9610">
            <v>10742</v>
          </cell>
          <cell r="B9610" t="str">
            <v>TALHA MANUAL DE CORRENTE, CAPACIDADE DE 2 T COM ELEVACAO DE 3 M</v>
          </cell>
          <cell r="C9610" t="str">
            <v>UN</v>
          </cell>
          <cell r="D9610">
            <v>895</v>
          </cell>
        </row>
        <row r="9611">
          <cell r="A9611">
            <v>10811</v>
          </cell>
          <cell r="B9611" t="str">
            <v>TALHA MANUAL DE CORRENTE, CAPACIDADE DE 2 T COM ELEVACAO DE 3 M - (LOCACAO)</v>
          </cell>
          <cell r="C9611" t="str">
            <v>H</v>
          </cell>
          <cell r="D9611">
            <v>1.1299999999999999</v>
          </cell>
        </row>
        <row r="9612">
          <cell r="A9612">
            <v>7552</v>
          </cell>
          <cell r="B9612" t="str">
            <v>TAMPA CEGA EM LATAO POLIDO PARA CONDULETE EM LIGA DE ALUMINIO 4 X 4"</v>
          </cell>
          <cell r="C9612" t="str">
            <v>UN</v>
          </cell>
          <cell r="D9612">
            <v>8.09</v>
          </cell>
        </row>
        <row r="9613">
          <cell r="A9613">
            <v>7543</v>
          </cell>
          <cell r="B9613" t="str">
            <v>TAMPA CEGA EM PVC P/CONDULETE 4 X 2"</v>
          </cell>
          <cell r="C9613" t="str">
            <v>UN</v>
          </cell>
          <cell r="D9613">
            <v>3.42</v>
          </cell>
        </row>
        <row r="9614">
          <cell r="A9614">
            <v>13255</v>
          </cell>
          <cell r="B9614" t="str">
            <v>TAMPA CONCRETO P/PV E/OU CX. INSPECAO 60 X 60 X 8CM</v>
          </cell>
          <cell r="C9614" t="str">
            <v>UN</v>
          </cell>
          <cell r="D9614">
            <v>43.08</v>
          </cell>
        </row>
        <row r="9615">
          <cell r="A9615">
            <v>20964</v>
          </cell>
          <cell r="B9615" t="str">
            <v>TAMPAO COM CORRENTE, EM LATAO, ENGATE RAPIDO 1 1/2", PARA INSTALACAO PREDIAL DE COMBATE A INCENDIO</v>
          </cell>
          <cell r="C9615" t="str">
            <v>UN</v>
          </cell>
          <cell r="D9615">
            <v>44.9</v>
          </cell>
        </row>
        <row r="9616">
          <cell r="A9616">
            <v>10905</v>
          </cell>
          <cell r="B9616" t="str">
            <v>TAMPAO COM CORRENTE, EM LATAO, ENGATE RAPIDO 2 1/2", PARA INSTALACAO PREDIAL DE COMBATE A INCENDIO</v>
          </cell>
          <cell r="C9616" t="str">
            <v>UN</v>
          </cell>
          <cell r="D9616">
            <v>60.23</v>
          </cell>
        </row>
        <row r="9617">
          <cell r="A9617">
            <v>6249</v>
          </cell>
          <cell r="B9617" t="str">
            <v>TAMPAO COMPLETO PARA TIL, EM PVC,  DN 100 MM, PARA REDE COLETORA DE ESGOTO</v>
          </cell>
          <cell r="C9617" t="str">
            <v>UN</v>
          </cell>
          <cell r="D9617">
            <v>41.32</v>
          </cell>
        </row>
        <row r="9618">
          <cell r="A9618">
            <v>6251</v>
          </cell>
          <cell r="B9618" t="str">
            <v>TAMPAO COMPLETO PARA TIL, EM PVC,  DN 150 MM, PARA REDE COLETORA DE ESGOTO</v>
          </cell>
          <cell r="C9618" t="str">
            <v>UN</v>
          </cell>
          <cell r="D9618">
            <v>63.4</v>
          </cell>
        </row>
        <row r="9619">
          <cell r="A9619">
            <v>6252</v>
          </cell>
          <cell r="B9619" t="str">
            <v>TAMPAO COMPLETO PARA TIL, EM PVC,  DN 200 MM, PARA REDE COLETORA DE ESGOTO</v>
          </cell>
          <cell r="C9619" t="str">
            <v>UN</v>
          </cell>
          <cell r="D9619">
            <v>80.91</v>
          </cell>
        </row>
        <row r="9620">
          <cell r="A9620">
            <v>6250</v>
          </cell>
          <cell r="B9620" t="str">
            <v>TAMPAO COMPLETO PARA TIL, EM PVC,  DN 250 MM, PARA REDE COLETORA DE ESGOTO</v>
          </cell>
          <cell r="C9620" t="str">
            <v>UN</v>
          </cell>
          <cell r="D9620">
            <v>100.19</v>
          </cell>
        </row>
        <row r="9621">
          <cell r="A9621">
            <v>11289</v>
          </cell>
          <cell r="B9621" t="str">
            <v>TAMPAO FOFO ARTICULADO P/ REGISTRO, CLASSE A15 CARGA MAX 1,5 T, *200 X 200* MM</v>
          </cell>
          <cell r="C9621" t="str">
            <v>UN</v>
          </cell>
          <cell r="D9621">
            <v>56.43</v>
          </cell>
        </row>
        <row r="9622">
          <cell r="A9622">
            <v>11241</v>
          </cell>
          <cell r="B9622" t="str">
            <v>TAMPAO FOFO ARTICULADO P/ REGISTRO, CLASSE A15 CARGA MAX 1,5 T, *400 X 400* MM</v>
          </cell>
          <cell r="C9622" t="str">
            <v>UN</v>
          </cell>
          <cell r="D9622">
            <v>141.08000000000001</v>
          </cell>
        </row>
        <row r="9623">
          <cell r="A9623">
            <v>11301</v>
          </cell>
          <cell r="B9623" t="str">
            <v>TAMPAO FOFO ARTICULADO, CLASSE B125 CARGA MAX 12,5 T, REDONDO TAMPA 600 MM, REDE PLUVIAL/ESGOTO</v>
          </cell>
          <cell r="C9623" t="str">
            <v>UN</v>
          </cell>
          <cell r="D9623">
            <v>357.75</v>
          </cell>
        </row>
        <row r="9624">
          <cell r="A9624">
            <v>21090</v>
          </cell>
          <cell r="B9624" t="str">
            <v>TAMPAO FOFO ARTICULADO, CLASSE D400 CARGA MAX 40 T, REDONDO TAMPA *600 MM, REDE PLUVIAL/ESGOTO</v>
          </cell>
          <cell r="C9624" t="str">
            <v>UN</v>
          </cell>
          <cell r="D9624">
            <v>438.37</v>
          </cell>
        </row>
        <row r="9625">
          <cell r="A9625">
            <v>14112</v>
          </cell>
          <cell r="B9625" t="str">
            <v>TAMPAO FOFO SIMPLES COM BASE, CLASSE A15 CARGA MAX 1,5 T, *400 X 600* MM, REDE TELEFONE</v>
          </cell>
          <cell r="C9625" t="str">
            <v>UN</v>
          </cell>
          <cell r="D9625">
            <v>182.9</v>
          </cell>
        </row>
        <row r="9626">
          <cell r="A9626">
            <v>11315</v>
          </cell>
          <cell r="B9626" t="str">
            <v>TAMPAO FOFO SIMPLES COM BASE, CLASSE A15 CARGA MAX 1,5 T, 300 X 300 MM, REDE PLUVIAL/ESGOTO</v>
          </cell>
          <cell r="C9626" t="str">
            <v>UN</v>
          </cell>
          <cell r="D9626">
            <v>85.65</v>
          </cell>
        </row>
        <row r="9627">
          <cell r="A9627">
            <v>11292</v>
          </cell>
          <cell r="B9627" t="str">
            <v>TAMPAO FOFO SIMPLES COM BASE, CLASSE A15 CARGA MAX 1,5 T, 300 X 400 MM</v>
          </cell>
          <cell r="C9627" t="str">
            <v>UN</v>
          </cell>
          <cell r="D9627">
            <v>200.54</v>
          </cell>
        </row>
        <row r="9628">
          <cell r="A9628">
            <v>21071</v>
          </cell>
          <cell r="B9628" t="str">
            <v>TAMPAO FOFO SIMPLES COM BASE, CLASSE A15 CARGA MAX 1,5 T, 400 X 400 MM, REDE PLUVIAL/ESGOTO/ELETRICA</v>
          </cell>
          <cell r="C9628" t="str">
            <v>UN</v>
          </cell>
          <cell r="D9628">
            <v>131</v>
          </cell>
        </row>
        <row r="9629">
          <cell r="A9629">
            <v>11293</v>
          </cell>
          <cell r="B9629" t="str">
            <v>TAMPAO FOFO SIMPLES COM BASE, CLASSE A15 CARGA MAX 1,5 T, 400 X 500 MM, COM INSCRICAO INCENDIO</v>
          </cell>
          <cell r="C9629" t="str">
            <v>UN</v>
          </cell>
          <cell r="D9629">
            <v>221.7</v>
          </cell>
        </row>
        <row r="9630">
          <cell r="A9630">
            <v>11316</v>
          </cell>
          <cell r="B9630" t="str">
            <v>TAMPAO FOFO SIMPLES COM BASE, CLASSE B125 CARGA MAX 12,5 T, REDONDO TAMPA 500 MM, REDE PLUVIAL/ESGOTO</v>
          </cell>
          <cell r="C9630" t="str">
            <v>UN</v>
          </cell>
          <cell r="D9630">
            <v>282.17</v>
          </cell>
        </row>
        <row r="9631">
          <cell r="A9631">
            <v>6243</v>
          </cell>
          <cell r="B9631" t="str">
            <v>TAMPAO FOFO SIMPLES COM BASE, CLASSE B125 CARGA MAX 12,5 T, REDONDO TAMPA 600 MM, REDE PLUVIAL/ESGOTO</v>
          </cell>
          <cell r="C9631" t="str">
            <v>UN</v>
          </cell>
          <cell r="D9631">
            <v>325</v>
          </cell>
        </row>
        <row r="9632">
          <cell r="A9632">
            <v>21079</v>
          </cell>
          <cell r="B9632" t="str">
            <v>TAMPAO FOFO SIMPLES COM BASE, CLASSE D400 CARGA MAX 40 T, REDONDO TAMPA 500 MM, REDE PLUVIAL/ESGOTO</v>
          </cell>
          <cell r="C9632" t="str">
            <v>UN</v>
          </cell>
          <cell r="D9632">
            <v>387.48</v>
          </cell>
        </row>
        <row r="9633">
          <cell r="A9633">
            <v>6240</v>
          </cell>
          <cell r="B9633" t="str">
            <v>TAMPAO FOFO SIMPLES COM BASE, CLASSE D400 CARGA MAX 40 T, REDONDO TAMPA 600 MM, REDE PLUVIAL/ESGOTO</v>
          </cell>
          <cell r="C9633" t="str">
            <v>UN</v>
          </cell>
          <cell r="D9633">
            <v>430.31</v>
          </cell>
        </row>
        <row r="9634">
          <cell r="A9634">
            <v>11296</v>
          </cell>
          <cell r="B9634" t="str">
            <v>TAMPAO FOFO SIMPLES COM BASE, CLASSE D400 CARGA MAX 40 T, REDONDO TAMPA 900 MM, REDE PLUVIAL/ESGOTO</v>
          </cell>
          <cell r="C9634" t="str">
            <v>UN</v>
          </cell>
          <cell r="D9634">
            <v>1371.04</v>
          </cell>
        </row>
        <row r="9635">
          <cell r="A9635">
            <v>11299</v>
          </cell>
          <cell r="B9635" t="str">
            <v>TAMPAO FOFO SIMPLES, CLASSE A15 CARGA MAX 1,5 T, *550 X 1100* MM, REDE TELEFONE</v>
          </cell>
          <cell r="C9635" t="str">
            <v>UN</v>
          </cell>
          <cell r="D9635">
            <v>464.06</v>
          </cell>
        </row>
        <row r="9636">
          <cell r="A9636">
            <v>11066</v>
          </cell>
          <cell r="B9636" t="str">
            <v>TAMPAO PARA TELHA DE FIBROCIMENTO TIPO CANALETE 49 OU KALHETA (SEM AMIANTO)</v>
          </cell>
          <cell r="C9636" t="str">
            <v>UN</v>
          </cell>
          <cell r="D9636">
            <v>10.36</v>
          </cell>
        </row>
        <row r="9637">
          <cell r="A9637">
            <v>11065</v>
          </cell>
          <cell r="B9637" t="str">
            <v>TAMPAO PARA TELHA DE FIBROCIMENTO TIPO CANALETE 90 (SEM AMIANTO)</v>
          </cell>
          <cell r="C9637" t="str">
            <v>UN</v>
          </cell>
          <cell r="D9637">
            <v>11.88</v>
          </cell>
        </row>
        <row r="9638">
          <cell r="A9638">
            <v>2666</v>
          </cell>
          <cell r="B9638" t="str">
            <v>TAMPAO/TERMINAL 1 1/4" P/ DUTOS TP KANAFLEX</v>
          </cell>
          <cell r="C9638" t="str">
            <v>UN</v>
          </cell>
          <cell r="D9638">
            <v>2.75</v>
          </cell>
        </row>
        <row r="9639">
          <cell r="A9639">
            <v>2668</v>
          </cell>
          <cell r="B9639" t="str">
            <v>TAMPAO/TERMINAL 2" P/ DUTOS TP KANAFLEX</v>
          </cell>
          <cell r="C9639" t="str">
            <v>UN</v>
          </cell>
          <cell r="D9639">
            <v>3.82</v>
          </cell>
        </row>
        <row r="9640">
          <cell r="A9640">
            <v>2664</v>
          </cell>
          <cell r="B9640" t="str">
            <v>TAMPAO/TERMINAL 3" P/ DUTOS TP KANAFLEX</v>
          </cell>
          <cell r="C9640" t="str">
            <v>UN</v>
          </cell>
          <cell r="D9640">
            <v>5.32</v>
          </cell>
        </row>
        <row r="9641">
          <cell r="A9641">
            <v>2662</v>
          </cell>
          <cell r="B9641" t="str">
            <v>TAMPAO/TERMINAL 4" P/ DUTOS TP KANAFLEX</v>
          </cell>
          <cell r="C9641" t="str">
            <v>UN</v>
          </cell>
          <cell r="D9641">
            <v>10.56</v>
          </cell>
        </row>
        <row r="9642">
          <cell r="A9642">
            <v>2663</v>
          </cell>
          <cell r="B9642" t="str">
            <v>TAMPAO/TERMINAL 5" P/ DUTOS TP KANAFLEX</v>
          </cell>
          <cell r="C9642" t="str">
            <v>UN</v>
          </cell>
          <cell r="D9642">
            <v>15.92</v>
          </cell>
        </row>
        <row r="9643">
          <cell r="A9643">
            <v>2665</v>
          </cell>
          <cell r="B9643" t="str">
            <v>TAMPAO/TERMINAL 6" P/ DUTOS TP KANAFLEX</v>
          </cell>
          <cell r="C9643" t="str">
            <v>UN</v>
          </cell>
          <cell r="D9643">
            <v>19.510000000000002</v>
          </cell>
        </row>
        <row r="9644">
          <cell r="A9644">
            <v>11688</v>
          </cell>
          <cell r="B9644" t="str">
            <v>TANQUE ACO INOXIDAVEL (ACO 304) COM ESFREGADOR E VALVULA, DE *50 X 40 X 22* CM</v>
          </cell>
          <cell r="C9644" t="str">
            <v>UN</v>
          </cell>
          <cell r="D9644">
            <v>302.32</v>
          </cell>
        </row>
        <row r="9645">
          <cell r="A9645">
            <v>37736</v>
          </cell>
          <cell r="B9645" t="str">
            <v>TANQUE DE ACO CARBONO NAO REVESTIDO, PARA TRANSPORTE DE AGUA COM CAPACIDADE DE 10 M3, COM BOMBA CENTRIFUGA POR TOMADA DE FORCA, VAZAO MAXIMA *75* M3/H (INCLUI MONTAGEM, NAO INCLUI CAMINHAO)</v>
          </cell>
          <cell r="C9645" t="str">
            <v>UN</v>
          </cell>
          <cell r="D9645">
            <v>22200</v>
          </cell>
        </row>
        <row r="9646">
          <cell r="A9646">
            <v>37739</v>
          </cell>
          <cell r="B9646" t="str">
            <v>TANQUE DE ACO PARA TRANSPORTE DE AGUA COM CAPACIDADE DE 14 M3 (INCLUI MONTAGEM, NAO INCLUI CAMINHAO)</v>
          </cell>
          <cell r="C9646" t="str">
            <v>UN</v>
          </cell>
          <cell r="D9646">
            <v>27323.07</v>
          </cell>
        </row>
        <row r="9647">
          <cell r="A9647">
            <v>37740</v>
          </cell>
          <cell r="B9647" t="str">
            <v>TANQUE DE ACO PARA TRANSPORTE DE AGUA COM CAPACIDADE DE 4 M3 (INCLUI MONTAGEM, NAO INCLUI CAMINHAO)</v>
          </cell>
          <cell r="C9647" t="str">
            <v>UN</v>
          </cell>
          <cell r="D9647">
            <v>15591.97</v>
          </cell>
        </row>
        <row r="9648">
          <cell r="A9648">
            <v>37738</v>
          </cell>
          <cell r="B9648" t="str">
            <v>TANQUE DE ACO PARA TRANSPORTE DE AGUA COM CAPACIDADE DE 6 M3 (INCLUI MONTAGEM, NAO INCLUI CAMINHAO)</v>
          </cell>
          <cell r="C9648" t="str">
            <v>UN</v>
          </cell>
          <cell r="D9648">
            <v>18524.75</v>
          </cell>
        </row>
        <row r="9649">
          <cell r="A9649">
            <v>37737</v>
          </cell>
          <cell r="B9649" t="str">
            <v>TANQUE DE ACO PARA TRANSPORTE DE AGUA COM CAPACIDADE DE 8 M3 (INCLUI MONTAGEM, NAO INCLUI CAMINHAO)</v>
          </cell>
          <cell r="C9649" t="str">
            <v>UN</v>
          </cell>
          <cell r="D9649">
            <v>14738.12</v>
          </cell>
        </row>
        <row r="9650">
          <cell r="A9650">
            <v>25014</v>
          </cell>
          <cell r="B9650" t="str">
            <v>TANQUE DE ASFALTO ESTACIONARIO COM MACARICO, CAPACIDADE 20.000 L</v>
          </cell>
          <cell r="C9650" t="str">
            <v>UN</v>
          </cell>
          <cell r="D9650">
            <v>30868.39</v>
          </cell>
        </row>
        <row r="9651">
          <cell r="A9651">
            <v>25013</v>
          </cell>
          <cell r="B9651" t="str">
            <v>TANQUE DE ASFALTO ESTACIONARIO COM SERPENTINA, CAPACIDADE 20.000 L</v>
          </cell>
          <cell r="C9651" t="str">
            <v>UN</v>
          </cell>
          <cell r="D9651">
            <v>32353.34</v>
          </cell>
        </row>
        <row r="9652">
          <cell r="A9652">
            <v>14405</v>
          </cell>
          <cell r="B9652" t="str">
            <v>TANQUE DE ASFALTO ESTACIONARIO COM SERPENTINA, CAPACIDADE 30.000 L</v>
          </cell>
          <cell r="C9652" t="str">
            <v>UN</v>
          </cell>
          <cell r="D9652">
            <v>37977.589999999997</v>
          </cell>
        </row>
        <row r="9653">
          <cell r="A9653">
            <v>6253</v>
          </cell>
          <cell r="B9653" t="str">
            <v>TANQUE DE LAVAR ROUPAS EM CONCRETO PRE-MOLDADO, 1 BOCA, COM APOIO/PES, DE *60 X 65 X 80* CM (L X P X A)</v>
          </cell>
          <cell r="C9653" t="str">
            <v>UN</v>
          </cell>
          <cell r="D9653">
            <v>53.34</v>
          </cell>
        </row>
        <row r="9654">
          <cell r="A9654">
            <v>36790</v>
          </cell>
          <cell r="B9654" t="str">
            <v>TANQUE DUPLO EM MARMORE SINTETICO COM CUBA LISA E ESFREGADOR, *110 X 60* CM</v>
          </cell>
          <cell r="C9654" t="str">
            <v>UN</v>
          </cell>
          <cell r="D9654">
            <v>157.74</v>
          </cell>
        </row>
        <row r="9655">
          <cell r="A9655">
            <v>20271</v>
          </cell>
          <cell r="B9655" t="str">
            <v>TANQUE LOUCA BRANCA COM COLUNA *30* L</v>
          </cell>
          <cell r="C9655" t="str">
            <v>UN</v>
          </cell>
          <cell r="D9655">
            <v>479.84</v>
          </cell>
        </row>
        <row r="9656">
          <cell r="A9656">
            <v>10423</v>
          </cell>
          <cell r="B9656" t="str">
            <v>TANQUE LOUCA BRANCA SUSPENSO *20* L</v>
          </cell>
          <cell r="C9656" t="str">
            <v>UN</v>
          </cell>
          <cell r="D9656">
            <v>297.61</v>
          </cell>
        </row>
        <row r="9657">
          <cell r="A9657">
            <v>37589</v>
          </cell>
          <cell r="B9657" t="str">
            <v>TANQUE SIMPLES EM MARMORE SINTETICO COM COLUNA, CAPACIDADE *22* L, *60 X 46* CM</v>
          </cell>
          <cell r="C9657" t="str">
            <v>UN</v>
          </cell>
          <cell r="D9657">
            <v>193.27</v>
          </cell>
        </row>
        <row r="9658">
          <cell r="A9658">
            <v>11690</v>
          </cell>
          <cell r="B9658" t="str">
            <v>TANQUE SIMPLES EM MARMORE SINTETICO DE FIXAR NA PAREDE, CAPACIDADE *22* L, *60 X 46* CM</v>
          </cell>
          <cell r="C9658" t="str">
            <v>UN</v>
          </cell>
          <cell r="D9658">
            <v>102.67</v>
          </cell>
        </row>
        <row r="9659">
          <cell r="A9659">
            <v>20234</v>
          </cell>
          <cell r="B9659" t="str">
            <v>TANQUE SIMPLES EM MARMORE SINTETICO SUSPENSO, CAPACIDADE *38* L, *60 X 60* CM</v>
          </cell>
          <cell r="C9659" t="str">
            <v>UN</v>
          </cell>
          <cell r="D9659">
            <v>129.93</v>
          </cell>
        </row>
        <row r="9660">
          <cell r="A9660">
            <v>4763</v>
          </cell>
          <cell r="B9660" t="str">
            <v>TAQUEADOR OU TAQUEIRO</v>
          </cell>
          <cell r="C9660" t="str">
            <v>H</v>
          </cell>
          <cell r="D9660">
            <v>9.74</v>
          </cell>
        </row>
        <row r="9661">
          <cell r="A9661">
            <v>14583</v>
          </cell>
          <cell r="B9661" t="str">
            <v>TARIFA "A" ENTRE  0 E 20M3 FORNECIMENTO D'AGUA</v>
          </cell>
          <cell r="C9661" t="str">
            <v>M3</v>
          </cell>
          <cell r="D9661">
            <v>12.48</v>
          </cell>
        </row>
        <row r="9662">
          <cell r="A9662">
            <v>14250</v>
          </cell>
          <cell r="B9662" t="str">
            <v>TARIFA DE ENERGIA ELETRICA COMERCIAL, BAIXA TENSAO, RELATIVA AO CONSUMO DE ATE 100 KWH, INCLUINDO ICMS, PIS/PASEP E COFINS</v>
          </cell>
          <cell r="C9662" t="str">
            <v>KW/H</v>
          </cell>
          <cell r="D9662">
            <v>0.66</v>
          </cell>
        </row>
        <row r="9663">
          <cell r="A9663">
            <v>11457</v>
          </cell>
          <cell r="B9663" t="str">
            <v>TARJETA TIPO LIVRE/OCUPADO  P/ PORTA BANHEIRO</v>
          </cell>
          <cell r="C9663" t="str">
            <v>UN</v>
          </cell>
          <cell r="D9663">
            <v>25.55</v>
          </cell>
        </row>
        <row r="9664">
          <cell r="A9664">
            <v>13304</v>
          </cell>
          <cell r="B9664" t="str">
            <v>TAXA DE RELIGACAO NORMAL DE ENERGIA COMERCIAL MONOFASICA, BAIXA TENSAO, INCLUINDO ICMS</v>
          </cell>
          <cell r="C9664" t="str">
            <v>UN</v>
          </cell>
          <cell r="D9664">
            <v>6.5</v>
          </cell>
        </row>
        <row r="9665">
          <cell r="A9665">
            <v>21121</v>
          </cell>
          <cell r="B9665" t="str">
            <v>TE CPVC (AQUATHERM) 90G SOLD 15MM</v>
          </cell>
          <cell r="C9665" t="str">
            <v>UN</v>
          </cell>
          <cell r="D9665">
            <v>1.75</v>
          </cell>
        </row>
        <row r="9666">
          <cell r="A9666">
            <v>38680</v>
          </cell>
          <cell r="B9666" t="str">
            <v>TE CPVC, SOLDAVEL, 90 GRAUS, 22 MM, PARA AGUA QUENTE PREDIAL *COLETADO CAIXA*</v>
          </cell>
          <cell r="C9666" t="str">
            <v>UN</v>
          </cell>
          <cell r="D9666">
            <v>2.84</v>
          </cell>
        </row>
        <row r="9667">
          <cell r="A9667">
            <v>12741</v>
          </cell>
          <cell r="B9667" t="str">
            <v>TE DE COBRE (REF 611) SEM ANEL DE SOLDA, BOLSA X BOLSA X BOLSA, 104 MM</v>
          </cell>
          <cell r="C9667" t="str">
            <v>UN</v>
          </cell>
          <cell r="D9667">
            <v>683.7</v>
          </cell>
        </row>
        <row r="9668">
          <cell r="A9668">
            <v>12733</v>
          </cell>
          <cell r="B9668" t="str">
            <v>TE DE COBRE (REF 611) SEM ANEL DE SOLDA, BOLSA X BOLSA X BOLSA, 15 MM</v>
          </cell>
          <cell r="C9668" t="str">
            <v>UN</v>
          </cell>
          <cell r="D9668">
            <v>3.44</v>
          </cell>
        </row>
        <row r="9669">
          <cell r="A9669">
            <v>12734</v>
          </cell>
          <cell r="B9669" t="str">
            <v>TE DE COBRE (REF 611) SEM ANEL DE SOLDA, BOLSA X BOLSA X BOLSA, 22 MM</v>
          </cell>
          <cell r="C9669" t="str">
            <v>UN</v>
          </cell>
          <cell r="D9669">
            <v>7.33</v>
          </cell>
        </row>
        <row r="9670">
          <cell r="A9670">
            <v>12735</v>
          </cell>
          <cell r="B9670" t="str">
            <v>TE DE COBRE (REF 611) SEM ANEL DE SOLDA, BOLSA X BOLSA X BOLSA, 28 MM</v>
          </cell>
          <cell r="C9670" t="str">
            <v>UN</v>
          </cell>
          <cell r="D9670">
            <v>12.06</v>
          </cell>
        </row>
        <row r="9671">
          <cell r="A9671">
            <v>12736</v>
          </cell>
          <cell r="B9671" t="str">
            <v>TE DE COBRE (REF 611) SEM ANEL DE SOLDA, BOLSA X BOLSA X BOLSA, 35 MM</v>
          </cell>
          <cell r="C9671" t="str">
            <v>UN</v>
          </cell>
          <cell r="D9671">
            <v>27.57</v>
          </cell>
        </row>
        <row r="9672">
          <cell r="A9672">
            <v>12737</v>
          </cell>
          <cell r="B9672" t="str">
            <v>TE DE COBRE (REF 611) SEM ANEL DE SOLDA, BOLSA X BOLSA X BOLSA, 42 MM</v>
          </cell>
          <cell r="C9672" t="str">
            <v>UN</v>
          </cell>
          <cell r="D9672">
            <v>35.520000000000003</v>
          </cell>
        </row>
        <row r="9673">
          <cell r="A9673">
            <v>12738</v>
          </cell>
          <cell r="B9673" t="str">
            <v>TE DE COBRE (REF 611) SEM ANEL DE SOLDA, BOLSA X BOLSA X BOLSA, 54 MM</v>
          </cell>
          <cell r="C9673" t="str">
            <v>UN</v>
          </cell>
          <cell r="D9673">
            <v>70.209999999999994</v>
          </cell>
        </row>
        <row r="9674">
          <cell r="A9674">
            <v>12739</v>
          </cell>
          <cell r="B9674" t="str">
            <v>TE DE COBRE (REF 611) SEM ANEL DE SOLDA, BOLSA X BOLSA X BOLSA, 66 MM</v>
          </cell>
          <cell r="C9674" t="str">
            <v>UN</v>
          </cell>
          <cell r="D9674">
            <v>199.86</v>
          </cell>
        </row>
        <row r="9675">
          <cell r="A9675">
            <v>12740</v>
          </cell>
          <cell r="B9675" t="str">
            <v>TE DE COBRE (REF 611) SEM ANEL DE SOLDA, BOLSA X BOLSA X BOLSA, 79 MM</v>
          </cell>
          <cell r="C9675" t="str">
            <v>UN</v>
          </cell>
          <cell r="D9675">
            <v>312.7</v>
          </cell>
        </row>
        <row r="9676">
          <cell r="A9676">
            <v>7105</v>
          </cell>
          <cell r="B9676" t="str">
            <v>TE DE INSPECAO, PVC,  100 X 75 MM, SERIE NORMAL PARA ESGOTO PREDIAL</v>
          </cell>
          <cell r="C9676" t="str">
            <v>UN</v>
          </cell>
          <cell r="D9676">
            <v>23.86</v>
          </cell>
        </row>
        <row r="9677">
          <cell r="A9677">
            <v>7119</v>
          </cell>
          <cell r="B9677" t="str">
            <v>TE DE REDUCAO COM ROSCA, PVC, 90 GRAUS, 1 X 3/4", PARA AGUA FRIA PREDIAL</v>
          </cell>
          <cell r="C9677" t="str">
            <v>UN</v>
          </cell>
          <cell r="D9677">
            <v>5.26</v>
          </cell>
        </row>
        <row r="9678">
          <cell r="A9678">
            <v>7120</v>
          </cell>
          <cell r="B9678" t="str">
            <v>TE DE REDUCAO COM ROSCA, PVC, 90 GRAUS, 3/4 X 1/2", PARA AGUA FRIA PREDIAL</v>
          </cell>
          <cell r="C9678" t="str">
            <v>UN</v>
          </cell>
          <cell r="D9678">
            <v>3.12</v>
          </cell>
        </row>
        <row r="9679">
          <cell r="A9679">
            <v>6319</v>
          </cell>
          <cell r="B9679" t="str">
            <v>TE DE REDUCAO DE FERRO GALVANIZADO, COM ROSCA BSP, DE 1 1/2" X 1"</v>
          </cell>
          <cell r="C9679" t="str">
            <v>UN</v>
          </cell>
          <cell r="D9679">
            <v>20.059999999999999</v>
          </cell>
        </row>
        <row r="9680">
          <cell r="A9680">
            <v>6304</v>
          </cell>
          <cell r="B9680" t="str">
            <v>TE DE REDUCAO DE FERRO GALVANIZADO, COM ROSCA BSP, DE 1 1/2" X 3/4"</v>
          </cell>
          <cell r="C9680" t="str">
            <v>UN</v>
          </cell>
          <cell r="D9680">
            <v>19.59</v>
          </cell>
        </row>
        <row r="9681">
          <cell r="A9681">
            <v>21116</v>
          </cell>
          <cell r="B9681" t="str">
            <v>TE DE REDUCAO DE FERRO GALVANIZADO, COM ROSCA BSP, DE 1 1/4" X 3/4"</v>
          </cell>
          <cell r="C9681" t="str">
            <v>UN</v>
          </cell>
          <cell r="D9681">
            <v>18.61</v>
          </cell>
        </row>
        <row r="9682">
          <cell r="A9682">
            <v>6320</v>
          </cell>
          <cell r="B9682" t="str">
            <v>TE DE REDUCAO DE FERRO GALVANIZADO, COM ROSCA BSP, DE 1" X 1/2"</v>
          </cell>
          <cell r="C9682" t="str">
            <v>UN</v>
          </cell>
          <cell r="D9682">
            <v>11.14</v>
          </cell>
        </row>
        <row r="9683">
          <cell r="A9683">
            <v>6303</v>
          </cell>
          <cell r="B9683" t="str">
            <v>TE DE REDUCAO DE FERRO GALVANIZADO, COM ROSCA BSP, DE 1" X 3/4"</v>
          </cell>
          <cell r="C9683" t="str">
            <v>UN</v>
          </cell>
          <cell r="D9683">
            <v>11.39</v>
          </cell>
        </row>
        <row r="9684">
          <cell r="A9684">
            <v>6308</v>
          </cell>
          <cell r="B9684" t="str">
            <v>TE DE REDUCAO DE FERRO GALVANIZADO, COM ROSCA BSP, DE 2 1/2" X 1 1/2"</v>
          </cell>
          <cell r="C9684" t="str">
            <v>UN</v>
          </cell>
          <cell r="D9684">
            <v>64.680000000000007</v>
          </cell>
        </row>
        <row r="9685">
          <cell r="A9685">
            <v>6317</v>
          </cell>
          <cell r="B9685" t="str">
            <v>TE DE REDUCAO DE FERRO GALVANIZADO, COM ROSCA BSP, DE 2 1/2" X 1 1/4"</v>
          </cell>
          <cell r="C9685" t="str">
            <v>UN</v>
          </cell>
          <cell r="D9685">
            <v>63.91</v>
          </cell>
        </row>
        <row r="9686">
          <cell r="A9686">
            <v>6307</v>
          </cell>
          <cell r="B9686" t="str">
            <v>TE DE REDUCAO DE FERRO GALVANIZADO, COM ROSCA BSP, DE 2 1/2" X 1"</v>
          </cell>
          <cell r="C9686" t="str">
            <v>UN</v>
          </cell>
          <cell r="D9686">
            <v>64.42</v>
          </cell>
        </row>
        <row r="9687">
          <cell r="A9687">
            <v>6309</v>
          </cell>
          <cell r="B9687" t="str">
            <v>TE DE REDUCAO DE FERRO GALVANIZADO, COM ROSCA BSP, DE 2 1/2" X 2"</v>
          </cell>
          <cell r="C9687" t="str">
            <v>UN</v>
          </cell>
          <cell r="D9687">
            <v>64.42</v>
          </cell>
        </row>
        <row r="9688">
          <cell r="A9688">
            <v>6318</v>
          </cell>
          <cell r="B9688" t="str">
            <v>TE DE REDUCAO DE FERRO GALVANIZADO, COM ROSCA BSP, DE 2" X 1 1/2"</v>
          </cell>
          <cell r="C9688" t="str">
            <v>UN</v>
          </cell>
          <cell r="D9688">
            <v>36.409999999999997</v>
          </cell>
        </row>
        <row r="9689">
          <cell r="A9689">
            <v>6306</v>
          </cell>
          <cell r="B9689" t="str">
            <v>TE DE REDUCAO DE FERRO GALVANIZADO, COM ROSCA BSP, DE 2" X 1 1/4"</v>
          </cell>
          <cell r="C9689" t="str">
            <v>UN</v>
          </cell>
          <cell r="D9689">
            <v>35.82</v>
          </cell>
        </row>
        <row r="9690">
          <cell r="A9690">
            <v>6305</v>
          </cell>
          <cell r="B9690" t="str">
            <v>TE DE REDUCAO DE FERRO GALVANIZADO, COM ROSCA BSP, DE 2" X 1"</v>
          </cell>
          <cell r="C9690" t="str">
            <v>UN</v>
          </cell>
          <cell r="D9690">
            <v>35.39</v>
          </cell>
        </row>
        <row r="9691">
          <cell r="A9691">
            <v>6302</v>
          </cell>
          <cell r="B9691" t="str">
            <v>TE DE REDUCAO DE FERRO GALVANIZADO, COM ROSCA BSP, DE 3/4" X 1/2"</v>
          </cell>
          <cell r="C9691" t="str">
            <v>UN</v>
          </cell>
          <cell r="D9691">
            <v>6.83</v>
          </cell>
        </row>
        <row r="9692">
          <cell r="A9692">
            <v>6312</v>
          </cell>
          <cell r="B9692" t="str">
            <v>TE DE REDUCAO DE FERRO GALVANIZADO, COM ROSCA BSP, DE 3" X 1 1/2"</v>
          </cell>
          <cell r="C9692" t="str">
            <v>UN</v>
          </cell>
          <cell r="D9692">
            <v>83.59</v>
          </cell>
        </row>
        <row r="9693">
          <cell r="A9693">
            <v>6311</v>
          </cell>
          <cell r="B9693" t="str">
            <v>TE DE REDUCAO DE FERRO GALVANIZADO, COM ROSCA BSP, DE 3" X 1 1/4"</v>
          </cell>
          <cell r="C9693" t="str">
            <v>UN</v>
          </cell>
          <cell r="D9693">
            <v>82.57</v>
          </cell>
        </row>
        <row r="9694">
          <cell r="A9694">
            <v>6310</v>
          </cell>
          <cell r="B9694" t="str">
            <v>TE DE REDUCAO DE FERRO GALVANIZADO, COM ROSCA BSP, DE 3" X 1"</v>
          </cell>
          <cell r="C9694" t="str">
            <v>UN</v>
          </cell>
          <cell r="D9694">
            <v>81.540000000000006</v>
          </cell>
        </row>
        <row r="9695">
          <cell r="A9695">
            <v>6314</v>
          </cell>
          <cell r="B9695" t="str">
            <v>TE DE REDUCAO DE FERRO GALVANIZADO, COM ROSCA BSP, DE 3" X 2 1/2"</v>
          </cell>
          <cell r="C9695" t="str">
            <v>UN</v>
          </cell>
          <cell r="D9695">
            <v>84.28</v>
          </cell>
        </row>
        <row r="9696">
          <cell r="A9696">
            <v>6313</v>
          </cell>
          <cell r="B9696" t="str">
            <v>TE DE REDUCAO DE FERRO GALVANIZADO, COM ROSCA BSP, DE 3" X 2"</v>
          </cell>
          <cell r="C9696" t="str">
            <v>UN</v>
          </cell>
          <cell r="D9696">
            <v>83.59</v>
          </cell>
        </row>
        <row r="9697">
          <cell r="A9697">
            <v>6315</v>
          </cell>
          <cell r="B9697" t="str">
            <v>TE DE REDUCAO DE FERRO GALVANIZADO, COM ROSCA BSP, DE 4" X 2"</v>
          </cell>
          <cell r="C9697" t="str">
            <v>UN</v>
          </cell>
          <cell r="D9697">
            <v>156.65</v>
          </cell>
        </row>
        <row r="9698">
          <cell r="A9698">
            <v>6316</v>
          </cell>
          <cell r="B9698" t="str">
            <v>TE DE REDUCAO DE FERRO GALVANIZADO, COM ROSCA BSP, DE 4" X 3"</v>
          </cell>
          <cell r="C9698" t="str">
            <v>UN</v>
          </cell>
          <cell r="D9698">
            <v>156.65</v>
          </cell>
        </row>
        <row r="9699">
          <cell r="A9699">
            <v>20176</v>
          </cell>
          <cell r="B9699" t="str">
            <v>TE DE REDUCAO, PVC LEVE, CURTO, 90 GRAUS, COM BOLSA PARA ANEL, 150 X 100 MM, PARA ESGOTO</v>
          </cell>
          <cell r="C9699" t="str">
            <v>UN</v>
          </cell>
          <cell r="D9699">
            <v>48.38</v>
          </cell>
        </row>
        <row r="9700">
          <cell r="A9700">
            <v>11378</v>
          </cell>
          <cell r="B9700" t="str">
            <v>TE DE REDUCAO, PVC PBA, BBB, JE, DN 100 X 150 / DE 110 X 60 MM, PARA REDE AGUA (NBR 10351)</v>
          </cell>
          <cell r="C9700" t="str">
            <v>UN</v>
          </cell>
          <cell r="D9700">
            <v>71.180000000000007</v>
          </cell>
        </row>
        <row r="9701">
          <cell r="A9701">
            <v>11379</v>
          </cell>
          <cell r="B9701" t="str">
            <v>TE DE REDUCAO, PVC PBA, BBB, JE, DN 100 X 75 / DE 110 X 85 MM, PARA REDE AGUA (NBR 10351)</v>
          </cell>
          <cell r="C9701" t="str">
            <v>UN</v>
          </cell>
          <cell r="D9701">
            <v>76.63</v>
          </cell>
        </row>
        <row r="9702">
          <cell r="A9702">
            <v>11493</v>
          </cell>
          <cell r="B9702" t="str">
            <v>TE DE REDUCAO, PVC PBA, BBB, JE, DN 75 X 50 / DE 85 X 60 MM, PARA REDE AGUA (NBR 10351)</v>
          </cell>
          <cell r="C9702" t="str">
            <v>UN</v>
          </cell>
          <cell r="D9702">
            <v>38.14</v>
          </cell>
        </row>
        <row r="9703">
          <cell r="A9703">
            <v>7066</v>
          </cell>
          <cell r="B9703" t="str">
            <v>TE DE REDUCAO, PVC, BBB, JE, 90 GRAUS, DN 200 X 150 MM, PARA REDE COLETORA ESGOTO (NBR 10569)</v>
          </cell>
          <cell r="C9703" t="str">
            <v>UN</v>
          </cell>
          <cell r="D9703">
            <v>585.72</v>
          </cell>
        </row>
        <row r="9704">
          <cell r="A9704">
            <v>7068</v>
          </cell>
          <cell r="B9704" t="str">
            <v>TE DE REDUCAO, PVC, BBB, JE, 90 GRAUS, DN 250 X 150 MM, PARA REDE COLETORA ESGOTO (NBR 10569)</v>
          </cell>
          <cell r="C9704" t="str">
            <v>UN</v>
          </cell>
          <cell r="D9704">
            <v>650.20000000000005</v>
          </cell>
        </row>
        <row r="9705">
          <cell r="A9705">
            <v>7106</v>
          </cell>
          <cell r="B9705" t="str">
            <v>TE DE REDUCAO, PVC, SOLDAVEL, 90 GRAUS, 110 MM X 60 MM, PARA AGUA FRIA PREDIAL</v>
          </cell>
          <cell r="C9705" t="str">
            <v>UN</v>
          </cell>
          <cell r="D9705">
            <v>71.25</v>
          </cell>
        </row>
        <row r="9706">
          <cell r="A9706">
            <v>7104</v>
          </cell>
          <cell r="B9706" t="str">
            <v>TE DE REDUCAO, PVC, SOLDAVEL, 90 GRAUS, 25 MM X 20 MM, PARA AGUA FRIA PREDIAL</v>
          </cell>
          <cell r="C9706" t="str">
            <v>UN</v>
          </cell>
          <cell r="D9706">
            <v>1.96</v>
          </cell>
        </row>
        <row r="9707">
          <cell r="A9707">
            <v>7136</v>
          </cell>
          <cell r="B9707" t="str">
            <v>TE DE REDUCAO, PVC, SOLDAVEL, 90 GRAUS, 32 MM X 25 MM, PARA AGUA FRIA PREDIAL</v>
          </cell>
          <cell r="C9707" t="str">
            <v>UN</v>
          </cell>
          <cell r="D9707">
            <v>3.81</v>
          </cell>
        </row>
        <row r="9708">
          <cell r="A9708">
            <v>7128</v>
          </cell>
          <cell r="B9708" t="str">
            <v>TE DE REDUCAO, PVC, SOLDAVEL, 90 GRAUS, 40 MM X 32 MM, PARA AGUA FRIA PREDIAL</v>
          </cell>
          <cell r="C9708" t="str">
            <v>UN</v>
          </cell>
          <cell r="D9708">
            <v>5.2</v>
          </cell>
        </row>
        <row r="9709">
          <cell r="A9709">
            <v>7108</v>
          </cell>
          <cell r="B9709" t="str">
            <v>TE DE REDUCAO, PVC, SOLDAVEL, 90 GRAUS, 50 MM X 20 MM, PARA AGUA FRIA PREDIAL</v>
          </cell>
          <cell r="C9709" t="str">
            <v>UN</v>
          </cell>
          <cell r="D9709">
            <v>5.76</v>
          </cell>
        </row>
        <row r="9710">
          <cell r="A9710">
            <v>7129</v>
          </cell>
          <cell r="B9710" t="str">
            <v>TE DE REDUCAO, PVC, SOLDAVEL, 90 GRAUS, 50 MM X 25 MM, PARA AGUA FRIA PREDIAL</v>
          </cell>
          <cell r="C9710" t="str">
            <v>UN</v>
          </cell>
          <cell r="D9710">
            <v>5.78</v>
          </cell>
        </row>
        <row r="9711">
          <cell r="A9711">
            <v>7130</v>
          </cell>
          <cell r="B9711" t="str">
            <v>TE DE REDUCAO, PVC, SOLDAVEL, 90 GRAUS, 50 MM X 32 MM, PARA AGUA FRIA PREDIAL</v>
          </cell>
          <cell r="C9711" t="str">
            <v>UN</v>
          </cell>
          <cell r="D9711">
            <v>7.84</v>
          </cell>
        </row>
        <row r="9712">
          <cell r="A9712">
            <v>7131</v>
          </cell>
          <cell r="B9712" t="str">
            <v>TE DE REDUCAO, PVC, SOLDAVEL, 90 GRAUS, 50 MM X 40 MM, PARA AGUA FRIA PREDIAL</v>
          </cell>
          <cell r="C9712" t="str">
            <v>UN</v>
          </cell>
          <cell r="D9712">
            <v>9.01</v>
          </cell>
        </row>
        <row r="9713">
          <cell r="A9713">
            <v>7132</v>
          </cell>
          <cell r="B9713" t="str">
            <v>TE DE REDUCAO, PVC, SOLDAVEL, 90 GRAUS, 75 MM X 50 MM, PARA AGUA FRIA PREDIAL</v>
          </cell>
          <cell r="C9713" t="str">
            <v>UN</v>
          </cell>
          <cell r="D9713">
            <v>26.85</v>
          </cell>
        </row>
        <row r="9714">
          <cell r="A9714">
            <v>7133</v>
          </cell>
          <cell r="B9714" t="str">
            <v>TE DE REDUCAO, PVC, SOLDAVEL, 90 GRAUS, 85 MM X 60 MM, PARA AGUA FRIA PREDIAL</v>
          </cell>
          <cell r="C9714" t="str">
            <v>UN</v>
          </cell>
          <cell r="D9714">
            <v>42.61</v>
          </cell>
        </row>
        <row r="9715">
          <cell r="A9715">
            <v>37420</v>
          </cell>
          <cell r="B9715" t="str">
            <v>TE DE SERVICO INTEGRADO, EM POLIPROPILENO (PP), PARA TUBOS EM PEAD/PVC, 60 X 20 MM - LIGACAO PREDIAL DE AGUA</v>
          </cell>
          <cell r="C9715" t="str">
            <v>UN</v>
          </cell>
          <cell r="D9715">
            <v>14.88</v>
          </cell>
        </row>
        <row r="9716">
          <cell r="A9716">
            <v>37421</v>
          </cell>
          <cell r="B9716" t="str">
            <v>TE DE SERVICO INTEGRADO, EM POLIPROPILENO (PP), PARA TUBOS EM PEAD/PVC, 60 X 32 MM - LIGACAO PREDIAL DE AGUA</v>
          </cell>
          <cell r="C9716" t="str">
            <v>UN</v>
          </cell>
          <cell r="D9716">
            <v>20.34</v>
          </cell>
        </row>
        <row r="9717">
          <cell r="A9717">
            <v>37422</v>
          </cell>
          <cell r="B9717" t="str">
            <v>TE DE SERVICO INTEGRADO, EM POLIPROPILENO (PP), PARA TUBOS EM PEAD, 63 X 20 MM - LIGACAO PREDIAL DE AGUA</v>
          </cell>
          <cell r="C9717" t="str">
            <v>UN</v>
          </cell>
          <cell r="D9717">
            <v>19.04</v>
          </cell>
        </row>
        <row r="9718">
          <cell r="A9718">
            <v>37443</v>
          </cell>
          <cell r="B9718" t="str">
            <v>TE DE SERVICO, PEAD PE 100, DE 125 X 20 MM, PARA ELETROFUSAO</v>
          </cell>
          <cell r="C9718" t="str">
            <v>UN</v>
          </cell>
          <cell r="D9718">
            <v>97.91</v>
          </cell>
        </row>
        <row r="9719">
          <cell r="A9719">
            <v>37444</v>
          </cell>
          <cell r="B9719" t="str">
            <v>TE DE SERVICO, PEAD PE 100, DE 125 X 32 MM, PARA ELETROFUSAO</v>
          </cell>
          <cell r="C9719" t="str">
            <v>UN</v>
          </cell>
          <cell r="D9719">
            <v>99.57</v>
          </cell>
        </row>
        <row r="9720">
          <cell r="A9720">
            <v>37445</v>
          </cell>
          <cell r="B9720" t="str">
            <v>TE DE SERVICO, PEAD PE 100, DE 125 X 63 MM, PARA ELETROFUSAO</v>
          </cell>
          <cell r="C9720" t="str">
            <v>UN</v>
          </cell>
          <cell r="D9720">
            <v>150.91999999999999</v>
          </cell>
        </row>
        <row r="9721">
          <cell r="A9721">
            <v>37446</v>
          </cell>
          <cell r="B9721" t="str">
            <v>TE DE SERVICO, PEAD PE 100, DE 200 X 20 MM, PARA ELETROFUSAO</v>
          </cell>
          <cell r="C9721" t="str">
            <v>UN</v>
          </cell>
          <cell r="D9721">
            <v>164.53</v>
          </cell>
        </row>
        <row r="9722">
          <cell r="A9722">
            <v>37447</v>
          </cell>
          <cell r="B9722" t="str">
            <v>TE DE SERVICO, PEAD PE 100, DE 200 X 32 MM, PARA ELETROFUSAO</v>
          </cell>
          <cell r="C9722" t="str">
            <v>UN</v>
          </cell>
          <cell r="D9722">
            <v>167.11</v>
          </cell>
        </row>
        <row r="9723">
          <cell r="A9723">
            <v>37448</v>
          </cell>
          <cell r="B9723" t="str">
            <v>TE DE SERVICO, PEAD PE 100, DE 200 X 63 MM, PARA ELETROFUSAO</v>
          </cell>
          <cell r="C9723" t="str">
            <v>UN</v>
          </cell>
          <cell r="D9723">
            <v>229.21</v>
          </cell>
        </row>
        <row r="9724">
          <cell r="A9724">
            <v>37440</v>
          </cell>
          <cell r="B9724" t="str">
            <v>TE DE SERVICO, PEAD PE 100, DE 63 X 20 MM, PARA ELETROFUSAO</v>
          </cell>
          <cell r="C9724" t="str">
            <v>UN</v>
          </cell>
          <cell r="D9724">
            <v>77.709999999999994</v>
          </cell>
        </row>
        <row r="9725">
          <cell r="A9725">
            <v>37441</v>
          </cell>
          <cell r="B9725" t="str">
            <v>TE DE SERVICO, PEAD PE 100, DE 63 X 32 MM, PARA ELETROFUSAO</v>
          </cell>
          <cell r="C9725" t="str">
            <v>UN</v>
          </cell>
          <cell r="D9725">
            <v>77.709999999999994</v>
          </cell>
        </row>
        <row r="9726">
          <cell r="A9726">
            <v>37442</v>
          </cell>
          <cell r="B9726" t="str">
            <v>TE DE SERVICO, PEAD PE 100, DE 63 X 63 MM, PARA ELETROFUSAO</v>
          </cell>
          <cell r="C9726" t="str">
            <v>UN</v>
          </cell>
          <cell r="D9726">
            <v>93.6</v>
          </cell>
        </row>
        <row r="9727">
          <cell r="A9727">
            <v>39895</v>
          </cell>
          <cell r="B9727" t="str">
            <v>TE DUPLA CURVA BRONZE/LATAO (REF 764) SEM ANEL DE SOLDA, ROSCA F X BOLSA X ROSCA F, 1/2" X 15 X 1/2"</v>
          </cell>
          <cell r="C9727" t="str">
            <v>UN</v>
          </cell>
          <cell r="D9727">
            <v>24.83</v>
          </cell>
        </row>
        <row r="9728">
          <cell r="A9728">
            <v>39896</v>
          </cell>
          <cell r="B9728" t="str">
            <v>TE DUPLA CURVA BRONZE/LATAO (REF 764) SEM ANEL DE SOLDA, ROSCA F X BOLSA X ROSCA F, 3/4" X 22 X 3/4"</v>
          </cell>
          <cell r="C9728" t="str">
            <v>UN</v>
          </cell>
          <cell r="D9728">
            <v>36.4</v>
          </cell>
        </row>
        <row r="9729">
          <cell r="A9729">
            <v>12414</v>
          </cell>
          <cell r="B9729" t="str">
            <v>TE FERRO GALVANIZADO 45G 1.1/2"</v>
          </cell>
          <cell r="C9729" t="str">
            <v>UN</v>
          </cell>
          <cell r="D9729">
            <v>44.4</v>
          </cell>
        </row>
        <row r="9730">
          <cell r="A9730">
            <v>12415</v>
          </cell>
          <cell r="B9730" t="str">
            <v>TE FERRO GALVANIZADO 45G 1.1/4"</v>
          </cell>
          <cell r="C9730" t="str">
            <v>UN</v>
          </cell>
          <cell r="D9730">
            <v>32.659999999999997</v>
          </cell>
        </row>
        <row r="9731">
          <cell r="A9731">
            <v>12417</v>
          </cell>
          <cell r="B9731" t="str">
            <v>TE FERRO GALVANIZADO 45G 1/2"</v>
          </cell>
          <cell r="C9731" t="str">
            <v>UN</v>
          </cell>
          <cell r="D9731">
            <v>8.41</v>
          </cell>
        </row>
        <row r="9732">
          <cell r="A9732">
            <v>12416</v>
          </cell>
          <cell r="B9732" t="str">
            <v>TE FERRO GALVANIZADO 45G 1"</v>
          </cell>
          <cell r="C9732" t="str">
            <v>UN</v>
          </cell>
          <cell r="D9732">
            <v>22.28</v>
          </cell>
        </row>
        <row r="9733">
          <cell r="A9733">
            <v>12418</v>
          </cell>
          <cell r="B9733" t="str">
            <v>TE FERRO GALVANIZADO 45G 2.1/2"</v>
          </cell>
          <cell r="C9733" t="str">
            <v>UN</v>
          </cell>
          <cell r="D9733">
            <v>104.22</v>
          </cell>
        </row>
        <row r="9734">
          <cell r="A9734">
            <v>12419</v>
          </cell>
          <cell r="B9734" t="str">
            <v>TE FERRO GALVANIZADO 45G 2"</v>
          </cell>
          <cell r="C9734" t="str">
            <v>UN</v>
          </cell>
          <cell r="D9734">
            <v>70.36</v>
          </cell>
        </row>
        <row r="9735">
          <cell r="A9735">
            <v>12421</v>
          </cell>
          <cell r="B9735" t="str">
            <v>TE FERRO GALVANIZADO 45G 3/4"</v>
          </cell>
          <cell r="C9735" t="str">
            <v>UN</v>
          </cell>
          <cell r="D9735">
            <v>13.44</v>
          </cell>
        </row>
        <row r="9736">
          <cell r="A9736">
            <v>12420</v>
          </cell>
          <cell r="B9736" t="str">
            <v>TE FERRO GALVANIZADO 45G 3"</v>
          </cell>
          <cell r="C9736" t="str">
            <v>UN</v>
          </cell>
          <cell r="D9736">
            <v>165.4</v>
          </cell>
        </row>
        <row r="9737">
          <cell r="A9737">
            <v>12422</v>
          </cell>
          <cell r="B9737" t="str">
            <v>TE FERRO GALVANIZADO 45G 4"</v>
          </cell>
          <cell r="C9737" t="str">
            <v>UN</v>
          </cell>
          <cell r="D9737">
            <v>289.94</v>
          </cell>
        </row>
        <row r="9738">
          <cell r="A9738">
            <v>6297</v>
          </cell>
          <cell r="B9738" t="str">
            <v>TE FERRO GALVANIZADO 90G 1.1/2"</v>
          </cell>
          <cell r="C9738" t="str">
            <v>UN</v>
          </cell>
          <cell r="D9738">
            <v>20.149999999999999</v>
          </cell>
        </row>
        <row r="9739">
          <cell r="A9739">
            <v>6296</v>
          </cell>
          <cell r="B9739" t="str">
            <v>TE FERRO GALVANIZADO 90G 1.1/4"</v>
          </cell>
          <cell r="C9739" t="str">
            <v>UN</v>
          </cell>
          <cell r="D9739">
            <v>17.670000000000002</v>
          </cell>
        </row>
        <row r="9740">
          <cell r="A9740">
            <v>6294</v>
          </cell>
          <cell r="B9740" t="str">
            <v>TE FERRO GALVANIZADO 90G 1/2"</v>
          </cell>
          <cell r="C9740" t="str">
            <v>UN</v>
          </cell>
          <cell r="D9740">
            <v>4.4800000000000004</v>
          </cell>
        </row>
        <row r="9741">
          <cell r="A9741">
            <v>6323</v>
          </cell>
          <cell r="B9741" t="str">
            <v>TE FERRO GALVANIZADO 90G 1"</v>
          </cell>
          <cell r="C9741" t="str">
            <v>UN</v>
          </cell>
          <cell r="D9741">
            <v>11.44</v>
          </cell>
        </row>
        <row r="9742">
          <cell r="A9742">
            <v>6299</v>
          </cell>
          <cell r="B9742" t="str">
            <v>TE FERRO GALVANIZADO 90G 2.1/2"</v>
          </cell>
          <cell r="C9742" t="str">
            <v>UN</v>
          </cell>
          <cell r="D9742">
            <v>64.42</v>
          </cell>
        </row>
        <row r="9743">
          <cell r="A9743">
            <v>6298</v>
          </cell>
          <cell r="B9743" t="str">
            <v>TE FERRO GALVANIZADO 90G 2"</v>
          </cell>
          <cell r="C9743" t="str">
            <v>UN</v>
          </cell>
          <cell r="D9743">
            <v>36.590000000000003</v>
          </cell>
        </row>
        <row r="9744">
          <cell r="A9744">
            <v>6295</v>
          </cell>
          <cell r="B9744" t="str">
            <v>TE FERRO GALVANIZADO 90G 3/4"</v>
          </cell>
          <cell r="C9744" t="str">
            <v>UN</v>
          </cell>
          <cell r="D9744">
            <v>6.78</v>
          </cell>
        </row>
        <row r="9745">
          <cell r="A9745">
            <v>6322</v>
          </cell>
          <cell r="B9745" t="str">
            <v>TE FERRO GALVANIZADO 90G 3"</v>
          </cell>
          <cell r="C9745" t="str">
            <v>UN</v>
          </cell>
          <cell r="D9745">
            <v>83.59</v>
          </cell>
        </row>
        <row r="9746">
          <cell r="A9746">
            <v>6300</v>
          </cell>
          <cell r="B9746" t="str">
            <v>TE FERRO GALVANIZADO 90G 4"</v>
          </cell>
          <cell r="C9746" t="str">
            <v>UN</v>
          </cell>
          <cell r="D9746">
            <v>159.21</v>
          </cell>
        </row>
        <row r="9747">
          <cell r="A9747">
            <v>6321</v>
          </cell>
          <cell r="B9747" t="str">
            <v>TE FERRO GALVANIZADO 90G 5"</v>
          </cell>
          <cell r="C9747" t="str">
            <v>UN</v>
          </cell>
          <cell r="D9747">
            <v>299.33</v>
          </cell>
        </row>
        <row r="9748">
          <cell r="A9748">
            <v>6301</v>
          </cell>
          <cell r="B9748" t="str">
            <v>TE FERRO GALVANIZADO 90G 6"</v>
          </cell>
          <cell r="C9748" t="str">
            <v>UN</v>
          </cell>
          <cell r="D9748">
            <v>428.7</v>
          </cell>
        </row>
        <row r="9749">
          <cell r="A9749">
            <v>20183</v>
          </cell>
          <cell r="B9749" t="str">
            <v>TE INSPECAO PVC SERIE R P/ESG PREDIAL 100 X 75MM</v>
          </cell>
          <cell r="C9749" t="str">
            <v>UN</v>
          </cell>
          <cell r="D9749">
            <v>32.159999999999997</v>
          </cell>
        </row>
        <row r="9750">
          <cell r="A9750">
            <v>20182</v>
          </cell>
          <cell r="B9750" t="str">
            <v>TE INSPECAO PVC SERIE R P/ESG PREDIAL 75 X 75MM</v>
          </cell>
          <cell r="C9750" t="str">
            <v>UN</v>
          </cell>
          <cell r="D9750">
            <v>26.07</v>
          </cell>
        </row>
        <row r="9751">
          <cell r="A9751">
            <v>38684</v>
          </cell>
          <cell r="B9751" t="str">
            <v>TE MISTURADOR DE TRANSICAO, CPVC, SOLDAVEL, 22 MM X 3/4, PARA AGUA QUENTE *COLETADO CAIXA*</v>
          </cell>
          <cell r="C9751" t="str">
            <v>UN</v>
          </cell>
          <cell r="D9751">
            <v>18.16</v>
          </cell>
        </row>
        <row r="9752">
          <cell r="A9752">
            <v>7094</v>
          </cell>
          <cell r="B9752" t="str">
            <v>TE PVC ROSCAVEL 90 GRAUS, 1", PARA  AGUA FRIA PREDIAL</v>
          </cell>
          <cell r="C9752" t="str">
            <v>UN</v>
          </cell>
          <cell r="D9752">
            <v>5.44</v>
          </cell>
        </row>
        <row r="9753">
          <cell r="A9753">
            <v>7118</v>
          </cell>
          <cell r="B9753" t="str">
            <v>TE PVC ROSCAVEL, 90 GRAUS, 1 1/2",  AGUA FRIA PREDIAL</v>
          </cell>
          <cell r="C9753" t="str">
            <v>UN</v>
          </cell>
          <cell r="D9753">
            <v>10.9</v>
          </cell>
        </row>
        <row r="9754">
          <cell r="A9754">
            <v>7117</v>
          </cell>
          <cell r="B9754" t="str">
            <v>TE PVC ROSCAVEL, 90 GRAUS, 1 1/4",  AGUA FRIA PREDIAL</v>
          </cell>
          <cell r="C9754" t="str">
            <v>UN</v>
          </cell>
          <cell r="D9754">
            <v>8.2899999999999991</v>
          </cell>
        </row>
        <row r="9755">
          <cell r="A9755">
            <v>7123</v>
          </cell>
          <cell r="B9755" t="str">
            <v>TE PVC ROSCAVEL, 90 GRAUS, 3/4",  AGUA FRIA PREDIAL</v>
          </cell>
          <cell r="C9755" t="str">
            <v>UN</v>
          </cell>
          <cell r="D9755">
            <v>1.82</v>
          </cell>
        </row>
        <row r="9756">
          <cell r="A9756">
            <v>20179</v>
          </cell>
          <cell r="B9756" t="str">
            <v>TE PVC SERIE R P/ ESG PREDIAL 100 X 100MM</v>
          </cell>
          <cell r="C9756" t="str">
            <v>UN</v>
          </cell>
          <cell r="D9756">
            <v>33.090000000000003</v>
          </cell>
        </row>
        <row r="9757">
          <cell r="A9757">
            <v>20178</v>
          </cell>
          <cell r="B9757" t="str">
            <v>TE PVC SERIE R P/ ESG PREDIAL 100 X 75MM</v>
          </cell>
          <cell r="C9757" t="str">
            <v>UN</v>
          </cell>
          <cell r="D9757">
            <v>24.36</v>
          </cell>
        </row>
        <row r="9758">
          <cell r="A9758">
            <v>20180</v>
          </cell>
          <cell r="B9758" t="str">
            <v>TE PVC SERIE R P/ ESG PREDIAL 150 X 100MM</v>
          </cell>
          <cell r="C9758" t="str">
            <v>UN</v>
          </cell>
          <cell r="D9758">
            <v>58.89</v>
          </cell>
        </row>
        <row r="9759">
          <cell r="A9759">
            <v>20181</v>
          </cell>
          <cell r="B9759" t="str">
            <v>TE PVC SERIE R P/ ESG PREDIAL 150 X 150MM</v>
          </cell>
          <cell r="C9759" t="str">
            <v>UN</v>
          </cell>
          <cell r="D9759">
            <v>74.489999999999995</v>
          </cell>
        </row>
        <row r="9760">
          <cell r="A9760">
            <v>20177</v>
          </cell>
          <cell r="B9760" t="str">
            <v>TE PVC SERIE R P/ ESG PREDIAL 75 X 75MM</v>
          </cell>
          <cell r="C9760" t="str">
            <v>UN</v>
          </cell>
          <cell r="D9760">
            <v>18.96</v>
          </cell>
        </row>
        <row r="9761">
          <cell r="A9761">
            <v>7116</v>
          </cell>
          <cell r="B9761" t="str">
            <v>TE PVC SOLDAVEL, BBB, 90 GRAUS, DN 40 MM, PARA ESGOTO SECUNDARIO PREDIAL</v>
          </cell>
          <cell r="C9761" t="str">
            <v>UN</v>
          </cell>
          <cell r="D9761">
            <v>1.77</v>
          </cell>
        </row>
        <row r="9762">
          <cell r="A9762">
            <v>7098</v>
          </cell>
          <cell r="B9762" t="str">
            <v>TE PVC, ROSCAVEL, 90 GRAUS, 1/2",  AGUA FRIA PREDIAL</v>
          </cell>
          <cell r="C9762" t="str">
            <v>UN</v>
          </cell>
          <cell r="D9762">
            <v>1.37</v>
          </cell>
        </row>
        <row r="9763">
          <cell r="A9763">
            <v>7110</v>
          </cell>
          <cell r="B9763" t="str">
            <v>TE PVC, ROSCAVEL, 90 GRAUS, 2",  AGUA FRIA PREDIAL</v>
          </cell>
          <cell r="C9763" t="str">
            <v>UN</v>
          </cell>
          <cell r="D9763">
            <v>19.7</v>
          </cell>
        </row>
        <row r="9764">
          <cell r="A9764">
            <v>7121</v>
          </cell>
          <cell r="B9764" t="str">
            <v>TE PVC, SOLDAVEL, COM BUCHA DE LATAO NA BOLSA CENTRAL, 90 GRAUS, 20 MM X 1/2", PARA AGUA FRIA PREDIAL</v>
          </cell>
          <cell r="C9764" t="str">
            <v>UN</v>
          </cell>
          <cell r="D9764">
            <v>5.68</v>
          </cell>
        </row>
        <row r="9765">
          <cell r="A9765">
            <v>7137</v>
          </cell>
          <cell r="B9765" t="str">
            <v>TE PVC, SOLDAVEL, COM BUCHA DE LATAO NA BOLSA CENTRAL, 90 GRAUS, 25 MM X 1/2", PARA AGUA FRIA PREDIAL</v>
          </cell>
          <cell r="C9765" t="str">
            <v>UN</v>
          </cell>
          <cell r="D9765">
            <v>6.21</v>
          </cell>
        </row>
        <row r="9766">
          <cell r="A9766">
            <v>7122</v>
          </cell>
          <cell r="B9766" t="str">
            <v>TE PVC, SOLDAVEL, COM BUCHA DE LATAO NA BOLSA CENTRAL, 90 GRAUS, 25 MM X 3/4", PARA AGUA FRIA PREDIAL</v>
          </cell>
          <cell r="C9766" t="str">
            <v>UN</v>
          </cell>
          <cell r="D9766">
            <v>6.4</v>
          </cell>
        </row>
        <row r="9767">
          <cell r="A9767">
            <v>7114</v>
          </cell>
          <cell r="B9767" t="str">
            <v>TE PVC, SOLDAVEL, COM BUCHA DE LATAO NA BOLSA CENTRAL, 90 GRAUS, 32 MM X 3/4", PARA AGUA FRIA PREDIAL</v>
          </cell>
          <cell r="C9767" t="str">
            <v>UN</v>
          </cell>
          <cell r="D9767">
            <v>10.68</v>
          </cell>
        </row>
        <row r="9768">
          <cell r="A9768">
            <v>7109</v>
          </cell>
          <cell r="B9768" t="str">
            <v>TE PVC, SOLDAVEL, COM ROSCA NA BOLSA CENTRAL, 90 GRAUS, 20 MM X 1/2", PARA AGUA FRIA PREDIAL</v>
          </cell>
          <cell r="C9768" t="str">
            <v>UN</v>
          </cell>
          <cell r="D9768">
            <v>1.51</v>
          </cell>
        </row>
        <row r="9769">
          <cell r="A9769">
            <v>7135</v>
          </cell>
          <cell r="B9769" t="str">
            <v>TE PVC, SOLDAVEL, COM ROSCA NA BOLSA CENTRAL, 90 GRAUS, 25 MM X 1/2", PARA AGUA FRIA PREDIAL</v>
          </cell>
          <cell r="C9769" t="str">
            <v>UN</v>
          </cell>
          <cell r="D9769">
            <v>2.41</v>
          </cell>
        </row>
        <row r="9770">
          <cell r="A9770">
            <v>37947</v>
          </cell>
          <cell r="B9770" t="str">
            <v>TE PVC, SOLDAVEL, COM ROSCA NA BOLSA CENTRAL, 90 GRAUS, 25 MM X 3/4", PARA AGUA FRIA PREDIAL</v>
          </cell>
          <cell r="C9770" t="str">
            <v>UN</v>
          </cell>
          <cell r="D9770">
            <v>2.34</v>
          </cell>
        </row>
        <row r="9771">
          <cell r="A9771">
            <v>7103</v>
          </cell>
          <cell r="B9771" t="str">
            <v>TE PVC, SOLDAVEL, COM ROSCA NA BOLSA CENTRAL, 90 GRAUS, 32 MM X 3/4", PARA AGUA FRIA PREDIAL</v>
          </cell>
          <cell r="C9771" t="str">
            <v>UN</v>
          </cell>
          <cell r="D9771">
            <v>10.68</v>
          </cell>
        </row>
        <row r="9772">
          <cell r="A9772">
            <v>7126</v>
          </cell>
          <cell r="B9772" t="str">
            <v>TE REDUCAO PVC, ROSCAVEL, 90 GRAUS,  1.1/2" X 3/4",  AGUA FRIA PREDIAL</v>
          </cell>
          <cell r="C9772" t="str">
            <v>UN</v>
          </cell>
          <cell r="D9772">
            <v>8.7200000000000006</v>
          </cell>
        </row>
        <row r="9773">
          <cell r="A9773">
            <v>7091</v>
          </cell>
          <cell r="B9773" t="str">
            <v>TE SANITARIO, PVC, DN 100 X 100 MM, SERIE NORMAL, PARA ESGOTO PREDIAL</v>
          </cell>
          <cell r="C9773" t="str">
            <v>UN</v>
          </cell>
          <cell r="D9773">
            <v>9.6199999999999992</v>
          </cell>
        </row>
        <row r="9774">
          <cell r="A9774">
            <v>11655</v>
          </cell>
          <cell r="B9774" t="str">
            <v>TE SANITARIO, PVC, DN 100 X 50 MM, SERIE NORMAL, PARA ESGOTO PREDIAL</v>
          </cell>
          <cell r="C9774" t="str">
            <v>UN</v>
          </cell>
          <cell r="D9774">
            <v>8.61</v>
          </cell>
        </row>
        <row r="9775">
          <cell r="A9775">
            <v>11656</v>
          </cell>
          <cell r="B9775" t="str">
            <v>TE SANITARIO, PVC, DN 100 X 75 MM, SERIE NORMAL PARA ESGOTO PREDIAL</v>
          </cell>
          <cell r="C9775" t="str">
            <v>UN</v>
          </cell>
          <cell r="D9775">
            <v>8.86</v>
          </cell>
        </row>
        <row r="9776">
          <cell r="A9776">
            <v>37948</v>
          </cell>
          <cell r="B9776" t="str">
            <v>TE SANITARIO, PVC, DN 40 X 40 MM, SERIE NORMAL, PARA ESGOTO PREDIAL</v>
          </cell>
          <cell r="C9776" t="str">
            <v>UN</v>
          </cell>
          <cell r="D9776">
            <v>1.92</v>
          </cell>
        </row>
        <row r="9777">
          <cell r="A9777">
            <v>7097</v>
          </cell>
          <cell r="B9777" t="str">
            <v>TE SANITARIO, PVC, DN 50 X 50 MM, SERIE NORMAL, PARA ESGOTO PREDIAL</v>
          </cell>
          <cell r="C9777" t="str">
            <v>UN</v>
          </cell>
          <cell r="D9777">
            <v>4.2699999999999996</v>
          </cell>
        </row>
        <row r="9778">
          <cell r="A9778">
            <v>11657</v>
          </cell>
          <cell r="B9778" t="str">
            <v>TE SANITARIO, PVC, DN 75 X 50 MM, SERIE NORMAL PARA ESGOTO PREDIAL</v>
          </cell>
          <cell r="C9778" t="str">
            <v>UN</v>
          </cell>
          <cell r="D9778">
            <v>7.48</v>
          </cell>
        </row>
        <row r="9779">
          <cell r="A9779">
            <v>11658</v>
          </cell>
          <cell r="B9779" t="str">
            <v>TE SANITARIO, PVC, DN 75 X 75 MM, SERIE NORMAL PARA ESGOTO PREDIAL</v>
          </cell>
          <cell r="C9779" t="str">
            <v>UN</v>
          </cell>
          <cell r="D9779">
            <v>8.4499999999999993</v>
          </cell>
        </row>
        <row r="9780">
          <cell r="A9780">
            <v>7146</v>
          </cell>
          <cell r="B9780" t="str">
            <v>TE SOLDAVEL, PVC, 90 GRAUS, 110 MM, PARA AGUA FRIA PREDIAL (NBR 5648)</v>
          </cell>
          <cell r="C9780" t="str">
            <v>UN</v>
          </cell>
          <cell r="D9780">
            <v>96.49</v>
          </cell>
        </row>
        <row r="9781">
          <cell r="A9781">
            <v>7138</v>
          </cell>
          <cell r="B9781" t="str">
            <v>TE SOLDAVEL, PVC, 90 GRAUS, 20 MM, PARA AGUA FRIA PREDIAL (NBR 5648)</v>
          </cell>
          <cell r="C9781" t="str">
            <v>UN</v>
          </cell>
          <cell r="D9781">
            <v>0.6</v>
          </cell>
        </row>
        <row r="9782">
          <cell r="A9782">
            <v>7139</v>
          </cell>
          <cell r="B9782" t="str">
            <v>TE SOLDAVEL, PVC, 90 GRAUS, 25 MM, PARA AGUA FRIA PREDIAL (NBR 5648)</v>
          </cell>
          <cell r="C9782" t="str">
            <v>UN</v>
          </cell>
          <cell r="D9782">
            <v>0.82</v>
          </cell>
        </row>
        <row r="9783">
          <cell r="A9783">
            <v>7140</v>
          </cell>
          <cell r="B9783" t="str">
            <v>TE SOLDAVEL, PVC, 90 GRAUS, 32 MM, PARA AGUA FRIA PREDIAL (NBR 5648)</v>
          </cell>
          <cell r="C9783" t="str">
            <v>UN</v>
          </cell>
          <cell r="D9783">
            <v>2.0499999999999998</v>
          </cell>
        </row>
        <row r="9784">
          <cell r="A9784">
            <v>7141</v>
          </cell>
          <cell r="B9784" t="str">
            <v>TE SOLDAVEL, PVC, 90 GRAUS, 40 MM, PARA AGUA FRIA PREDIAL (NBR 5648)</v>
          </cell>
          <cell r="C9784" t="str">
            <v>UN</v>
          </cell>
          <cell r="D9784">
            <v>5.29</v>
          </cell>
        </row>
        <row r="9785">
          <cell r="A9785">
            <v>7143</v>
          </cell>
          <cell r="B9785" t="str">
            <v>TE SOLDAVEL, PVC, 90 GRAUS, 60 MM, PARA AGUA FRIA PREDIAL (NBR 5648)</v>
          </cell>
          <cell r="C9785" t="str">
            <v>UN</v>
          </cell>
          <cell r="D9785">
            <v>17.16</v>
          </cell>
        </row>
        <row r="9786">
          <cell r="A9786">
            <v>7144</v>
          </cell>
          <cell r="B9786" t="str">
            <v>TE SOLDAVEL, PVC, 90 GRAUS, 75 MM, PARA AGUA FRIA PREDIAL (NBR 5648)</v>
          </cell>
          <cell r="C9786" t="str">
            <v>UN</v>
          </cell>
          <cell r="D9786">
            <v>32.89</v>
          </cell>
        </row>
        <row r="9787">
          <cell r="A9787">
            <v>7145</v>
          </cell>
          <cell r="B9787" t="str">
            <v>TE SOLDAVEL, PVC, 90 GRAUS, 85 MM, PARA AGUA FRIA PREDIAL (NBR 5648)</v>
          </cell>
          <cell r="C9787" t="str">
            <v>UN</v>
          </cell>
          <cell r="D9787">
            <v>51.58</v>
          </cell>
        </row>
        <row r="9788">
          <cell r="A9788">
            <v>7142</v>
          </cell>
          <cell r="B9788" t="str">
            <v>TE SOLDAVEL, PVC, 90 GRAUS,50 MM, PARA AGUA FRIA PREDIAL (NBR 5648)</v>
          </cell>
          <cell r="C9788" t="str">
            <v>UN</v>
          </cell>
          <cell r="D9788">
            <v>5.98</v>
          </cell>
        </row>
        <row r="9789">
          <cell r="A9789">
            <v>20174</v>
          </cell>
          <cell r="B9789" t="str">
            <v>TE, PVC LEVE, CURTO, 90 GRAUS, 150 MM, PARA ESGOTO</v>
          </cell>
          <cell r="C9789" t="str">
            <v>UN</v>
          </cell>
          <cell r="D9789">
            <v>41.5</v>
          </cell>
        </row>
        <row r="9790">
          <cell r="A9790">
            <v>20175</v>
          </cell>
          <cell r="B9790" t="str">
            <v>TE, PVC LEVE, CURTO, 90 GRAUS, 200 MM, PARA ESGOTO</v>
          </cell>
          <cell r="C9790" t="str">
            <v>UN</v>
          </cell>
          <cell r="D9790">
            <v>93.57</v>
          </cell>
        </row>
        <row r="9791">
          <cell r="A9791">
            <v>7049</v>
          </cell>
          <cell r="B9791" t="str">
            <v>TE, PVC PBA, BBB, 90 GRAUS, DN 100 / DE 110 MM, PARA REDE AGUA (NBR 10351)</v>
          </cell>
          <cell r="C9791" t="str">
            <v>UN</v>
          </cell>
          <cell r="D9791">
            <v>86.78</v>
          </cell>
        </row>
        <row r="9792">
          <cell r="A9792">
            <v>7048</v>
          </cell>
          <cell r="B9792" t="str">
            <v>TE, PVC PBA, BBB, 90 GRAUS, DN 50 / DE 60 MM, PARA REDE AGUA (NBR 10351)</v>
          </cell>
          <cell r="C9792" t="str">
            <v>UN</v>
          </cell>
          <cell r="D9792">
            <v>18.36</v>
          </cell>
        </row>
        <row r="9793">
          <cell r="A9793">
            <v>7088</v>
          </cell>
          <cell r="B9793" t="str">
            <v>TE, PVC PBA, BBB, 90 GRAUS, DN 75 / DE 85 MM, PARA REDE AGUA (NBR 10351)</v>
          </cell>
          <cell r="C9793" t="str">
            <v>UN</v>
          </cell>
          <cell r="D9793">
            <v>44.87</v>
          </cell>
        </row>
        <row r="9794">
          <cell r="A9794">
            <v>7082</v>
          </cell>
          <cell r="B9794" t="str">
            <v>TE, PVC, 90 GRAUS, BBB, JE, DN 100 MM, PARA REDE COLETORA ESGOTO (NBR 10569)</v>
          </cell>
          <cell r="C9794" t="str">
            <v>UN</v>
          </cell>
          <cell r="D9794">
            <v>183.13</v>
          </cell>
        </row>
        <row r="9795">
          <cell r="A9795">
            <v>7069</v>
          </cell>
          <cell r="B9795" t="str">
            <v>TE, PVC, 90 GRAUS, BBB, JE, DN 150 MM, PARA REDE COLETORA ESGOTO (NBR 10569)</v>
          </cell>
          <cell r="C9795" t="str">
            <v>UN</v>
          </cell>
          <cell r="D9795">
            <v>449.78</v>
          </cell>
        </row>
        <row r="9796">
          <cell r="A9796">
            <v>7070</v>
          </cell>
          <cell r="B9796" t="str">
            <v>TE, PVC, 90 GRAUS, BBB, JE, DN 200 MM, PARA REDE COLETORA ESGOTO (NBR 10569)</v>
          </cell>
          <cell r="C9796" t="str">
            <v>UN</v>
          </cell>
          <cell r="D9796">
            <v>672.59</v>
          </cell>
        </row>
        <row r="9797">
          <cell r="A9797">
            <v>7060</v>
          </cell>
          <cell r="B9797" t="str">
            <v>TE, PVC, 90 GRAUS, BBB, JE, DN 250 MM, PARA REDE COLETORA ESGOTO (NBR 10569)</v>
          </cell>
          <cell r="C9797" t="str">
            <v>UN</v>
          </cell>
          <cell r="D9797">
            <v>1933.4</v>
          </cell>
        </row>
        <row r="9798">
          <cell r="A9798">
            <v>7061</v>
          </cell>
          <cell r="B9798" t="str">
            <v>TE, PVC, 90 GRAUS, BBB, JE, DN 300 MM, PARA REDE COLETORA ESGOTO (NBR 10569)</v>
          </cell>
          <cell r="C9798" t="str">
            <v>UN</v>
          </cell>
          <cell r="D9798">
            <v>2406.48</v>
          </cell>
        </row>
        <row r="9799">
          <cell r="A9799">
            <v>7065</v>
          </cell>
          <cell r="B9799" t="str">
            <v>TE, PVC, 90 GRAUS, BBB, JE, DN 400 MM, PARA REDE COLETORA ESGOTO (NBR 10569)</v>
          </cell>
          <cell r="C9799" t="str">
            <v>UN</v>
          </cell>
          <cell r="D9799">
            <v>4382.3</v>
          </cell>
        </row>
        <row r="9800">
          <cell r="A9800">
            <v>20172</v>
          </cell>
          <cell r="B9800" t="str">
            <v>TE, PVC, 90 GRAUS, BBP, JE, DN 100 MM, PARA REDE COLETORA ESGOTO (NBR 10569)</v>
          </cell>
          <cell r="C9800" t="str">
            <v>UN</v>
          </cell>
          <cell r="D9800">
            <v>48.09</v>
          </cell>
        </row>
        <row r="9801">
          <cell r="A9801">
            <v>7153</v>
          </cell>
          <cell r="B9801" t="str">
            <v>TECNICO DE LABORATORIO</v>
          </cell>
          <cell r="C9801" t="str">
            <v>H</v>
          </cell>
          <cell r="D9801">
            <v>20.21</v>
          </cell>
        </row>
        <row r="9802">
          <cell r="A9802">
            <v>6175</v>
          </cell>
          <cell r="B9802" t="str">
            <v>TECNICO DE SONDAGEM</v>
          </cell>
          <cell r="C9802" t="str">
            <v>H</v>
          </cell>
          <cell r="D9802">
            <v>24.27</v>
          </cell>
        </row>
        <row r="9803">
          <cell r="A9803">
            <v>37712</v>
          </cell>
          <cell r="B9803" t="str">
            <v>TELA ARAME GALVANIZADO REVESTIDO COM PVC, MALHA HEXAGONAL DUPLA TORCAO, 8 X 10 CM (ZN/AL + PVC), FIO *2,4* MM</v>
          </cell>
          <cell r="C9803" t="str">
            <v>M2</v>
          </cell>
          <cell r="D9803">
            <v>31.99</v>
          </cell>
        </row>
        <row r="9804">
          <cell r="A9804">
            <v>34547</v>
          </cell>
          <cell r="B9804" t="str">
            <v>TELA DE ACO SOLDADA GALVANIZADA/ZINCADA PARA ALVENARIA, FIO  D = *1,20 a 1,70* MM, MALHA 15 X 15 MM, (C X L) *50 X 12* CM</v>
          </cell>
          <cell r="C9804" t="str">
            <v>M</v>
          </cell>
          <cell r="D9804">
            <v>1.96</v>
          </cell>
        </row>
        <row r="9805">
          <cell r="A9805">
            <v>34548</v>
          </cell>
          <cell r="B9805" t="str">
            <v>TELA DE ACO SOLDADA GALVANIZADA/ZINCADA PARA ALVENARIA, FIO  D = *1,20 a 1,70* MM, MALHA 15 X 15 MM, (C X L) *50 X 17,5* CM</v>
          </cell>
          <cell r="C9805" t="str">
            <v>M</v>
          </cell>
          <cell r="D9805">
            <v>1.91</v>
          </cell>
        </row>
        <row r="9806">
          <cell r="A9806">
            <v>37411</v>
          </cell>
          <cell r="B9806" t="str">
            <v>TELA DE ACO SOLDADA GALVANIZADA/ZINCADA PARA ALVENARIA, FIO  D = *1,24 MM, MALHA 25 X 25 MM</v>
          </cell>
          <cell r="C9806" t="str">
            <v>M2</v>
          </cell>
          <cell r="D9806">
            <v>9.61</v>
          </cell>
        </row>
        <row r="9807">
          <cell r="A9807">
            <v>34558</v>
          </cell>
          <cell r="B9807" t="str">
            <v>TELA DE ACO SOLDADA GALVANIZADA/ZINCADA PARA ALVENARIA, FIO D = *1,20 a 1,70* MM, MALHA 15 X 15 MM, (C X L) *50 X 10,5* CM</v>
          </cell>
          <cell r="C9807" t="str">
            <v>M</v>
          </cell>
          <cell r="D9807">
            <v>1.28</v>
          </cell>
        </row>
        <row r="9808">
          <cell r="A9808">
            <v>34550</v>
          </cell>
          <cell r="B9808" t="str">
            <v>TELA DE ACO SOLDADA GALVANIZADA/ZINCADA PARA ALVENARIA, FIO D = *1,20 a 1,70* MM, MALHA 15 X 15 MM, (C X L) *50 X 6* CM</v>
          </cell>
          <cell r="C9808" t="str">
            <v>M</v>
          </cell>
          <cell r="D9808">
            <v>0.68</v>
          </cell>
        </row>
        <row r="9809">
          <cell r="A9809">
            <v>34557</v>
          </cell>
          <cell r="B9809" t="str">
            <v>TELA DE ACO SOLDADA GALVANIZADA/ZINCADA PARA ALVENARIA, FIO D = *1,20 a 1,70* MM, MALHA 15 X 15 MM, (C X L) *50 X 7,5* CM</v>
          </cell>
          <cell r="C9809" t="str">
            <v>M</v>
          </cell>
          <cell r="D9809">
            <v>1.2</v>
          </cell>
        </row>
        <row r="9810">
          <cell r="A9810">
            <v>7155</v>
          </cell>
          <cell r="B9810" t="str">
            <v>TELA DE ACO SOLDADA NERVURADA CA-60, Q-138, (2,20 KG/M2), DIAMETRO DO FIO = 4,2 MM, LARGURA =  2,45 X 120 M DE COMPRIMENTO, ESPACAMENTO DA MALHA = 10  X 10 CM</v>
          </cell>
          <cell r="C9810" t="str">
            <v>M2</v>
          </cell>
          <cell r="D9810">
            <v>11.08</v>
          </cell>
        </row>
        <row r="9811">
          <cell r="A9811">
            <v>7154</v>
          </cell>
          <cell r="B9811" t="str">
            <v>TELA DE ACO SOLDADA NERVURADA CA-60, Q-138, (2,20 KG/M2), DIAMETRO DO FIO = 4,2 MM, LARGURA =  2,45 X 120 M DE COMPRIMENTO, ESPACAMENTO DA MALHA = 10 X 10 CM</v>
          </cell>
          <cell r="C9811" t="str">
            <v>KG</v>
          </cell>
          <cell r="D9811">
            <v>4.9800000000000004</v>
          </cell>
        </row>
        <row r="9812">
          <cell r="A9812">
            <v>10915</v>
          </cell>
          <cell r="B9812" t="str">
            <v>TELA DE ACO SOLDADA NERVURADA CA-60, Q-61, (0,97 KG/M2), DIAMETRO DO FIO = 3,4 MM, LARGURA =  2,45 X 120 M DE COMPRIMENTO, ESPACAMENTO DA MALHA = 15  X 15 CM</v>
          </cell>
          <cell r="C9812" t="str">
            <v>KG</v>
          </cell>
          <cell r="D9812">
            <v>5.17</v>
          </cell>
        </row>
        <row r="9813">
          <cell r="A9813">
            <v>10917</v>
          </cell>
          <cell r="B9813" t="str">
            <v>TELA DE ACO SOLDADA NERVURADA CA-60, Q-61, (0,97 KG/M2), DIAMETRO DO FIO = 3,4 MM, LARGURA =  2,45 X 120 M DE COMPRIMENTO, ESPACAMENTO DA MALHA = 15 X 15 CM</v>
          </cell>
          <cell r="C9813" t="str">
            <v>M2</v>
          </cell>
          <cell r="D9813">
            <v>5.0199999999999996</v>
          </cell>
        </row>
        <row r="9814">
          <cell r="A9814">
            <v>21141</v>
          </cell>
          <cell r="B9814" t="str">
            <v>TELA DE ACO SOLDADA NERVURADA CA-60, Q-92, (1,48 KG/M2), DIAMETRO DO FIO = 4,2 MM, LARGURA =  2,45 X 60 M DE COMPRIMENTO, ESPACAMENTO DA MALHA = 15  X 15 CM</v>
          </cell>
          <cell r="C9814" t="str">
            <v>M2</v>
          </cell>
          <cell r="D9814">
            <v>7.44</v>
          </cell>
        </row>
        <row r="9815">
          <cell r="A9815">
            <v>10916</v>
          </cell>
          <cell r="B9815" t="str">
            <v>TELA DE ACO SOLDADA NERVURADA CA-60, Q-92, (1,48 KG/M2), DIAMETRO DO FIO = 4,2 MM, LARGURA =  2,45 X 60 M DE COMPRIMENTO, ESPACAMENTO DA MALHA = 15 X 15 CM</v>
          </cell>
          <cell r="C9815" t="str">
            <v>KG</v>
          </cell>
          <cell r="D9815">
            <v>5.03</v>
          </cell>
        </row>
        <row r="9816">
          <cell r="A9816">
            <v>39508</v>
          </cell>
          <cell r="B9816" t="str">
            <v>TELA DE ACO SOLDADA NERVURADA, CA-60, L-159, (1,69 KG/M2), DIAMETRO DO FIO = 4,5 MM, LARGURA =  2,45 M, ESPACAMENTO DA MALHA = 30 X 10 CM</v>
          </cell>
          <cell r="C9816" t="str">
            <v>M2</v>
          </cell>
          <cell r="D9816">
            <v>8.84</v>
          </cell>
        </row>
        <row r="9817">
          <cell r="A9817">
            <v>40192</v>
          </cell>
          <cell r="B9817" t="str">
            <v>TELA DE ACO SOLDADA NERVURADA, CA-60, L-159, (1,69 KG/M2), DIAMETRO DO FIO = 4,5 MM, LARGURA = 2,45 M, ESPACAMENTO DA MALHA = 30 X 10 CM *COLETADO CAIXA*</v>
          </cell>
          <cell r="C9817" t="str">
            <v>M2</v>
          </cell>
          <cell r="D9817">
            <v>7.76</v>
          </cell>
        </row>
        <row r="9818">
          <cell r="A9818">
            <v>40193</v>
          </cell>
          <cell r="B9818" t="str">
            <v>TELA DE ACO SOLDADA NERVURADA, CA-60, L-196, (2,11 KG/M2), DIAMETRO DO FIO = 5,0 MM, LARGURA = 2,45 M, ESPACAMENTO DA MALHA = 30 X 10 CM *COLETADO CAIXA*</v>
          </cell>
          <cell r="C9818" t="str">
            <v>M2</v>
          </cell>
          <cell r="D9818">
            <v>9.6999999999999993</v>
          </cell>
        </row>
        <row r="9819">
          <cell r="A9819">
            <v>39507</v>
          </cell>
          <cell r="B9819" t="str">
            <v>TELA DE ACO SOLDADA NERVURADA, CA-60, Q-113, (1,8 KG/M2), DIAMETRO DO FIO = 3,8 MM, LARGURA =  2,45 M, ESPACAMENTO DA MALHA = 10 X 10 CM</v>
          </cell>
          <cell r="C9819" t="str">
            <v>M2</v>
          </cell>
          <cell r="D9819">
            <v>8.66</v>
          </cell>
        </row>
        <row r="9820">
          <cell r="A9820">
            <v>40191</v>
          </cell>
          <cell r="B9820" t="str">
            <v>TELA DE ACO SOLDADA NERVURADA, CA-60, Q-113, (1,8 KG/M2), DIAMETRO DO FIO = 3,8 MM, LARGURA = 2,45 M, ESPACAMENTO DA MALHA = 10 X 10 CM *COLETADO CAIXA*</v>
          </cell>
          <cell r="C9820" t="str">
            <v>M2</v>
          </cell>
          <cell r="D9820">
            <v>5.54</v>
          </cell>
        </row>
        <row r="9821">
          <cell r="A9821">
            <v>7156</v>
          </cell>
          <cell r="B9821" t="str">
            <v>TELA DE ACO SOLDADA NERVURADA, CA-60, Q-196, (3,11 KG/M2), DIAMETRO DO FIO = 5,0 MM, LARGURA =  2,45 M, ESPACAMENTO DA MALHA = 10 X 10 CM</v>
          </cell>
          <cell r="C9821" t="str">
            <v>M2</v>
          </cell>
          <cell r="D9821">
            <v>14.97</v>
          </cell>
        </row>
        <row r="9822">
          <cell r="A9822">
            <v>39509</v>
          </cell>
          <cell r="B9822" t="str">
            <v>TELA DE ACO SOLDADA NERVURADA, CA-60, T-196, (2,11 KG/M2), DIAMETRO DO FIO = 5,0 MM, LARGURA =  2,45 M, ESPACAMENTO DA MALHA = 30 X 10 CM</v>
          </cell>
          <cell r="C9822" t="str">
            <v>M2</v>
          </cell>
          <cell r="D9822">
            <v>6.97</v>
          </cell>
        </row>
        <row r="9823">
          <cell r="A9823">
            <v>25988</v>
          </cell>
          <cell r="B9823" t="str">
            <v>TELA DE ANIAGEM (JUTA)</v>
          </cell>
          <cell r="C9823" t="str">
            <v>M2</v>
          </cell>
          <cell r="D9823">
            <v>8.08</v>
          </cell>
        </row>
        <row r="9824">
          <cell r="A9824">
            <v>10928</v>
          </cell>
          <cell r="B9824" t="str">
            <v>TELA DE ARAME GALV QUADRANGULAR / LOSANGULAR,  FIO 2,11 MM (14  BWG), MALHA  8 X 8 CM, H = 2 M</v>
          </cell>
          <cell r="C9824" t="str">
            <v>M2</v>
          </cell>
          <cell r="D9824">
            <v>8.9600000000000009</v>
          </cell>
        </row>
        <row r="9825">
          <cell r="A9825">
            <v>7167</v>
          </cell>
          <cell r="B9825" t="str">
            <v>TELA DE ARAME GALV QUADRANGULAR / LOSANGULAR,  FIO 2,11 MM (14 BWG), MALHA  5 X 5 CM, H = 2 M</v>
          </cell>
          <cell r="C9825" t="str">
            <v>M2</v>
          </cell>
          <cell r="D9825">
            <v>12.24</v>
          </cell>
        </row>
        <row r="9826">
          <cell r="A9826">
            <v>10933</v>
          </cell>
          <cell r="B9826" t="str">
            <v>TELA DE ARAME GALV QUADRANGULAR / LOSANGULAR,  FIO 2,77 MM (12  BWG), MALHA  10 X 10 CM, H = 2 M</v>
          </cell>
          <cell r="C9826" t="str">
            <v>M2</v>
          </cell>
          <cell r="D9826">
            <v>10.95</v>
          </cell>
        </row>
        <row r="9827">
          <cell r="A9827">
            <v>10927</v>
          </cell>
          <cell r="B9827" t="str">
            <v>TELA DE ARAME GALV QUADRANGULAR / LOSANGULAR,  FIO 2,77 MM (12  BWG), MALHA  8 X 8 CM, H = 2 M</v>
          </cell>
          <cell r="C9827" t="str">
            <v>M2</v>
          </cell>
          <cell r="D9827">
            <v>13.22</v>
          </cell>
        </row>
        <row r="9828">
          <cell r="A9828">
            <v>7158</v>
          </cell>
          <cell r="B9828" t="str">
            <v>TELA DE ARAME GALV QUADRANGULAR / LOSANGULAR,  FIO 2,77 MM (12 BWG), MALHA  5 X 5 CM, H = 2 M</v>
          </cell>
          <cell r="C9828" t="str">
            <v>M2</v>
          </cell>
          <cell r="D9828">
            <v>18.45</v>
          </cell>
        </row>
        <row r="9829">
          <cell r="A9829">
            <v>7162</v>
          </cell>
          <cell r="B9829" t="str">
            <v>TELA DE ARAME GALV QUADRANGULAR / LOSANGULAR,  FIO 3,4 MM (10  BWG), MALHA  5 X 5 CM, H = 2 M</v>
          </cell>
          <cell r="C9829" t="str">
            <v>M2</v>
          </cell>
          <cell r="D9829">
            <v>27.74</v>
          </cell>
        </row>
        <row r="9830">
          <cell r="A9830">
            <v>10932</v>
          </cell>
          <cell r="B9830" t="str">
            <v>TELA DE ARAME GALV QUADRANGULAR / LOSANGULAR,  FIO 4,19 MM (8 BWG), MALHA  5 X 5 CM, H = 2 M</v>
          </cell>
          <cell r="C9830" t="str">
            <v>M2</v>
          </cell>
          <cell r="D9830">
            <v>49.12</v>
          </cell>
        </row>
        <row r="9831">
          <cell r="A9831">
            <v>40706</v>
          </cell>
          <cell r="B9831" t="str">
            <v>TELA DE ARAME GALV REVESTIDO EM PVC, QUADRANGULAR / LOSANGULAR,  FIO 1,24 MM (18 BWG), BITOLA FINAL = *1,9* MM, MALHA  1,9 X 1,9  CM, H = 2 M</v>
          </cell>
          <cell r="C9831" t="str">
            <v>M2</v>
          </cell>
          <cell r="D9831">
            <v>29.45</v>
          </cell>
        </row>
        <row r="9832">
          <cell r="A9832">
            <v>10937</v>
          </cell>
          <cell r="B9832" t="str">
            <v>TELA DE ARAME GALV REVESTIDO EM PVC, QUADRANGULAR / LOSANGULAR,  FIO 2,11 MM (14 BWG), BITOLA FINAL = *2,8* MM, MALHA  *8 X 8* CM, H = 2 M</v>
          </cell>
          <cell r="C9832" t="str">
            <v>M2</v>
          </cell>
          <cell r="D9832">
            <v>19.3</v>
          </cell>
        </row>
        <row r="9833">
          <cell r="A9833">
            <v>40707</v>
          </cell>
          <cell r="B9833" t="str">
            <v>TELA DE ARAME GALV REVESTIDO EM PVC, QUADRANGULAR / LOSANGULAR,  FIO 2,77 MM (12  BWG), MALHA  3 X 3 CM, H = 2 M</v>
          </cell>
          <cell r="C9833" t="str">
            <v>M2</v>
          </cell>
          <cell r="D9833">
            <v>58.54</v>
          </cell>
        </row>
        <row r="9834">
          <cell r="A9834">
            <v>10935</v>
          </cell>
          <cell r="B9834" t="str">
            <v>TELA DE ARAME GALV REVESTIDO EM PVC, QUADRANGULAR / LOSANGULAR,  FIO 2,77 MM (12 BWG), BITOLA FINAL = *3,8* MM, MALHA  7,5 X 7,5 CM, H = 2 M</v>
          </cell>
          <cell r="C9834" t="str">
            <v>M2</v>
          </cell>
          <cell r="D9834">
            <v>25.43</v>
          </cell>
        </row>
        <row r="9835">
          <cell r="A9835">
            <v>10931</v>
          </cell>
          <cell r="B9835" t="str">
            <v>TELA DE ARAME GALV, HEXAGONAL,  FIO 0,56 MM (24  BWG), MALHA  1/2", H = 1 M</v>
          </cell>
          <cell r="C9835" t="str">
            <v>M2</v>
          </cell>
          <cell r="D9835">
            <v>8.18</v>
          </cell>
        </row>
        <row r="9836">
          <cell r="A9836">
            <v>7164</v>
          </cell>
          <cell r="B9836" t="str">
            <v>TELA DE ARAME ONDULADA,  FIO *2,77* MM (10  BWG), MALHA  5 X 5 CM, H = 2 M</v>
          </cell>
          <cell r="C9836" t="str">
            <v>M2</v>
          </cell>
          <cell r="D9836">
            <v>22.92</v>
          </cell>
        </row>
        <row r="9837">
          <cell r="A9837">
            <v>36887</v>
          </cell>
          <cell r="B9837" t="str">
            <v>TELA DE FIBRA DE VIDRO, ACABAMENTO ANTI-ALCALINO, MALHA 10 X 10 MM</v>
          </cell>
          <cell r="C9837" t="str">
            <v>M2</v>
          </cell>
          <cell r="D9837">
            <v>10.48</v>
          </cell>
        </row>
        <row r="9838">
          <cell r="A9838">
            <v>34612</v>
          </cell>
          <cell r="B9838" t="str">
            <v>TELA EM MALHA HEXAGONAL DUPLA TORCAO 8 X 10 CM (ZN/AL + PVC), FIO 2,7 MM, DIMENSOES 0,5 X 1,0 X 3,0 M (SOLO REFORCADO)</v>
          </cell>
          <cell r="C9838" t="str">
            <v>UN</v>
          </cell>
          <cell r="D9838">
            <v>402.64</v>
          </cell>
        </row>
        <row r="9839">
          <cell r="A9839">
            <v>34614</v>
          </cell>
          <cell r="B9839" t="str">
            <v>TELA EM MALHA HEXAGONAL DUPLA TORCAO 8 X 10 CM (ZN/AL + PVC), FIO 2,7 MM, DIMENSOES 0,5 X 1,0 X 4,0 M (SOLO REFORÃADO)</v>
          </cell>
          <cell r="C9839" t="str">
            <v>UN</v>
          </cell>
          <cell r="D9839">
            <v>473</v>
          </cell>
        </row>
        <row r="9840">
          <cell r="A9840">
            <v>34635</v>
          </cell>
          <cell r="B9840" t="str">
            <v>TELA EM MALHA HEXAGONAL DUPLA TORCAO 8 X 10 CM (ZN/AL + PVC), FIO 2,7 MM, DIMENSOES 1,0 X 1,0 X 3,0 M (SOLO REFORCADO)</v>
          </cell>
          <cell r="C9840" t="str">
            <v>UN</v>
          </cell>
          <cell r="D9840">
            <v>517.78</v>
          </cell>
        </row>
        <row r="9841">
          <cell r="A9841">
            <v>34633</v>
          </cell>
          <cell r="B9841" t="str">
            <v>TELA EM MALHA HEXAGONAL DUPLA TORCAO 8 X 10 CM (ZN/AL + PVC), FIO 2,7 MM, DIMENSOES 1,0 X 1,0 X 4,0 M (SOLO REFORCADO)</v>
          </cell>
          <cell r="C9841" t="str">
            <v>UN</v>
          </cell>
          <cell r="D9841">
            <v>570.73</v>
          </cell>
        </row>
        <row r="9842">
          <cell r="A9842">
            <v>7161</v>
          </cell>
          <cell r="B9842" t="str">
            <v>TELA EM METAL PARA ESTUQUE (DEPLOYE)</v>
          </cell>
          <cell r="C9842" t="str">
            <v>M2</v>
          </cell>
          <cell r="D9842">
            <v>3.47</v>
          </cell>
        </row>
        <row r="9843">
          <cell r="A9843">
            <v>7170</v>
          </cell>
          <cell r="B9843" t="str">
            <v>TELA FACHADEIRA EM POLIETILENO, ROLO DE 3 X 100 M (L X C), COR BRANCA, SEM LOGOMARCA - PARA PROTECAO DE OBRAS</v>
          </cell>
          <cell r="C9843" t="str">
            <v>M2</v>
          </cell>
          <cell r="D9843">
            <v>1.49</v>
          </cell>
        </row>
        <row r="9844">
          <cell r="A9844">
            <v>34630</v>
          </cell>
          <cell r="B9844" t="str">
            <v>TELA MALHA HEXAGONAL DUPLA TORCAO VERDE 8 X 10 CM (ZN/AL + PVC), FIO 2,7 MM, DIMENSOES 70 GRAUS X 0,6 X 3,0 M (SOLO REFORCADO)</v>
          </cell>
          <cell r="C9844" t="str">
            <v>UN</v>
          </cell>
          <cell r="D9844">
            <v>519.91</v>
          </cell>
        </row>
        <row r="9845">
          <cell r="A9845">
            <v>37524</v>
          </cell>
          <cell r="B9845" t="str">
            <v>TELA PLASTICA LARANJA, TIPO TAPUME PARA SINALIZACAO, MALHA RETANGULAR, ROLO 1.20 X 50 M (L X C)</v>
          </cell>
          <cell r="C9845" t="str">
            <v>M</v>
          </cell>
          <cell r="D9845">
            <v>1.42</v>
          </cell>
        </row>
        <row r="9846">
          <cell r="A9846">
            <v>37525</v>
          </cell>
          <cell r="B9846" t="str">
            <v>TELA PLASTICA TECIDA LISTRADA BRANCA E LARANJA, TIPO GUARDA CORPO, EM POLIETILENO MONOFILADO, ROLO 1,20 X 50 M (L X C)</v>
          </cell>
          <cell r="C9846" t="str">
            <v>M</v>
          </cell>
          <cell r="D9846">
            <v>1.7</v>
          </cell>
        </row>
        <row r="9847">
          <cell r="A9847">
            <v>10920</v>
          </cell>
          <cell r="B9847" t="str">
            <v>TELA SOLDADA ARAME GALVANIZADO 12 BWG (2,77MM), MALHA 15 X 5 CM</v>
          </cell>
          <cell r="C9847" t="str">
            <v>M2</v>
          </cell>
          <cell r="D9847">
            <v>9.98</v>
          </cell>
        </row>
        <row r="9848">
          <cell r="A9848">
            <v>7238</v>
          </cell>
          <cell r="B9848" t="str">
            <v>TELHA ALUMINIO ONDULADA, ALTURA = *18* MM, E = 0,5 MM</v>
          </cell>
          <cell r="C9848" t="str">
            <v>M2</v>
          </cell>
          <cell r="D9848">
            <v>46.7</v>
          </cell>
        </row>
        <row r="9849">
          <cell r="A9849">
            <v>7239</v>
          </cell>
          <cell r="B9849" t="str">
            <v>TELHA ALUMINIO ONDULADA, ALTURA = *18* MM, E = 0,6 MM</v>
          </cell>
          <cell r="C9849" t="str">
            <v>M2</v>
          </cell>
          <cell r="D9849">
            <v>58.06</v>
          </cell>
        </row>
        <row r="9850">
          <cell r="A9850">
            <v>7240</v>
          </cell>
          <cell r="B9850" t="str">
            <v>TELHA ALUMINIO ONDULADA, ALTURA = *18* MM, E = 0,7 MM</v>
          </cell>
          <cell r="C9850" t="str">
            <v>M2</v>
          </cell>
          <cell r="D9850">
            <v>66.66</v>
          </cell>
        </row>
        <row r="9851">
          <cell r="A9851">
            <v>36789</v>
          </cell>
          <cell r="B9851" t="str">
            <v>TELHA CERAMICA TIPO AMERICANA, COMPRIMENTO DE *45* CM, RENDIMENTO DE *12* TELHAS/M2</v>
          </cell>
          <cell r="C9851" t="str">
            <v>UN</v>
          </cell>
          <cell r="D9851">
            <v>1.47</v>
          </cell>
        </row>
        <row r="9852">
          <cell r="A9852">
            <v>7173</v>
          </cell>
          <cell r="B9852" t="str">
            <v>TELHA CERAMICA TIPO COLONIAL, COMPRIMENTO DE *44* CM, RENDIMENTO DE *26* TELHAS/M2</v>
          </cell>
          <cell r="C9852" t="str">
            <v>MIL</v>
          </cell>
          <cell r="D9852">
            <v>950</v>
          </cell>
        </row>
        <row r="9853">
          <cell r="A9853">
            <v>7176</v>
          </cell>
          <cell r="B9853" t="str">
            <v>TELHA CERAMICA TIPO COLONIAL, COMPRIMENTO DE *44* CM, RENDIMENTO DE *26* TELHAS/M2</v>
          </cell>
          <cell r="C9853" t="str">
            <v>UN</v>
          </cell>
          <cell r="D9853">
            <v>0.95</v>
          </cell>
        </row>
        <row r="9854">
          <cell r="A9854">
            <v>7183</v>
          </cell>
          <cell r="B9854" t="str">
            <v>TELHA CERAMICA TIPO FRANCESA, COMPRIMENTO DE *40* CM, RENDIMENTO DE *16* TELHAS/M2</v>
          </cell>
          <cell r="C9854" t="str">
            <v>UN</v>
          </cell>
          <cell r="D9854">
            <v>1.52</v>
          </cell>
        </row>
        <row r="9855">
          <cell r="A9855">
            <v>7180</v>
          </cell>
          <cell r="B9855" t="str">
            <v>TELHA CERAMICA TIPO PAULISTA, COMPRIMENTO DE *48* CM, RENDIMENTO DE *26* TELHAS/M2</v>
          </cell>
          <cell r="C9855" t="str">
            <v>UN</v>
          </cell>
          <cell r="D9855">
            <v>3.5</v>
          </cell>
        </row>
        <row r="9856">
          <cell r="A9856">
            <v>11088</v>
          </cell>
          <cell r="B9856" t="str">
            <v>TELHA CERAMICA TIPO PLAN, COMPRIMENTO DE *47* CM, RENDIMENTO DE *26* TELHAS/M2</v>
          </cell>
          <cell r="C9856" t="str">
            <v>UN</v>
          </cell>
          <cell r="D9856">
            <v>0.86</v>
          </cell>
        </row>
        <row r="9857">
          <cell r="A9857">
            <v>36788</v>
          </cell>
          <cell r="B9857" t="str">
            <v>TELHA CERAMICA TIPO PORTUGUESA, COMPRIMENTO DE *40* CM, RENDIMENTO DE *16* TELHAS/M2</v>
          </cell>
          <cell r="C9857" t="str">
            <v>UN</v>
          </cell>
          <cell r="D9857">
            <v>0.97</v>
          </cell>
        </row>
        <row r="9858">
          <cell r="A9858">
            <v>7175</v>
          </cell>
          <cell r="B9858" t="str">
            <v>TELHA CERAMICA TIPO ROMANA, COMPRIMENTO DE *41* CM,  RENDIMENTO DE *16* TELHAS/M2</v>
          </cell>
          <cell r="C9858" t="str">
            <v>UN</v>
          </cell>
          <cell r="D9858">
            <v>1.07</v>
          </cell>
        </row>
        <row r="9859">
          <cell r="A9859">
            <v>25007</v>
          </cell>
          <cell r="B9859" t="str">
            <v>TELHA DE ACO ZINCADO ONDULADA, A = *17* MM, E = 0,5 MM, SEM PINTURA</v>
          </cell>
          <cell r="C9859" t="str">
            <v>M2</v>
          </cell>
          <cell r="D9859">
            <v>21.02</v>
          </cell>
        </row>
        <row r="9860">
          <cell r="A9860">
            <v>14171</v>
          </cell>
          <cell r="B9860" t="str">
            <v>TELHA DE ACO ZINCADO TRAPEZOIDAL AUTOPORTANTE, A = 120 MM, E = 0,95 MM, COM PINTURA ELETROSTATICA BRANCA EM 1 FACE</v>
          </cell>
          <cell r="C9860" t="str">
            <v>M2</v>
          </cell>
          <cell r="D9860">
            <v>56.2</v>
          </cell>
        </row>
        <row r="9861">
          <cell r="A9861">
            <v>14170</v>
          </cell>
          <cell r="B9861" t="str">
            <v>TELHA DE ACO ZINCADO TRAPEZOIDAL AUTOPORTANTE, A = 120 MM, E = 0,95 MM, SEM PINTURA</v>
          </cell>
          <cell r="C9861" t="str">
            <v>M2</v>
          </cell>
          <cell r="D9861">
            <v>49.66</v>
          </cell>
        </row>
        <row r="9862">
          <cell r="A9862">
            <v>14173</v>
          </cell>
          <cell r="B9862" t="str">
            <v>TELHA DE ACO ZINCADO TRAPEZOIDAL AUTOPORTANTE, A = 259 MM, E = 0,95 MM, COM PINTURA ELETROSTATICA BRANCA EM 1 FACE</v>
          </cell>
          <cell r="C9862" t="str">
            <v>M2</v>
          </cell>
          <cell r="D9862">
            <v>65.47</v>
          </cell>
        </row>
        <row r="9863">
          <cell r="A9863">
            <v>14172</v>
          </cell>
          <cell r="B9863" t="str">
            <v>TELHA DE ACO ZINCADO TRAPEZOIDAL AUTOPORTANTE, A = 259 MM, E = 0,95 MM, SEM PINTURA</v>
          </cell>
          <cell r="C9863" t="str">
            <v>M2</v>
          </cell>
          <cell r="D9863">
            <v>52.99</v>
          </cell>
        </row>
        <row r="9864">
          <cell r="A9864">
            <v>7243</v>
          </cell>
          <cell r="B9864" t="str">
            <v>TELHA DE ACO ZINCADO TRAPEZOIDAL, A = *40* MM, E = 0,5 MM, SEM PINTURA</v>
          </cell>
          <cell r="C9864" t="str">
            <v>M2</v>
          </cell>
          <cell r="D9864">
            <v>20.79</v>
          </cell>
        </row>
        <row r="9865">
          <cell r="A9865">
            <v>11067</v>
          </cell>
          <cell r="B9865" t="str">
            <v>TELHA DE ALUMINIO TRAPEZOIDAL, ALTURA = 38 MM, E = 0,5 MM (LARGURA = 1056 MM E COMPRIMENTO = 5000 MM)</v>
          </cell>
          <cell r="C9865" t="str">
            <v>UN</v>
          </cell>
          <cell r="D9865">
            <v>232.26</v>
          </cell>
        </row>
        <row r="9866">
          <cell r="A9866">
            <v>11068</v>
          </cell>
          <cell r="B9866" t="str">
            <v>TELHA DE ALUMINIO TRAPEZOIDAL, ALTURA = 38 MM, E = 0,7 MM (LARGURA = 1056 MM E COMPRIMENTO = 5000 MM)</v>
          </cell>
          <cell r="C9866" t="str">
            <v>UN</v>
          </cell>
          <cell r="D9866">
            <v>328.04</v>
          </cell>
        </row>
        <row r="9867">
          <cell r="A9867">
            <v>7184</v>
          </cell>
          <cell r="B9867" t="str">
            <v>TELHA DE FIBRA DE VIDRO ONDULADA INCOLOR, E = 0,6 MM, DE *0,50 X 2,44* M</v>
          </cell>
          <cell r="C9867" t="str">
            <v>M2</v>
          </cell>
          <cell r="D9867">
            <v>27</v>
          </cell>
        </row>
        <row r="9868">
          <cell r="A9868">
            <v>34468</v>
          </cell>
          <cell r="B9868" t="str">
            <v>TELHA DE FIBROCIMENTO E = 6 MM, DE *4,60 X 1,06* M (SEM AMIANTO)</v>
          </cell>
          <cell r="C9868" t="str">
            <v>UN</v>
          </cell>
          <cell r="D9868">
            <v>154.93</v>
          </cell>
        </row>
        <row r="9869">
          <cell r="A9869">
            <v>34473</v>
          </cell>
          <cell r="B9869" t="str">
            <v>TELHA DE FIBROCIMENTO E = 8 MM, DE *3,00 X 1,06* M (SEM AMIANTO)</v>
          </cell>
          <cell r="C9869" t="str">
            <v>UN</v>
          </cell>
          <cell r="D9869">
            <v>126.71</v>
          </cell>
        </row>
        <row r="9870">
          <cell r="A9870">
            <v>34480</v>
          </cell>
          <cell r="B9870" t="str">
            <v>TELHA DE FIBROCIMENTO E = 8 MM, DE *4,10 X 1,06* M (SEM AMIANTO)</v>
          </cell>
          <cell r="C9870" t="str">
            <v>UN</v>
          </cell>
          <cell r="D9870">
            <v>172.79</v>
          </cell>
        </row>
        <row r="9871">
          <cell r="A9871">
            <v>34486</v>
          </cell>
          <cell r="B9871" t="str">
            <v>TELHA DE FIBROCIMENTO E = 8 MM, DE *4,60 X 1,06* M (SEM AMIANTO)</v>
          </cell>
          <cell r="C9871" t="str">
            <v>UN</v>
          </cell>
          <cell r="D9871">
            <v>193.53</v>
          </cell>
        </row>
        <row r="9872">
          <cell r="A9872">
            <v>7202</v>
          </cell>
          <cell r="B9872" t="str">
            <v>TELHA DE FIBROCIMENTO E= 8 MM, DE *3,70 X 1,06* M (SEM AMIANTO)</v>
          </cell>
          <cell r="C9872" t="str">
            <v>M2</v>
          </cell>
          <cell r="D9872">
            <v>39.659999999999997</v>
          </cell>
        </row>
        <row r="9873">
          <cell r="A9873">
            <v>34417</v>
          </cell>
          <cell r="B9873" t="str">
            <v>TELHA DE FIBROCIMENTO ONDULADA E = 4 MM, DE *2,13 X 0,50* M (SEM AMIANTO)</v>
          </cell>
          <cell r="C9873" t="str">
            <v>UN</v>
          </cell>
          <cell r="D9873">
            <v>11.82</v>
          </cell>
        </row>
        <row r="9874">
          <cell r="A9874">
            <v>7191</v>
          </cell>
          <cell r="B9874" t="str">
            <v>TELHA DE FIBROCIMENTO ONDULADA E = 4 MM, DE *2,44  X 0,50* M (SEM AMIANTO)</v>
          </cell>
          <cell r="C9874" t="str">
            <v>UN</v>
          </cell>
          <cell r="D9874">
            <v>13.7</v>
          </cell>
        </row>
        <row r="9875">
          <cell r="A9875">
            <v>7213</v>
          </cell>
          <cell r="B9875" t="str">
            <v>TELHA DE FIBROCIMENTO ONDULADA E = 4 MM, DE *2,44  X 0,50* M (SEM AMIANTO)</v>
          </cell>
          <cell r="C9875" t="str">
            <v>M2</v>
          </cell>
          <cell r="D9875">
            <v>11.23</v>
          </cell>
        </row>
        <row r="9876">
          <cell r="A9876">
            <v>7195</v>
          </cell>
          <cell r="B9876" t="str">
            <v>TELHA DE FIBROCIMENTO ONDULADA E = 6 MM, DE *1,53  X 1,10* M (SEM AMIANTO)</v>
          </cell>
          <cell r="C9876" t="str">
            <v>UN</v>
          </cell>
          <cell r="D9876">
            <v>32.65</v>
          </cell>
        </row>
        <row r="9877">
          <cell r="A9877">
            <v>7194</v>
          </cell>
          <cell r="B9877" t="str">
            <v>TELHA DE FIBROCIMENTO ONDULADA E = 6 MM, DE *2,44  X 1,10* M (SEM AMIANTO)</v>
          </cell>
          <cell r="C9877" t="str">
            <v>M2</v>
          </cell>
          <cell r="D9877">
            <v>19.37</v>
          </cell>
        </row>
        <row r="9878">
          <cell r="A9878">
            <v>7207</v>
          </cell>
          <cell r="B9878" t="str">
            <v>TELHA DE FIBROCIMENTO ONDULADA E = 6 MM, DE *2,44  X 1,10* M (SEM AMIANTO)</v>
          </cell>
          <cell r="C9878" t="str">
            <v>UN</v>
          </cell>
          <cell r="D9878">
            <v>52</v>
          </cell>
        </row>
        <row r="9879">
          <cell r="A9879">
            <v>7197</v>
          </cell>
          <cell r="B9879" t="str">
            <v>TELHA DE FIBROCIMENTO ONDULADA E = 6 MM, DE *3,66  X 1,10* M (SEM AMIANTO)</v>
          </cell>
          <cell r="C9879" t="str">
            <v>UN</v>
          </cell>
          <cell r="D9879">
            <v>78.12</v>
          </cell>
        </row>
        <row r="9880">
          <cell r="A9880">
            <v>7186</v>
          </cell>
          <cell r="B9880" t="str">
            <v>TELHA DE FIBROCIMENTO ONDULADA E = 6 MM, DE 1,83 X 1,10 M (SEM AMIANTO)</v>
          </cell>
          <cell r="C9880" t="str">
            <v>UN</v>
          </cell>
          <cell r="D9880">
            <v>39.07</v>
          </cell>
        </row>
        <row r="9881">
          <cell r="A9881">
            <v>7192</v>
          </cell>
          <cell r="B9881" t="str">
            <v>TELHA DE FIBROCIMENTO ONDULADA E = 8 MM, DE *1,53  X 1,10* M (SEM AMIANTO)</v>
          </cell>
          <cell r="C9881" t="str">
            <v>UN</v>
          </cell>
          <cell r="D9881">
            <v>42.97</v>
          </cell>
        </row>
        <row r="9882">
          <cell r="A9882">
            <v>7193</v>
          </cell>
          <cell r="B9882" t="str">
            <v>TELHA DE FIBROCIMENTO ONDULADA E = 8 MM, DE *1,83  X 1,10* M (SEM AMIANTO)</v>
          </cell>
          <cell r="C9882" t="str">
            <v>UN</v>
          </cell>
          <cell r="D9882">
            <v>51.29</v>
          </cell>
        </row>
        <row r="9883">
          <cell r="A9883">
            <v>7198</v>
          </cell>
          <cell r="B9883" t="str">
            <v>TELHA DE FIBROCIMENTO ONDULADA E = 8 MM, DE *3,66  X 1,10* M (SEM AMIANTO)</v>
          </cell>
          <cell r="C9883" t="str">
            <v>M2</v>
          </cell>
          <cell r="D9883">
            <v>26.82</v>
          </cell>
        </row>
        <row r="9884">
          <cell r="A9884">
            <v>7189</v>
          </cell>
          <cell r="B9884" t="str">
            <v>TELHA DE FIBROCIMENTO ONDULADA E = 8 MM, DE 2,44 X 1,10 M (SEM AMIANTO)</v>
          </cell>
          <cell r="C9884" t="str">
            <v>UN</v>
          </cell>
          <cell r="D9884">
            <v>72.040000000000006</v>
          </cell>
        </row>
        <row r="9885">
          <cell r="A9885">
            <v>7190</v>
          </cell>
          <cell r="B9885" t="str">
            <v>TELHA DE FIBROCIMENTO ONDULADA E= 4 MM, DE *1,22  X 0,50* M (SEM AMIANTO)</v>
          </cell>
          <cell r="C9885" t="str">
            <v>UN</v>
          </cell>
          <cell r="D9885">
            <v>6.8</v>
          </cell>
        </row>
        <row r="9886">
          <cell r="A9886">
            <v>34458</v>
          </cell>
          <cell r="B9886" t="str">
            <v>TELHA DE FIBROCIMENTO, E = 6 MM, DE *3,00 X 1,06* M (SEM AMIANTO)</v>
          </cell>
          <cell r="C9886" t="str">
            <v>UN</v>
          </cell>
          <cell r="D9886">
            <v>100.06</v>
          </cell>
        </row>
        <row r="9887">
          <cell r="A9887">
            <v>34464</v>
          </cell>
          <cell r="B9887" t="str">
            <v>TELHA DE FIBROCIMENTO, E = 6 MM, DE *4,10 X 1,06* M (SEM AMIANTO)</v>
          </cell>
          <cell r="C9887" t="str">
            <v>UN</v>
          </cell>
          <cell r="D9887">
            <v>134.24</v>
          </cell>
        </row>
        <row r="9888">
          <cell r="A9888">
            <v>7245</v>
          </cell>
          <cell r="B9888" t="str">
            <v>TELHA DE VIDRO TIPO FRANCESA, *39 X 23* CM</v>
          </cell>
          <cell r="C9888" t="str">
            <v>UN</v>
          </cell>
          <cell r="D9888">
            <v>40.29</v>
          </cell>
        </row>
        <row r="9889">
          <cell r="A9889">
            <v>7210</v>
          </cell>
          <cell r="B9889" t="str">
            <v>TELHA ESTRUTURAL DE FIBROCIMENTO 1 ABA, DE 0,52 X 4,50 M (SEM AMIANTO)</v>
          </cell>
          <cell r="C9889" t="str">
            <v>UN</v>
          </cell>
          <cell r="D9889">
            <v>141.07</v>
          </cell>
        </row>
        <row r="9890">
          <cell r="A9890">
            <v>7212</v>
          </cell>
          <cell r="B9890" t="str">
            <v>TELHA ESTRUTURAL DE FIBROCIMENTO 1 ABA, DE 0,52 X 7,20 M (SEM AMIANTO)</v>
          </cell>
          <cell r="C9890" t="str">
            <v>UN</v>
          </cell>
          <cell r="D9890">
            <v>225.67</v>
          </cell>
        </row>
        <row r="9891">
          <cell r="A9891">
            <v>34425</v>
          </cell>
          <cell r="B9891" t="str">
            <v>TELHA ESTRUTURAL DE FIBROCIMENTO, CANALETE 49 OU KALHETA, 1 ABA, C = 2,00 M (SEM AMIANTO)</v>
          </cell>
          <cell r="C9891" t="str">
            <v>UN</v>
          </cell>
          <cell r="D9891">
            <v>66.77</v>
          </cell>
        </row>
        <row r="9892">
          <cell r="A9892">
            <v>7223</v>
          </cell>
          <cell r="B9892" t="str">
            <v>TELHA ESTRUTURAL DE FIBROCIMENTO, CANALETE 49 OU KALHETA, 1 ABA, C = 2,50,M (SEM AMIANTO)</v>
          </cell>
          <cell r="C9892" t="str">
            <v>UN</v>
          </cell>
          <cell r="D9892">
            <v>77.819999999999993</v>
          </cell>
        </row>
        <row r="9893">
          <cell r="A9893">
            <v>7234</v>
          </cell>
          <cell r="B9893" t="str">
            <v>TELHA ESTRUTURAL DE FIBROCIMENTO, CANALETE 49 OU KALHETA, 1 ABA, C = 3,60 M (SEM AMIANTO)</v>
          </cell>
          <cell r="C9893" t="str">
            <v>UN</v>
          </cell>
          <cell r="D9893">
            <v>112.25</v>
          </cell>
        </row>
        <row r="9894">
          <cell r="A9894">
            <v>7224</v>
          </cell>
          <cell r="B9894" t="str">
            <v>TELHA ESTRUTURAL DE FIBROCIMENTO, CANALETE 49 OU KALHETA, 1 ABA, C = 4,00 M (SEM AMIANTO)</v>
          </cell>
          <cell r="C9894" t="str">
            <v>UN</v>
          </cell>
          <cell r="D9894">
            <v>123.98</v>
          </cell>
        </row>
        <row r="9895">
          <cell r="A9895">
            <v>7221</v>
          </cell>
          <cell r="B9895" t="str">
            <v>TELHA ESTRUTURAL DE FIBROCIMENTO, CANALETE 49 OU KALHETA, 1 ABA, C = 4,50 M (SEM AMIANTO)</v>
          </cell>
          <cell r="C9895" t="str">
            <v>M2</v>
          </cell>
          <cell r="D9895">
            <v>60.28</v>
          </cell>
        </row>
        <row r="9896">
          <cell r="A9896">
            <v>7225</v>
          </cell>
          <cell r="B9896" t="str">
            <v>TELHA ESTRUTURAL DE FIBROCIMENTO, CANALETE 49 OU KALHETA, 1 ABA, C = 5,00 M (SEM AMIANTO)</v>
          </cell>
          <cell r="C9896" t="str">
            <v>UN</v>
          </cell>
          <cell r="D9896">
            <v>156.75</v>
          </cell>
        </row>
        <row r="9897">
          <cell r="A9897">
            <v>7226</v>
          </cell>
          <cell r="B9897" t="str">
            <v>TELHA ESTRUTURAL DE FIBROCIMENTO, CANALETE 49 OU KALHETA, 1 ABA, C = 5,50 M (SEM AMIANTO)</v>
          </cell>
          <cell r="C9897" t="str">
            <v>UN</v>
          </cell>
          <cell r="D9897">
            <v>172.49</v>
          </cell>
        </row>
        <row r="9898">
          <cell r="A9898">
            <v>7236</v>
          </cell>
          <cell r="B9898" t="str">
            <v>TELHA ESTRUTURAL DE FIBROCIMENTO, CANALETE 49 OU KALHETA, 1 ABA, C = 6,00 M (SEM AMIANTO)</v>
          </cell>
          <cell r="C9898" t="str">
            <v>UN</v>
          </cell>
          <cell r="D9898">
            <v>188.13</v>
          </cell>
        </row>
        <row r="9899">
          <cell r="A9899">
            <v>7227</v>
          </cell>
          <cell r="B9899" t="str">
            <v>TELHA ESTRUTURAL DE FIBROCIMENTO, CANALETE 49 OU KALHETA, 1 ABA, C = 6,50 M (SEM AMIANTO)</v>
          </cell>
          <cell r="C9899" t="str">
            <v>UN</v>
          </cell>
          <cell r="D9899">
            <v>203.81</v>
          </cell>
        </row>
        <row r="9900">
          <cell r="A9900">
            <v>7229</v>
          </cell>
          <cell r="B9900" t="str">
            <v>TELHA ESTRUTURAL DE FIBROCIMENTO, CANALETE 90 OU KALHETAO, C = 3,00 M (SEM AMIANTO)</v>
          </cell>
          <cell r="C9900" t="str">
            <v>UN</v>
          </cell>
          <cell r="D9900">
            <v>149.22999999999999</v>
          </cell>
        </row>
        <row r="9901">
          <cell r="A9901">
            <v>7230</v>
          </cell>
          <cell r="B9901" t="str">
            <v>TELHA ESTRUTURAL DE FIBROCIMENTO, CANALETE 90 OU KALHETAO, C = 4,60 M (SEM AMIANTO)</v>
          </cell>
          <cell r="C9901" t="str">
            <v>UN</v>
          </cell>
          <cell r="D9901">
            <v>237.81</v>
          </cell>
        </row>
        <row r="9902">
          <cell r="A9902">
            <v>7231</v>
          </cell>
          <cell r="B9902" t="str">
            <v>TELHA ESTRUTURAL DE FIBROCIMENTO, CANALETE 90 OU KALHETAO, C = 6,00 M (SEM AMIANTO)</v>
          </cell>
          <cell r="C9902" t="str">
            <v>UN</v>
          </cell>
          <cell r="D9902">
            <v>312.32</v>
          </cell>
        </row>
        <row r="9903">
          <cell r="A9903">
            <v>7220</v>
          </cell>
          <cell r="B9903" t="str">
            <v>TELHA ESTRUTURAL DE FIBROCIMENTO, CANALETE 90 OU KALHETAO, C = 7,40 M (SEM AMIANTO)</v>
          </cell>
          <cell r="C9903" t="str">
            <v>UN</v>
          </cell>
          <cell r="D9903">
            <v>383.97</v>
          </cell>
        </row>
        <row r="9904">
          <cell r="A9904">
            <v>7233</v>
          </cell>
          <cell r="B9904" t="str">
            <v>TELHA ESTRUTURAL DE FIBROCIMENTO, CANALETE 90 OU KALHETAO, C = 9,20 M (SEM AMIANTO)</v>
          </cell>
          <cell r="C9904" t="str">
            <v>UN</v>
          </cell>
          <cell r="D9904">
            <v>478.45</v>
          </cell>
        </row>
        <row r="9905">
          <cell r="A9905">
            <v>34447</v>
          </cell>
          <cell r="B9905" t="str">
            <v>TELHA ESTRUTURAL FIBROCIMENTO CANALETE 90 OU KALHETAO, C = 8,20 M (SEM AMIANTO)</v>
          </cell>
          <cell r="C9905" t="str">
            <v>UN</v>
          </cell>
          <cell r="D9905">
            <v>427.36</v>
          </cell>
        </row>
        <row r="9906">
          <cell r="A9906">
            <v>34402</v>
          </cell>
          <cell r="B9906" t="str">
            <v>TELHA FIBROCIMENTO ONDULADA E = 8 MM, DE *3,66 X 1,10* M (SEM AMIANTO)</v>
          </cell>
          <cell r="C9906" t="str">
            <v>UN</v>
          </cell>
          <cell r="D9906">
            <v>107.98</v>
          </cell>
        </row>
        <row r="9907">
          <cell r="A9907">
            <v>39520</v>
          </cell>
          <cell r="B9907" t="str">
            <v>TELHA ISOLANTE COM NUCLEO EM POLIESTIRENO (EPS), E = 30 MM, REVESTIDA EM ACO ZINCADO *0,5* MM COM PRE-PINTURA NAS DUAS FACES, FACE SUPERIOR EM TELHA TRAPEZOIDAL E FACE INFERIOR EM CHAPA PLANA (NAO INCLUI ACESSO</v>
          </cell>
          <cell r="C9907" t="str">
            <v>M2</v>
          </cell>
          <cell r="D9907">
            <v>83.91</v>
          </cell>
        </row>
        <row r="9908">
          <cell r="A9908">
            <v>39521</v>
          </cell>
          <cell r="B9908" t="str">
            <v>TELHA ISOLANTE COM NUCLEO EM POLIESTIRENO (EPS), E = 50 MM, REVESTIDA EM ACO ZINCADO *0,5* MM COM PRE-PINTURA NAS DUAS FACES, FACE SUPERIOR EM TELHA TRAPEZOIDAL E FACE INFERIOR EM CHAPA PLANA (NAO INCLUI ACESSO</v>
          </cell>
          <cell r="C9908" t="str">
            <v>M2</v>
          </cell>
          <cell r="D9908">
            <v>89.88</v>
          </cell>
        </row>
        <row r="9909">
          <cell r="A9909">
            <v>39522</v>
          </cell>
          <cell r="B9909" t="str">
            <v>TELHA ISOLANTE COM NUCLEO EM POLIESTIRENO (EPS), E = 50 MM, REVESTIDA EM TELHA TRAPEZOIDAL DE ACO ZINCADO *0,5* MM COM PRE-PINTURA NAS DUAS FACES (NAO INCLUI ACESSORIOS DE FIXACAO)</v>
          </cell>
          <cell r="C9909" t="str">
            <v>M2</v>
          </cell>
          <cell r="D9909">
            <v>71.86</v>
          </cell>
        </row>
        <row r="9910">
          <cell r="A9910">
            <v>7246</v>
          </cell>
          <cell r="B9910" t="str">
            <v>TELHA VIDRO TIPO CANAL OU COLONIAL, C = 46 A 50 CM</v>
          </cell>
          <cell r="C9910" t="str">
            <v>UN</v>
          </cell>
          <cell r="D9910">
            <v>37.49</v>
          </cell>
        </row>
        <row r="9911">
          <cell r="A9911">
            <v>12869</v>
          </cell>
          <cell r="B9911" t="str">
            <v>TELHADISTA</v>
          </cell>
          <cell r="C9911" t="str">
            <v>H</v>
          </cell>
          <cell r="D9911">
            <v>10.26</v>
          </cell>
        </row>
        <row r="9912">
          <cell r="A9912">
            <v>7247</v>
          </cell>
          <cell r="B9912" t="str">
            <v>TEODOLITO COM PRECISAO DE + / - 6 SEGUNDOS, INCLUSIVE TRIPE (LOCACAO)</v>
          </cell>
          <cell r="C9912" t="str">
            <v>H</v>
          </cell>
          <cell r="D9912">
            <v>2.2999999999999998</v>
          </cell>
        </row>
        <row r="9913">
          <cell r="A9913">
            <v>1574</v>
          </cell>
          <cell r="B9913" t="str">
            <v>TERMINAL A COMPRESSAO EM COBRE ESTANHADO PARA CABO 10 MM2, 1 FURO E 1 COMPRESSAO, PARA PARAFUSO DE FIXACAO M6</v>
          </cell>
          <cell r="C9913" t="str">
            <v>UN</v>
          </cell>
          <cell r="D9913">
            <v>0.81</v>
          </cell>
        </row>
        <row r="9914">
          <cell r="A9914">
            <v>1581</v>
          </cell>
          <cell r="B9914" t="str">
            <v>TERMINAL A COMPRESSAO EM COBRE ESTANHADO PARA CABO 120 MM2, 1 FURO E 1 COMPRESSAO, PARA PARAFUSO DE FIXACAO M12</v>
          </cell>
          <cell r="C9914" t="str">
            <v>UN</v>
          </cell>
          <cell r="D9914">
            <v>5.61</v>
          </cell>
        </row>
        <row r="9915">
          <cell r="A9915">
            <v>1575</v>
          </cell>
          <cell r="B9915" t="str">
            <v>TERMINAL A COMPRESSAO EM COBRE ESTANHADO PARA CABO 16 MM2, 1 FURO E 1 COMPRESSAO, PARA PARAFUSO DE FIXACAO M6</v>
          </cell>
          <cell r="C9915" t="str">
            <v>UN</v>
          </cell>
          <cell r="D9915">
            <v>0.96</v>
          </cell>
        </row>
        <row r="9916">
          <cell r="A9916">
            <v>1570</v>
          </cell>
          <cell r="B9916" t="str">
            <v>TERMINAL A COMPRESSAO EM COBRE ESTANHADO PARA CABO 2,5 MM2, 1 FURO E 1 COMPRESSAO, PARA PARAFUSO DE FIXACAO M5</v>
          </cell>
          <cell r="C9916" t="str">
            <v>UN</v>
          </cell>
          <cell r="D9916">
            <v>0.48</v>
          </cell>
        </row>
        <row r="9917">
          <cell r="A9917">
            <v>1576</v>
          </cell>
          <cell r="B9917" t="str">
            <v>TERMINAL A COMPRESSAO EM COBRE ESTANHADO PARA CABO 25 MM2, 1 FURO E 1 COMPRESSAO, PARA PARAFUSO DE FIXACAO M8</v>
          </cell>
          <cell r="C9917" t="str">
            <v>UN</v>
          </cell>
          <cell r="D9917">
            <v>1.33</v>
          </cell>
        </row>
        <row r="9918">
          <cell r="A9918">
            <v>1577</v>
          </cell>
          <cell r="B9918" t="str">
            <v>TERMINAL A COMPRESSAO EM COBRE ESTANHADO PARA CABO 35 MM2, 1 FURO E 1 COMPRESSAO, PARA PARAFUSO DE FIXACAO M8</v>
          </cell>
          <cell r="C9918" t="str">
            <v>UN</v>
          </cell>
          <cell r="D9918">
            <v>1.5</v>
          </cell>
        </row>
        <row r="9919">
          <cell r="A9919">
            <v>1571</v>
          </cell>
          <cell r="B9919" t="str">
            <v>TERMINAL A COMPRESSAO EM COBRE ESTANHADO PARA CABO 4 MM2, 1 FURO E 1 COMPRESSAO, PARA PARAFUSO DE FIXACAO M5</v>
          </cell>
          <cell r="C9919" t="str">
            <v>UN</v>
          </cell>
          <cell r="D9919">
            <v>0.62</v>
          </cell>
        </row>
        <row r="9920">
          <cell r="A9920">
            <v>1578</v>
          </cell>
          <cell r="B9920" t="str">
            <v>TERMINAL A COMPRESSAO EM COBRE ESTANHADO PARA CABO 50 MM2, 1 FURO E 1 COMPRESSAO, PARA PARAFUSO DE FIXACAO M8</v>
          </cell>
          <cell r="C9920" t="str">
            <v>UN</v>
          </cell>
          <cell r="D9920">
            <v>2.6</v>
          </cell>
        </row>
        <row r="9921">
          <cell r="A9921">
            <v>1573</v>
          </cell>
          <cell r="B9921" t="str">
            <v>TERMINAL A COMPRESSAO EM COBRE ESTANHADO PARA CABO 6 MM2, 1 FURO E 1 COMPRESSAO, PARA PARAFUSO DE FIXACAO M6</v>
          </cell>
          <cell r="C9921" t="str">
            <v>UN</v>
          </cell>
          <cell r="D9921">
            <v>0.75</v>
          </cell>
        </row>
        <row r="9922">
          <cell r="A9922">
            <v>1579</v>
          </cell>
          <cell r="B9922" t="str">
            <v>TERMINAL A COMPRESSAO EM COBRE ESTANHADO PARA CABO 70 MM2, 1 FURO E 1 COMPRESSAO, PARA PARAFUSO DE FIXACAO M10</v>
          </cell>
          <cell r="C9922" t="str">
            <v>UN</v>
          </cell>
          <cell r="D9922">
            <v>3.24</v>
          </cell>
        </row>
        <row r="9923">
          <cell r="A9923">
            <v>1580</v>
          </cell>
          <cell r="B9923" t="str">
            <v>TERMINAL A COMPRESSAO EM COBRE ESTANHADO PARA CABO 95 MM2, 1 FURO E 1 COMPRESSAO, PARA PARAFUSO DE FIXACAO M12</v>
          </cell>
          <cell r="C9923" t="str">
            <v>UN</v>
          </cell>
          <cell r="D9923">
            <v>3.99</v>
          </cell>
        </row>
        <row r="9924">
          <cell r="A9924">
            <v>7571</v>
          </cell>
          <cell r="B9924" t="str">
            <v>TERMINAL AEREO EM ACO GALVANIZADO DN 5/16", COMPRIMENTO DE 350MM, COM BASE DE FIXACAO HORIZONTAL</v>
          </cell>
          <cell r="C9924" t="str">
            <v>UN</v>
          </cell>
          <cell r="D9924">
            <v>7.41</v>
          </cell>
        </row>
        <row r="9925">
          <cell r="A9925">
            <v>1591</v>
          </cell>
          <cell r="B9925" t="str">
            <v>TERMINAL METALICO A PRESSAO PARA 1 CABO DE 120 MM2, COM 1 FURO DE FIXACAO</v>
          </cell>
          <cell r="C9925" t="str">
            <v>UN</v>
          </cell>
          <cell r="D9925">
            <v>12.37</v>
          </cell>
        </row>
        <row r="9926">
          <cell r="A9926">
            <v>1547</v>
          </cell>
          <cell r="B9926" t="str">
            <v>TERMINAL METALICO A PRESSAO PARA 1 CABO DE 150 A 185 MM2, COM 2 FUROS PARA FIXACAO</v>
          </cell>
          <cell r="C9926" t="str">
            <v>UN</v>
          </cell>
          <cell r="D9926">
            <v>64.849999999999994</v>
          </cell>
        </row>
        <row r="9927">
          <cell r="A9927">
            <v>38196</v>
          </cell>
          <cell r="B9927" t="str">
            <v>TERMINAL METALICO A PRESSAO PARA 1 CABO DE 150 MM2, COM 1 FURO DE FIXACAO</v>
          </cell>
          <cell r="C9927" t="str">
            <v>UN</v>
          </cell>
          <cell r="D9927">
            <v>12.63</v>
          </cell>
        </row>
        <row r="9928">
          <cell r="A9928">
            <v>1543</v>
          </cell>
          <cell r="B9928" t="str">
            <v>TERMINAL METALICO A PRESSAO PARA 1 CABO DE 16 A 25 MM2, COM 2 FUROS PARA FIXACAO</v>
          </cell>
          <cell r="C9928" t="str">
            <v>UN</v>
          </cell>
          <cell r="D9928">
            <v>13.42</v>
          </cell>
        </row>
        <row r="9929">
          <cell r="A9929">
            <v>1585</v>
          </cell>
          <cell r="B9929" t="str">
            <v>TERMINAL METALICO A PRESSAO PARA 1 CABO DE 16 MM2, COM 1 FURO DE FIXACAO</v>
          </cell>
          <cell r="C9929" t="str">
            <v>UN</v>
          </cell>
          <cell r="D9929">
            <v>2.6</v>
          </cell>
        </row>
        <row r="9930">
          <cell r="A9930">
            <v>1593</v>
          </cell>
          <cell r="B9930" t="str">
            <v>TERMINAL METALICO A PRESSAO PARA 1 CABO DE 185 MM2, COM 1 FURO DE FIXACAO</v>
          </cell>
          <cell r="C9930" t="str">
            <v>UN</v>
          </cell>
          <cell r="D9930">
            <v>13.8</v>
          </cell>
        </row>
        <row r="9931">
          <cell r="A9931">
            <v>11838</v>
          </cell>
          <cell r="B9931" t="str">
            <v>TERMINAL METALICO A PRESSAO PARA 1 CABO DE 240 MM2, COM 1 FURO DE FIXACAO</v>
          </cell>
          <cell r="C9931" t="str">
            <v>UN</v>
          </cell>
          <cell r="D9931">
            <v>18.21</v>
          </cell>
        </row>
        <row r="9932">
          <cell r="A9932">
            <v>1594</v>
          </cell>
          <cell r="B9932" t="str">
            <v>TERMINAL METALICO A PRESSAO PARA 1 CABO DE 25 A 35 MM2, COM 2 FUROS PARA FIXACAO</v>
          </cell>
          <cell r="C9932" t="str">
            <v>UN</v>
          </cell>
          <cell r="D9932">
            <v>18.41</v>
          </cell>
        </row>
        <row r="9933">
          <cell r="A9933">
            <v>1586</v>
          </cell>
          <cell r="B9933" t="str">
            <v>TERMINAL METALICO A PRESSAO PARA 1 CABO DE 25 MM2, COM 1 FURO DE FIXACAO</v>
          </cell>
          <cell r="C9933" t="str">
            <v>UN</v>
          </cell>
          <cell r="D9933">
            <v>3.29</v>
          </cell>
        </row>
        <row r="9934">
          <cell r="A9934">
            <v>11839</v>
          </cell>
          <cell r="B9934" t="str">
            <v>TERMINAL METALICO A PRESSAO PARA 1 CABO DE 300 MM2, COM 1 FURO DE FIXACAO</v>
          </cell>
          <cell r="C9934" t="str">
            <v>UN</v>
          </cell>
          <cell r="D9934">
            <v>26.5</v>
          </cell>
        </row>
        <row r="9935">
          <cell r="A9935">
            <v>1587</v>
          </cell>
          <cell r="B9935" t="str">
            <v>TERMINAL METALICO A PRESSAO PARA 1 CABO DE 35 MM2, COM 1 FURO DE FIXACAO</v>
          </cell>
          <cell r="C9935" t="str">
            <v>UN</v>
          </cell>
          <cell r="D9935">
            <v>3.35</v>
          </cell>
        </row>
        <row r="9936">
          <cell r="A9936">
            <v>1545</v>
          </cell>
          <cell r="B9936" t="str">
            <v>TERMINAL METALICO A PRESSAO PARA 1 CABO DE 50 A 70 MM2, COM 2 FUROS PARA FIXACAO</v>
          </cell>
          <cell r="C9936" t="str">
            <v>UN</v>
          </cell>
          <cell r="D9936">
            <v>31.8</v>
          </cell>
        </row>
        <row r="9937">
          <cell r="A9937">
            <v>1588</v>
          </cell>
          <cell r="B9937" t="str">
            <v>TERMINAL METALICO A PRESSAO PARA 1 CABO DE 50 MM2, COM 1 FURO DE FIXACAO</v>
          </cell>
          <cell r="C9937" t="str">
            <v>UN</v>
          </cell>
          <cell r="D9937">
            <v>4.59</v>
          </cell>
        </row>
        <row r="9938">
          <cell r="A9938">
            <v>1535</v>
          </cell>
          <cell r="B9938" t="str">
            <v>TERMINAL METALICO A PRESSAO PARA 1 CABO DE 6 A 10 MM2, COM 1 FURO DE FIXACAO</v>
          </cell>
          <cell r="C9938" t="str">
            <v>UN</v>
          </cell>
          <cell r="D9938">
            <v>2.64</v>
          </cell>
        </row>
        <row r="9939">
          <cell r="A9939">
            <v>1589</v>
          </cell>
          <cell r="B9939" t="str">
            <v>TERMINAL METALICO A PRESSAO PARA 1 CABO DE 70 MM2, COM 1 FURO DE FIXACAO</v>
          </cell>
          <cell r="C9939" t="str">
            <v>UN</v>
          </cell>
          <cell r="D9939">
            <v>4.74</v>
          </cell>
        </row>
        <row r="9940">
          <cell r="A9940">
            <v>1546</v>
          </cell>
          <cell r="B9940" t="str">
            <v>TERMINAL METALICO A PRESSAO PARA 1 CABO DE 95 A 120 MM2, COM 2 FUROS PARA FIXACAO</v>
          </cell>
          <cell r="C9940" t="str">
            <v>UN</v>
          </cell>
          <cell r="D9940">
            <v>53.66</v>
          </cell>
        </row>
        <row r="9941">
          <cell r="A9941">
            <v>1590</v>
          </cell>
          <cell r="B9941" t="str">
            <v>TERMINAL METALICO A PRESSAO PARA 1 CABO DE 95 MM2, COM 1 FURO DE FIXACAO</v>
          </cell>
          <cell r="C9941" t="str">
            <v>UN</v>
          </cell>
          <cell r="D9941">
            <v>8.34</v>
          </cell>
        </row>
        <row r="9942">
          <cell r="A9942">
            <v>1542</v>
          </cell>
          <cell r="B9942" t="str">
            <v>TERMINAL METALICO A PRESSAO 1 CABO, PARA CABOS DE 4 A 10 MM2, COM 2 FUROS PARA FIXACAO</v>
          </cell>
          <cell r="C9942" t="str">
            <v>UN</v>
          </cell>
          <cell r="D9942">
            <v>11.05</v>
          </cell>
        </row>
        <row r="9943">
          <cell r="A9943">
            <v>2669</v>
          </cell>
          <cell r="B9943" t="str">
            <v>TERMINAL P/ ACABAMENTO NA PAREDE CAIXA KANAFLEX 3"</v>
          </cell>
          <cell r="C9943" t="str">
            <v>UN</v>
          </cell>
          <cell r="D9943">
            <v>5.36</v>
          </cell>
        </row>
        <row r="9944">
          <cell r="A9944">
            <v>38415</v>
          </cell>
          <cell r="B9944" t="str">
            <v>TERMOFUSORA PARA TUBOS E CONEXOES EM PPR COM DIAMETROS DE 20 A 63 MM, POTENCIA DE 800 W, TENSAO 220 V</v>
          </cell>
          <cell r="C9944" t="str">
            <v>UN</v>
          </cell>
          <cell r="D9944">
            <v>548.62</v>
          </cell>
        </row>
        <row r="9945">
          <cell r="A9945">
            <v>38414</v>
          </cell>
          <cell r="B9945" t="str">
            <v>TERMOFUSORA PARA TUBOS E CONEXOES EM PPR COM DIAMETROS DE 75 A 110 MM, POTENCIA DE *1100* W, TENSAO 220 V</v>
          </cell>
          <cell r="C9945" t="str">
            <v>UN</v>
          </cell>
          <cell r="D9945">
            <v>770</v>
          </cell>
        </row>
        <row r="9946">
          <cell r="A9946">
            <v>7253</v>
          </cell>
          <cell r="B9946" t="str">
            <v>TERRA VEGETAL</v>
          </cell>
          <cell r="C9946" t="str">
            <v>M3</v>
          </cell>
          <cell r="D9946">
            <v>128.71</v>
          </cell>
        </row>
        <row r="9947">
          <cell r="A9947">
            <v>4806</v>
          </cell>
          <cell r="B9947" t="str">
            <v>TESTEIRA VINILICA  - PECA 5M</v>
          </cell>
          <cell r="C9947" t="str">
            <v>M</v>
          </cell>
          <cell r="D9947">
            <v>16.93</v>
          </cell>
        </row>
        <row r="9948">
          <cell r="A9948">
            <v>34401</v>
          </cell>
          <cell r="B9948" t="str">
            <v>TIJOLO CERAMICO LAMINADO 5,5 X 11 X 23 CM</v>
          </cell>
          <cell r="C9948" t="str">
            <v>UN</v>
          </cell>
          <cell r="D9948">
            <v>1.1499999999999999</v>
          </cell>
        </row>
        <row r="9949">
          <cell r="A9949">
            <v>7258</v>
          </cell>
          <cell r="B9949" t="str">
            <v>TIJOLO CERAMICO MACICO *5 X 10 X 20* CM</v>
          </cell>
          <cell r="C9949" t="str">
            <v>UN</v>
          </cell>
          <cell r="D9949">
            <v>0.36</v>
          </cell>
        </row>
        <row r="9950">
          <cell r="A9950">
            <v>7260</v>
          </cell>
          <cell r="B9950" t="str">
            <v>TIJOLO CERAMICO MACICO APARENTE *6 X 12 X 24* CM</v>
          </cell>
          <cell r="C9950" t="str">
            <v>UN</v>
          </cell>
          <cell r="D9950">
            <v>1.1200000000000001</v>
          </cell>
        </row>
        <row r="9951">
          <cell r="A9951">
            <v>7256</v>
          </cell>
          <cell r="B9951" t="str">
            <v>TIJOLO CERAMICO MACICO APARENTE 2 FUROS, *6,5 X 10 X 20* CM</v>
          </cell>
          <cell r="C9951" t="str">
            <v>UN</v>
          </cell>
          <cell r="D9951">
            <v>0.65</v>
          </cell>
        </row>
        <row r="9952">
          <cell r="A9952">
            <v>34400</v>
          </cell>
          <cell r="B9952" t="str">
            <v>TIJOLO CERAMICO REFRATARIO 2,5 X 11,4 X 22,9 CM</v>
          </cell>
          <cell r="C9952" t="str">
            <v>UN</v>
          </cell>
          <cell r="D9952">
            <v>2.82</v>
          </cell>
        </row>
        <row r="9953">
          <cell r="A9953">
            <v>10617</v>
          </cell>
          <cell r="B9953" t="str">
            <v>TIJOLO CERAMICO REFRATARIO 6,3 X 11,4 X 22,9 CM</v>
          </cell>
          <cell r="C9953" t="str">
            <v>UN</v>
          </cell>
          <cell r="D9953">
            <v>3.94</v>
          </cell>
        </row>
        <row r="9954">
          <cell r="A9954">
            <v>7274</v>
          </cell>
          <cell r="B9954" t="str">
            <v>TIL PARA LIGACAO PREDIAL, EM PVC, JE, BBB, DN 100 X 100 MM, PARA REDE COLETORA ESGOTO (NBR 10569)</v>
          </cell>
          <cell r="C9954" t="str">
            <v>UN</v>
          </cell>
          <cell r="D9954">
            <v>19.64</v>
          </cell>
        </row>
        <row r="9955">
          <cell r="A9955">
            <v>7280</v>
          </cell>
          <cell r="B9955" t="str">
            <v>TIL PVC PASSAGEM NBR 10569 P/REDE COLET ESG JE BBB DN 100X100MM</v>
          </cell>
          <cell r="C9955" t="str">
            <v>UN</v>
          </cell>
          <cell r="D9955">
            <v>71.599999999999994</v>
          </cell>
        </row>
        <row r="9956">
          <cell r="A9956">
            <v>7282</v>
          </cell>
          <cell r="B9956" t="str">
            <v>TIL PVC PASSAGEM NBR 10569 P/REDE COLET ESG JE BBB DN 150X150MM</v>
          </cell>
          <cell r="C9956" t="str">
            <v>UN</v>
          </cell>
          <cell r="D9956">
            <v>72.790000000000006</v>
          </cell>
        </row>
        <row r="9957">
          <cell r="A9957">
            <v>7276</v>
          </cell>
          <cell r="B9957" t="str">
            <v>TIL PVC PASSAGEM NBR 10569 P/REDE COLET ESG JE BBB DN 200X150MM</v>
          </cell>
          <cell r="C9957" t="str">
            <v>UN</v>
          </cell>
          <cell r="D9957">
            <v>103.43</v>
          </cell>
        </row>
        <row r="9958">
          <cell r="A9958">
            <v>7277</v>
          </cell>
          <cell r="B9958" t="str">
            <v>TIL PVC PASSAGEM NBR 10569 P/REDE COLET ESG JE BBB DN 250X150MM</v>
          </cell>
          <cell r="C9958" t="str">
            <v>UN</v>
          </cell>
          <cell r="D9958">
            <v>122.94</v>
          </cell>
        </row>
        <row r="9959">
          <cell r="A9959">
            <v>7278</v>
          </cell>
          <cell r="B9959" t="str">
            <v>TIL PVC PASSAGEM NBR 10569 P/REDE COLET ESG JE BBB DN 300X150MM</v>
          </cell>
          <cell r="C9959" t="str">
            <v>UN</v>
          </cell>
          <cell r="D9959">
            <v>184.3</v>
          </cell>
        </row>
        <row r="9960">
          <cell r="A9960">
            <v>7275</v>
          </cell>
          <cell r="B9960" t="str">
            <v>TIL PVC RADIAL NBR 10569 P/REDE COLET ESG JE BBB DN 150X200MM</v>
          </cell>
          <cell r="C9960" t="str">
            <v>UN</v>
          </cell>
          <cell r="D9960">
            <v>186.8</v>
          </cell>
        </row>
        <row r="9961">
          <cell r="A9961">
            <v>7284</v>
          </cell>
          <cell r="B9961" t="str">
            <v>TIL PVC RADIAL NBR 10569 P/REDE COLET ESG JE BBB DN 300X200MM</v>
          </cell>
          <cell r="C9961" t="str">
            <v>UN</v>
          </cell>
          <cell r="D9961">
            <v>257.81</v>
          </cell>
        </row>
        <row r="9962">
          <cell r="A9962">
            <v>11663</v>
          </cell>
          <cell r="B9962" t="str">
            <v>TIL TUBO QUEDA PVC NBR 10569 P/ REDE COLET ESG BBB JE DN 100 X 100MM</v>
          </cell>
          <cell r="C9962" t="str">
            <v>UN</v>
          </cell>
          <cell r="D9962">
            <v>30.24</v>
          </cell>
        </row>
        <row r="9963">
          <cell r="A9963">
            <v>11665</v>
          </cell>
          <cell r="B9963" t="str">
            <v>TIL TUBO QUEDA PVC NBR 10569 P/ REDE COLET ESG BBB JE DN 150 X 150MM</v>
          </cell>
          <cell r="C9963" t="str">
            <v>UN</v>
          </cell>
          <cell r="D9963">
            <v>54.92</v>
          </cell>
        </row>
        <row r="9964">
          <cell r="A9964">
            <v>11666</v>
          </cell>
          <cell r="B9964" t="str">
            <v>TIL TUBO QUEDA PVC NBR 10569 P/ REDE COLET ESG BBB JE DN 200 X 150MM</v>
          </cell>
          <cell r="C9964" t="str">
            <v>UN</v>
          </cell>
          <cell r="D9964">
            <v>68.540000000000006</v>
          </cell>
        </row>
        <row r="9965">
          <cell r="A9965">
            <v>11667</v>
          </cell>
          <cell r="B9965" t="str">
            <v>TIL TUBO QUEDA PVC NBR 10569 P/ REDE COLET ESG BBB JE DN 250 X 150MM</v>
          </cell>
          <cell r="C9965" t="str">
            <v>UN</v>
          </cell>
          <cell r="D9965">
            <v>95.97</v>
          </cell>
        </row>
        <row r="9966">
          <cell r="A9966">
            <v>11668</v>
          </cell>
          <cell r="B9966" t="str">
            <v>TIL TUBO QUEDA PVC NBR 10569 P/ REDE COLET ESG BBB JE DN 300 X 150MM</v>
          </cell>
          <cell r="C9966" t="str">
            <v>UN</v>
          </cell>
          <cell r="D9966">
            <v>121.2</v>
          </cell>
        </row>
        <row r="9967">
          <cell r="A9967">
            <v>7314</v>
          </cell>
          <cell r="B9967" t="str">
            <v>TINTA À BASE DE BORRACHA CLORADA - CORES</v>
          </cell>
          <cell r="C9967" t="str">
            <v>L</v>
          </cell>
          <cell r="D9967">
            <v>45.18</v>
          </cell>
        </row>
        <row r="9968">
          <cell r="A9968">
            <v>7287</v>
          </cell>
          <cell r="B9968" t="str">
            <v>TINTA A OLEO BRILHANTE (USO GERAL)</v>
          </cell>
          <cell r="C9968" t="str">
            <v>GL</v>
          </cell>
          <cell r="D9968">
            <v>53.76</v>
          </cell>
        </row>
        <row r="9969">
          <cell r="A9969">
            <v>7350</v>
          </cell>
          <cell r="B9969" t="str">
            <v>TINTA ACRILICA PARA CERAMICA</v>
          </cell>
          <cell r="C9969" t="str">
            <v>L</v>
          </cell>
          <cell r="D9969">
            <v>19.829999999999998</v>
          </cell>
        </row>
        <row r="9970">
          <cell r="A9970">
            <v>7348</v>
          </cell>
          <cell r="B9970" t="str">
            <v>TINTA ACRILICA PREMIUM PARA  PISO</v>
          </cell>
          <cell r="C9970" t="str">
            <v>L</v>
          </cell>
          <cell r="D9970">
            <v>11.12</v>
          </cell>
        </row>
        <row r="9971">
          <cell r="A9971">
            <v>7347</v>
          </cell>
          <cell r="B9971" t="str">
            <v>TINTA ACRILICA PREMIUM PARA PISO</v>
          </cell>
          <cell r="C9971" t="str">
            <v>GL</v>
          </cell>
          <cell r="D9971">
            <v>40.049999999999997</v>
          </cell>
        </row>
        <row r="9972">
          <cell r="A9972">
            <v>7355</v>
          </cell>
          <cell r="B9972" t="str">
            <v>TINTA ACRILICA PREMIUM, COR BRANCO  FOSCO</v>
          </cell>
          <cell r="C9972" t="str">
            <v>GL</v>
          </cell>
          <cell r="D9972">
            <v>60.03</v>
          </cell>
        </row>
        <row r="9973">
          <cell r="A9973">
            <v>7356</v>
          </cell>
          <cell r="B9973" t="str">
            <v>TINTA ACRILICA PREMIUM, COR BRANCO FOSCO</v>
          </cell>
          <cell r="C9973" t="str">
            <v>L</v>
          </cell>
          <cell r="D9973">
            <v>16.670000000000002</v>
          </cell>
        </row>
        <row r="9974">
          <cell r="A9974">
            <v>7313</v>
          </cell>
          <cell r="B9974" t="str">
            <v>TINTA ASFALTICA IMPERMEABILIZANTE DILUIDA EM SOLVENTE, PARA MATERIAIS CIMENTICIOS, METAL E MADEIRA</v>
          </cell>
          <cell r="C9974" t="str">
            <v>L</v>
          </cell>
          <cell r="D9974">
            <v>9.26</v>
          </cell>
        </row>
        <row r="9975">
          <cell r="A9975">
            <v>7319</v>
          </cell>
          <cell r="B9975" t="str">
            <v>TINTA ASFALTICA IMPERMEABILIZANTE DISPERSA EM AGUA, PARA MATERIAIS CIMENTICIOS</v>
          </cell>
          <cell r="C9975" t="str">
            <v>L</v>
          </cell>
          <cell r="D9975">
            <v>6.48</v>
          </cell>
        </row>
        <row r="9976">
          <cell r="A9976">
            <v>7311</v>
          </cell>
          <cell r="B9976" t="str">
            <v>TINTA ESMALTE SINTETICO ACETINADO</v>
          </cell>
          <cell r="C9976" t="str">
            <v>L</v>
          </cell>
          <cell r="D9976">
            <v>22.83</v>
          </cell>
        </row>
        <row r="9977">
          <cell r="A9977">
            <v>7292</v>
          </cell>
          <cell r="B9977" t="str">
            <v>TINTA ESMALTE SINTETICO ALTO BRILHO</v>
          </cell>
          <cell r="C9977" t="str">
            <v>L</v>
          </cell>
          <cell r="D9977">
            <v>21.53</v>
          </cell>
        </row>
        <row r="9978">
          <cell r="A9978">
            <v>7288</v>
          </cell>
          <cell r="B9978" t="str">
            <v>TINTA ESMALTE SINTETICO FOSCO</v>
          </cell>
          <cell r="C9978" t="str">
            <v>L</v>
          </cell>
          <cell r="D9978">
            <v>23.36</v>
          </cell>
        </row>
        <row r="9979">
          <cell r="A9979">
            <v>7293</v>
          </cell>
          <cell r="B9979" t="str">
            <v>TINTA GRAFITE ESMALTE PROTETORA DE SUPERFICIE METALICA</v>
          </cell>
          <cell r="C9979" t="str">
            <v>L</v>
          </cell>
          <cell r="D9979">
            <v>22.19</v>
          </cell>
        </row>
        <row r="9980">
          <cell r="A9980">
            <v>35693</v>
          </cell>
          <cell r="B9980" t="str">
            <v>TINTA LATEX ACRILICA ECONOMICA, COR BRANCA</v>
          </cell>
          <cell r="C9980" t="str">
            <v>L</v>
          </cell>
          <cell r="D9980">
            <v>7.65</v>
          </cell>
        </row>
        <row r="9981">
          <cell r="A9981">
            <v>35692</v>
          </cell>
          <cell r="B9981" t="str">
            <v>TINTA LATEX ACRILICA STANDARD, COR BRANCA</v>
          </cell>
          <cell r="C9981" t="str">
            <v>L</v>
          </cell>
          <cell r="D9981">
            <v>41.01</v>
          </cell>
        </row>
        <row r="9982">
          <cell r="A9982">
            <v>7344</v>
          </cell>
          <cell r="B9982" t="str">
            <v>TINTA LATEX PVA PREMIUM,  COR BRANCA</v>
          </cell>
          <cell r="C9982" t="str">
            <v>GL</v>
          </cell>
          <cell r="D9982">
            <v>51.89</v>
          </cell>
        </row>
        <row r="9983">
          <cell r="A9983">
            <v>7345</v>
          </cell>
          <cell r="B9983" t="str">
            <v>TINTA LATEX PVA PREMIUM, COR BRANCA</v>
          </cell>
          <cell r="C9983" t="str">
            <v>L</v>
          </cell>
          <cell r="D9983">
            <v>14.41</v>
          </cell>
        </row>
        <row r="9984">
          <cell r="A9984">
            <v>35691</v>
          </cell>
          <cell r="B9984" t="str">
            <v>TINTA LATEX PVA STANDARD, COR BRANCA</v>
          </cell>
          <cell r="C9984" t="str">
            <v>L</v>
          </cell>
          <cell r="D9984">
            <v>11.39</v>
          </cell>
        </row>
        <row r="9985">
          <cell r="A9985">
            <v>7342</v>
          </cell>
          <cell r="B9985" t="str">
            <v>TINTA MINERAL IMPERMEAVEL EM PO, BRANCA</v>
          </cell>
          <cell r="C9985" t="str">
            <v>KG</v>
          </cell>
          <cell r="D9985">
            <v>3.88</v>
          </cell>
        </row>
        <row r="9986">
          <cell r="A9986">
            <v>7343</v>
          </cell>
          <cell r="B9986" t="str">
            <v>TINTA PARA SINALIZACAO HORIZONTAL A BASE DE RESINA ACRILICA</v>
          </cell>
          <cell r="C9986" t="str">
            <v>L</v>
          </cell>
          <cell r="D9986">
            <v>29.37</v>
          </cell>
        </row>
        <row r="9987">
          <cell r="A9987">
            <v>154</v>
          </cell>
          <cell r="B9987" t="str">
            <v>TINTA/REVESTIMENTO  A BASE DE RESINA EPOXI COM ALCATRAO, BICOMPONENTE</v>
          </cell>
          <cell r="C9987" t="str">
            <v>L</v>
          </cell>
          <cell r="D9987">
            <v>38.56</v>
          </cell>
        </row>
        <row r="9988">
          <cell r="A9988">
            <v>7338</v>
          </cell>
          <cell r="B9988" t="str">
            <v>TINTA/REVESTIMENTO A BASE DE RESINA EPOXI COM ALCATRAO, BICOMPONENTE</v>
          </cell>
          <cell r="C9988" t="str">
            <v>KG</v>
          </cell>
          <cell r="D9988">
            <v>25.7</v>
          </cell>
        </row>
        <row r="9989">
          <cell r="A9989">
            <v>11060</v>
          </cell>
          <cell r="B9989" t="str">
            <v>TIRANTE EM FERRO GALVANIZADO PARA CONTRAVENTAMENTO DE TELHA CANALETE 90, 1/4 " X 400 MM</v>
          </cell>
          <cell r="C9989" t="str">
            <v>UN</v>
          </cell>
          <cell r="D9989">
            <v>22.03</v>
          </cell>
        </row>
        <row r="9990">
          <cell r="A9990">
            <v>37401</v>
          </cell>
          <cell r="B9990" t="str">
            <v>TOALHEIRO PLASTICO TIPO DISPENSER PARA PAPEL TOALHA INTERFOLHADO</v>
          </cell>
          <cell r="C9990" t="str">
            <v>UN</v>
          </cell>
          <cell r="D9990">
            <v>45.13</v>
          </cell>
        </row>
        <row r="9991">
          <cell r="A9991">
            <v>20245</v>
          </cell>
          <cell r="B9991" t="str">
            <v>TOMADA COMPLETA P/ RADIO E TV</v>
          </cell>
          <cell r="C9991" t="str">
            <v>UN</v>
          </cell>
          <cell r="D9991">
            <v>8.9700000000000006</v>
          </cell>
        </row>
        <row r="9992">
          <cell r="A9992">
            <v>7528</v>
          </cell>
          <cell r="B9992" t="str">
            <v>TOMADA DE EMBUTIR, 2 P + T, UNIVERSAL, DE 10 A / 250 V, COM PLACA</v>
          </cell>
          <cell r="C9992" t="str">
            <v>UN</v>
          </cell>
          <cell r="D9992">
            <v>8.9</v>
          </cell>
        </row>
        <row r="9993">
          <cell r="A9993">
            <v>12145</v>
          </cell>
          <cell r="B9993" t="str">
            <v>TOMADA DE PISO 2P UNIVERSAL 10A/250V C/ PLACA 4'' X 4'' EM TERMOPLASTICO ALTA RESISTENCIA, TIPO PIAL OU EQUIV</v>
          </cell>
          <cell r="C9993" t="str">
            <v>UN</v>
          </cell>
          <cell r="D9993">
            <v>28.15</v>
          </cell>
        </row>
        <row r="9994">
          <cell r="A9994">
            <v>7524</v>
          </cell>
          <cell r="B9994" t="str">
            <v>TOMADA EMBUTIR 3P + T 30A/440V REF 56403 USO INDUSTRIAL SEM PLACA, PIAL OU EQUIV</v>
          </cell>
          <cell r="C9994" t="str">
            <v>UN</v>
          </cell>
          <cell r="D9994">
            <v>26.66</v>
          </cell>
        </row>
        <row r="9995">
          <cell r="A9995">
            <v>7525</v>
          </cell>
          <cell r="B9995" t="str">
            <v>TOMADA EMBUTIR 3P + T 30A/440V REF 56404 USO INDUSTRIAL C/ PLACA, PIAL OU EQUIV</v>
          </cell>
          <cell r="C9995" t="str">
            <v>UN</v>
          </cell>
          <cell r="D9995">
            <v>34.14</v>
          </cell>
        </row>
        <row r="9996">
          <cell r="A9996">
            <v>12143</v>
          </cell>
          <cell r="B9996" t="str">
            <v>TOMADA ESPECIAL C/ PINO 15A, REVESTIMENTO EM BORRACHA, TIPO SAVEL OU EQUIV</v>
          </cell>
          <cell r="C9996" t="str">
            <v>UN</v>
          </cell>
          <cell r="D9996">
            <v>30.74</v>
          </cell>
        </row>
        <row r="9997">
          <cell r="A9997">
            <v>12142</v>
          </cell>
          <cell r="B9997" t="str">
            <v>TOMADA SOBREPOR P/ TELEFONE PADRAO TELEBRAS, TIPO SILENTOQUE PIAL OU EQUIV</v>
          </cell>
          <cell r="C9997" t="str">
            <v>UN</v>
          </cell>
          <cell r="D9997">
            <v>11.26</v>
          </cell>
        </row>
        <row r="9998">
          <cell r="A9998">
            <v>12147</v>
          </cell>
          <cell r="B9998" t="str">
            <v>TOMADA SOBREPOR 2P UNIVERSAL 10A/250V, TIPO SILENTOQUE PIAL OU EQUIV</v>
          </cell>
          <cell r="C9998" t="str">
            <v>UN</v>
          </cell>
          <cell r="D9998">
            <v>13.75</v>
          </cell>
        </row>
        <row r="9999">
          <cell r="A9999">
            <v>40613</v>
          </cell>
          <cell r="B9999" t="str">
            <v>TOMADA 2P+T 10A, 250V  (APENAS MODULO) *COLETADO CAIXA*</v>
          </cell>
          <cell r="C9999" t="str">
            <v>UN</v>
          </cell>
          <cell r="D9999">
            <v>6.39</v>
          </cell>
        </row>
        <row r="10000">
          <cell r="A10000">
            <v>40614</v>
          </cell>
          <cell r="B10000" t="str">
            <v>TOMADA 2P+T 20A, 250V  (APENAS MODULO) *COLETADO CAIXA*</v>
          </cell>
          <cell r="C10000" t="str">
            <v>UN</v>
          </cell>
          <cell r="D10000">
            <v>10.220000000000001</v>
          </cell>
        </row>
        <row r="10001">
          <cell r="A10001">
            <v>7592</v>
          </cell>
          <cell r="B10001" t="str">
            <v>TOPOGRAFO</v>
          </cell>
          <cell r="C10001" t="str">
            <v>H</v>
          </cell>
          <cell r="D10001">
            <v>19</v>
          </cell>
        </row>
        <row r="10002">
          <cell r="A10002">
            <v>11762</v>
          </cell>
          <cell r="B10002" t="str">
            <v>TORNEIRA CROMADA COM BICO PARA JARDIM/TANQUE 1/2 " OU 3/4 " (REF 1153)</v>
          </cell>
          <cell r="C10002" t="str">
            <v>UN</v>
          </cell>
          <cell r="D10002">
            <v>37.840000000000003</v>
          </cell>
        </row>
        <row r="10003">
          <cell r="A10003">
            <v>13418</v>
          </cell>
          <cell r="B10003" t="str">
            <v>TORNEIRA CROMADA CURTA SEM BICO PARA TANQUE, PADRAO POPULAR, 1/2 " OU 3/4 " (REF 1140)</v>
          </cell>
          <cell r="C10003" t="str">
            <v>UN</v>
          </cell>
          <cell r="D10003">
            <v>10.57</v>
          </cell>
        </row>
        <row r="10004">
          <cell r="A10004">
            <v>13984</v>
          </cell>
          <cell r="B10004" t="str">
            <v>TORNEIRA CROMADA CURTA SEM BICO PARA USO GERAL  1/2 " OU 3/4 " (REF 1152)</v>
          </cell>
          <cell r="C10004" t="str">
            <v>UN</v>
          </cell>
          <cell r="D10004">
            <v>26.44</v>
          </cell>
        </row>
        <row r="10005">
          <cell r="A10005">
            <v>11772</v>
          </cell>
          <cell r="B10005" t="str">
            <v>TORNEIRA CROMADA DE MESA PARA COZINHA BICA MOVEL COM AREJADOR 1/2 " OU 3/4 " (REF 1167)</v>
          </cell>
          <cell r="C10005" t="str">
            <v>UN</v>
          </cell>
          <cell r="D10005">
            <v>64.22</v>
          </cell>
        </row>
        <row r="10006">
          <cell r="A10006">
            <v>36795</v>
          </cell>
          <cell r="B10006" t="str">
            <v>TORNEIRA CROMADA DE MESA PARA LAVATORIO COM SENSOR DE PRESENCA</v>
          </cell>
          <cell r="C10006" t="str">
            <v>UN</v>
          </cell>
          <cell r="D10006">
            <v>413.04</v>
          </cell>
        </row>
        <row r="10007">
          <cell r="A10007">
            <v>36796</v>
          </cell>
          <cell r="B10007" t="str">
            <v>TORNEIRA CROMADA DE MESA PARA LAVATORIO TEMPORIZADA PRESSAO BICA BAIXA</v>
          </cell>
          <cell r="C10007" t="str">
            <v>UN</v>
          </cell>
          <cell r="D10007">
            <v>106.34</v>
          </cell>
        </row>
        <row r="10008">
          <cell r="A10008">
            <v>36791</v>
          </cell>
          <cell r="B10008" t="str">
            <v>TORNEIRA CROMADA DE MESA PARA LAVATORIO, BICA ALTA (REF 1195)</v>
          </cell>
          <cell r="C10008" t="str">
            <v>UN</v>
          </cell>
          <cell r="D10008">
            <v>54.79</v>
          </cell>
        </row>
        <row r="10009">
          <cell r="A10009">
            <v>13415</v>
          </cell>
          <cell r="B10009" t="str">
            <v>TORNEIRA CROMADA DE MESA PARA LAVATORIO, PADRAO POPULAR, 1/2 " OU 3/4 " (REF 1193)</v>
          </cell>
          <cell r="C10009" t="str">
            <v>UN</v>
          </cell>
          <cell r="D10009">
            <v>31.85</v>
          </cell>
        </row>
        <row r="10010">
          <cell r="A10010">
            <v>36792</v>
          </cell>
          <cell r="B10010" t="str">
            <v>TORNEIRA CROMADA DE PAREDE LONGA PARA LAVATORIO (REF 1178)</v>
          </cell>
          <cell r="C10010" t="str">
            <v>UN</v>
          </cell>
          <cell r="D10010">
            <v>104.74</v>
          </cell>
        </row>
        <row r="10011">
          <cell r="A10011">
            <v>11773</v>
          </cell>
          <cell r="B10011" t="str">
            <v>TORNEIRA CROMADA DE PAREDE PARA COZINHA BICA MOVEL COM AREJADOR 1/2 " OU 3/4 " (REF 1168)</v>
          </cell>
          <cell r="C10011" t="str">
            <v>UN</v>
          </cell>
          <cell r="D10011">
            <v>61.31</v>
          </cell>
        </row>
        <row r="10012">
          <cell r="A10012">
            <v>11775</v>
          </cell>
          <cell r="B10012" t="str">
            <v>TORNEIRA CROMADA DE PAREDE PARA COZINHA COM AREJADOR 1/2 " OU 3/4 " (REF 1157)</v>
          </cell>
          <cell r="C10012" t="str">
            <v>UN</v>
          </cell>
          <cell r="D10012">
            <v>64.02</v>
          </cell>
        </row>
        <row r="10013">
          <cell r="A10013">
            <v>13983</v>
          </cell>
          <cell r="B10013" t="str">
            <v>TORNEIRA CROMADA DE PAREDE PARA COZINHA COM AREJADOR, PADRAO POPULAR, 1/2 " OU 3/4 " (REF 1159)</v>
          </cell>
          <cell r="C10013" t="str">
            <v>UN</v>
          </cell>
          <cell r="D10013">
            <v>32.71</v>
          </cell>
        </row>
        <row r="10014">
          <cell r="A10014">
            <v>13416</v>
          </cell>
          <cell r="B10014" t="str">
            <v>TORNEIRA CROMADA DE PAREDE PARA COZINHA SEM AREJADOR, PADRAO POPULAR, 1/2 " OU 3/4 " (REF 1158)</v>
          </cell>
          <cell r="C10014" t="str">
            <v>UN</v>
          </cell>
          <cell r="D10014">
            <v>26.37</v>
          </cell>
        </row>
        <row r="10015">
          <cell r="A10015">
            <v>13417</v>
          </cell>
          <cell r="B10015" t="str">
            <v>TORNEIRA CROMADA SEM BICO PARA TANQUE 1/2 " OU 3/4 " (REF 1143)</v>
          </cell>
          <cell r="C10015" t="str">
            <v>UN</v>
          </cell>
          <cell r="D10015">
            <v>23.26</v>
          </cell>
        </row>
        <row r="10016">
          <cell r="A10016">
            <v>7604</v>
          </cell>
          <cell r="B10016" t="str">
            <v>TORNEIRA CROMADA SEM BICO PARA TANQUE, PADRAO POPULAR, 1/2 " OU 3/4 " (REF 1126)</v>
          </cell>
          <cell r="C10016" t="str">
            <v>UN</v>
          </cell>
          <cell r="D10016">
            <v>10.07</v>
          </cell>
        </row>
        <row r="10017">
          <cell r="A10017">
            <v>11829</v>
          </cell>
          <cell r="B10017" t="str">
            <v>TORNEIRA DE BOIA CONVENCIONAL PLASTICA 1/2 " COM BALAO PLASTICO</v>
          </cell>
          <cell r="C10017" t="str">
            <v>UN</v>
          </cell>
          <cell r="D10017">
            <v>24.88</v>
          </cell>
        </row>
        <row r="10018">
          <cell r="A10018">
            <v>11830</v>
          </cell>
          <cell r="B10018" t="str">
            <v>TORNEIRA DE BOIA CONVENCIONAL PLASTICA 3/4 " COM BALAO PLASTICO</v>
          </cell>
          <cell r="C10018" t="str">
            <v>UN</v>
          </cell>
          <cell r="D10018">
            <v>25.16</v>
          </cell>
        </row>
        <row r="10019">
          <cell r="A10019">
            <v>11823</v>
          </cell>
          <cell r="B10019" t="str">
            <v>TORNEIRA DE BOIA PARA CAIXA DE DESCARGA 1/2 "</v>
          </cell>
          <cell r="C10019" t="str">
            <v>UN</v>
          </cell>
          <cell r="D10019">
            <v>7.61</v>
          </cell>
        </row>
        <row r="10020">
          <cell r="A10020">
            <v>11763</v>
          </cell>
          <cell r="B10020" t="str">
            <v>TORNEIRA DE BOIA REAL 1.1/2" C/ BALAO PLASTICO</v>
          </cell>
          <cell r="C10020" t="str">
            <v>UN</v>
          </cell>
          <cell r="D10020">
            <v>85.25</v>
          </cell>
        </row>
        <row r="10021">
          <cell r="A10021">
            <v>11764</v>
          </cell>
          <cell r="B10021" t="str">
            <v>TORNEIRA DE BOIA REAL 1.1/4" C/ BALAO PLASTICO</v>
          </cell>
          <cell r="C10021" t="str">
            <v>UN</v>
          </cell>
          <cell r="D10021">
            <v>72.599999999999994</v>
          </cell>
        </row>
        <row r="10022">
          <cell r="A10022">
            <v>11826</v>
          </cell>
          <cell r="B10022" t="str">
            <v>TORNEIRA DE BOIA REAL 1/2" C/ BALAO METALICO</v>
          </cell>
          <cell r="C10022" t="str">
            <v>UN</v>
          </cell>
          <cell r="D10022">
            <v>32.11</v>
          </cell>
        </row>
        <row r="10023">
          <cell r="A10023">
            <v>11825</v>
          </cell>
          <cell r="B10023" t="str">
            <v>TORNEIRA DE BOIA REAL 1" C/ BALAO PLASTICO</v>
          </cell>
          <cell r="C10023" t="str">
            <v>UN</v>
          </cell>
          <cell r="D10023">
            <v>46.22</v>
          </cell>
        </row>
        <row r="10024">
          <cell r="A10024">
            <v>11767</v>
          </cell>
          <cell r="B10024" t="str">
            <v>TORNEIRA DE BOIA REAL 2" C/ BALAO PLASTICO</v>
          </cell>
          <cell r="C10024" t="str">
            <v>UN</v>
          </cell>
          <cell r="D10024">
            <v>101.33</v>
          </cell>
        </row>
        <row r="10025">
          <cell r="A10025">
            <v>7606</v>
          </cell>
          <cell r="B10025" t="str">
            <v>TORNEIRA DE BOIA REAL 3/4" C/ BALAO METALICO</v>
          </cell>
          <cell r="C10025" t="str">
            <v>UN</v>
          </cell>
          <cell r="D10025">
            <v>34.68</v>
          </cell>
        </row>
        <row r="10026">
          <cell r="A10026">
            <v>11766</v>
          </cell>
          <cell r="B10026" t="str">
            <v>TORNEIRA DE BOIA VAZAO TOTAL 1/2" C/ BALAO PLASTICO OU METALICO</v>
          </cell>
          <cell r="C10026" t="str">
            <v>UN</v>
          </cell>
          <cell r="D10026">
            <v>33.56</v>
          </cell>
        </row>
        <row r="10027">
          <cell r="A10027">
            <v>11765</v>
          </cell>
          <cell r="B10027" t="str">
            <v>TORNEIRA DE BOIA VAZAO TOTAL 1" C/ BALAO PLASTICO OU METALICO</v>
          </cell>
          <cell r="C10027" t="str">
            <v>UN</v>
          </cell>
          <cell r="D10027">
            <v>47.76</v>
          </cell>
        </row>
        <row r="10028">
          <cell r="A10028">
            <v>11824</v>
          </cell>
          <cell r="B10028" t="str">
            <v>TORNEIRA DE BOIA VAZAO TOTAL 3/4" C/ BALAO PLASTICO OU METALICO</v>
          </cell>
          <cell r="C10028" t="str">
            <v>UN</v>
          </cell>
          <cell r="D10028">
            <v>37.659999999999997</v>
          </cell>
        </row>
        <row r="10029">
          <cell r="A10029">
            <v>11777</v>
          </cell>
          <cell r="B10029" t="str">
            <v>TORNEIRA ELETRICA DE PAREDE, BICA ALTA, PARA COZINHA, 5500 W (110/220 V)</v>
          </cell>
          <cell r="C10029" t="str">
            <v>UN</v>
          </cell>
          <cell r="D10029">
            <v>82.4</v>
          </cell>
        </row>
        <row r="10030">
          <cell r="A10030">
            <v>7602</v>
          </cell>
          <cell r="B10030" t="str">
            <v>TORNEIRA METAL AMARELO COM BICO PARA JARDIM, PADRAO POPULAR, 1/2 " OU 3/4 " (REF 1128)</v>
          </cell>
          <cell r="C10030" t="str">
            <v>UN</v>
          </cell>
          <cell r="D10030">
            <v>9.99</v>
          </cell>
        </row>
        <row r="10031">
          <cell r="A10031">
            <v>7603</v>
          </cell>
          <cell r="B10031" t="str">
            <v>TORNEIRA METAL AMARELO CURTA SEM BICO PARA TANQUE, PADRAO POPULAR, 1/2 " OU 3/4 " (REF 1120)</v>
          </cell>
          <cell r="C10031" t="str">
            <v>UN</v>
          </cell>
          <cell r="D10031">
            <v>9.68</v>
          </cell>
        </row>
        <row r="10032">
          <cell r="A10032">
            <v>11832</v>
          </cell>
          <cell r="B10032" t="str">
            <v>TORNEIRA PLASTICA DE MESA PARA LAVATORIO 1/2 "</v>
          </cell>
          <cell r="C10032" t="str">
            <v>UN</v>
          </cell>
          <cell r="D10032">
            <v>9.15</v>
          </cell>
        </row>
        <row r="10033">
          <cell r="A10033">
            <v>11822</v>
          </cell>
          <cell r="B10033" t="str">
            <v>TORNEIRA PLASTICA DE MESA, BICA MOVEL, PARA COZINHA 1/2 "</v>
          </cell>
          <cell r="C10033" t="str">
            <v>UN</v>
          </cell>
          <cell r="D10033">
            <v>24.93</v>
          </cell>
        </row>
        <row r="10034">
          <cell r="A10034">
            <v>11831</v>
          </cell>
          <cell r="B10034" t="str">
            <v>TORNEIRA PLASTICA PARA TANQUE 1/2 " OU 3/4 " COM BICO PARA MANGUEIRA</v>
          </cell>
          <cell r="C10034" t="str">
            <v>UN</v>
          </cell>
          <cell r="D10034">
            <v>18.93</v>
          </cell>
        </row>
        <row r="10035">
          <cell r="A10035">
            <v>40609</v>
          </cell>
          <cell r="B10035" t="str">
            <v>TORRE METALICA COMPLETA PARA UMA CARGA DE 8 TF (80 KN)  E PE DIREITO DE 6 M, INCLUINDO MODULOS , DIAGONAIS, SAPATAS E FORCADOS (LOCACAO) *COLETADO CAIXA*</v>
          </cell>
          <cell r="C10035" t="str">
            <v>MES</v>
          </cell>
          <cell r="D10035">
            <v>106.35</v>
          </cell>
        </row>
        <row r="10036">
          <cell r="A10036">
            <v>7613</v>
          </cell>
          <cell r="B10036" t="str">
            <v>TRANSFORMADOR TRIFASICO DE DISTRIBUICAO, POTENCIA DE 1000 KVA, TENSAO NOMINAL DE 15 KV, TENSAO SECUNDARIA DE 220/127V, EM OLEO ISOLANTE TIPO MINERAL</v>
          </cell>
          <cell r="C10036" t="str">
            <v>UN</v>
          </cell>
          <cell r="D10036">
            <v>73570.53</v>
          </cell>
        </row>
        <row r="10037">
          <cell r="A10037">
            <v>7619</v>
          </cell>
          <cell r="B10037" t="str">
            <v>TRANSFORMADOR TRIFASICO DE DISTRIBUICAO, POTENCIA DE 112,5 KVA, TENSAO NOMINAL DE 15 KV, TENSAO SECUNDARIA DE 220/127V, EM OLEO ISOLANTE TIPO MINERAL</v>
          </cell>
          <cell r="C10037" t="str">
            <v>UN</v>
          </cell>
          <cell r="D10037">
            <v>11372.43</v>
          </cell>
        </row>
        <row r="10038">
          <cell r="A10038">
            <v>12076</v>
          </cell>
          <cell r="B10038" t="str">
            <v>TRANSFORMADOR TRIFASICO DE DISTRIBUICAO, POTENCIA DE 15 KVA, TENSAO NOMINAL DE 15 KV, TENSAO SECUNDARIA DE 220/127V, EM OLEO ISOLANTE TIPO MINERAL</v>
          </cell>
          <cell r="C10038" t="str">
            <v>UN</v>
          </cell>
          <cell r="D10038">
            <v>5216.71</v>
          </cell>
        </row>
        <row r="10039">
          <cell r="A10039">
            <v>7614</v>
          </cell>
          <cell r="B10039" t="str">
            <v>TRANSFORMADOR TRIFASICO DE DISTRIBUICAO, POTENCIA DE 150 KVA, TENSAO NOMINAL DE 15 KV, TENSAO SECUNDARIA DE 220/127V, EM OLEO ISOLANTE TIPO MINERAL</v>
          </cell>
          <cell r="C10039" t="str">
            <v>UN</v>
          </cell>
          <cell r="D10039">
            <v>14343.34</v>
          </cell>
        </row>
        <row r="10040">
          <cell r="A10040">
            <v>7618</v>
          </cell>
          <cell r="B10040" t="str">
            <v>TRANSFORMADOR TRIFASICO DE DISTRIBUICAO, POTENCIA DE 1500 KVA, TENSAO NOMINAL DE 15 KV, TENSAO SECUNDARIA DE 220/127V, EM OLEO ISOLANTE TIPO MINERAL</v>
          </cell>
          <cell r="C10040" t="str">
            <v>UN</v>
          </cell>
          <cell r="D10040">
            <v>93027.38</v>
          </cell>
        </row>
        <row r="10041">
          <cell r="A10041">
            <v>7620</v>
          </cell>
          <cell r="B10041" t="str">
            <v>TRANSFORMADOR TRIFASICO DE DISTRIBUICAO, POTENCIA DE 225 KVA, TENSAO NOMINAL DE 15 KV, TENSAO SECUNDARIA DE 220/127V, EM OLEO ISOLANTE TIPO MINERAL</v>
          </cell>
          <cell r="C10041" t="str">
            <v>UN</v>
          </cell>
          <cell r="D10041">
            <v>20121.599999999999</v>
          </cell>
        </row>
        <row r="10042">
          <cell r="A10042">
            <v>7610</v>
          </cell>
          <cell r="B10042" t="str">
            <v>TRANSFORMADOR TRIFASICO DE DISTRIBUICAO, POTENCIA DE 30 KVA, TENSAO NOMINAL DE 15 KV, TENSAO SECUNDARIA DE 220/127V, EM OLEO ISOLANTE TIPO MINERAL</v>
          </cell>
          <cell r="C10042" t="str">
            <v>UN</v>
          </cell>
          <cell r="D10042">
            <v>6371.83</v>
          </cell>
        </row>
        <row r="10043">
          <cell r="A10043">
            <v>7615</v>
          </cell>
          <cell r="B10043" t="str">
            <v>TRANSFORMADOR TRIFASICO DE DISTRIBUICAO, POTENCIA DE 300 KVA, TENSAO NOMINAL DE 15 KV, TENSAO SECUNDARIA DE 220/127V, EM OLEO ISOLANTE TIPO MINERAL</v>
          </cell>
          <cell r="C10043" t="str">
            <v>UN</v>
          </cell>
          <cell r="D10043">
            <v>23475.200000000001</v>
          </cell>
        </row>
        <row r="10044">
          <cell r="A10044">
            <v>7617</v>
          </cell>
          <cell r="B10044" t="str">
            <v>TRANSFORMADOR TRIFASICO DE DISTRIBUICAO, POTENCIA DE 45 KVA, TENSAO NOMINAL DE 15 KV, TENSAO SECUNDARIA DE 220/127V, EM OLEO ISOLANTE TIPO MINERAL</v>
          </cell>
          <cell r="C10044" t="str">
            <v>UN</v>
          </cell>
          <cell r="D10044">
            <v>7117.08</v>
          </cell>
        </row>
        <row r="10045">
          <cell r="A10045">
            <v>7616</v>
          </cell>
          <cell r="B10045" t="str">
            <v>TRANSFORMADOR TRIFASICO DE DISTRIBUICAO, POTENCIA DE 500 KVA, TENSAO NOMINAL DE 15 KV, TENSAO SECUNDARIA DE 220/127V, EM OLEO ISOLANTE TIPO MINERAL</v>
          </cell>
          <cell r="C10045" t="str">
            <v>UN</v>
          </cell>
          <cell r="D10045">
            <v>38307.800000000003</v>
          </cell>
        </row>
        <row r="10046">
          <cell r="A10046">
            <v>7611</v>
          </cell>
          <cell r="B10046" t="str">
            <v>TRANSFORMADOR TRIFASICO DE DISTRIBUICAO, POTENCIA DE 75 KVA, TENSAO NOMINAL DE 15 KV, TENSAO SECUNDARIA DE 220/127V, EM OLEO ISOLANTE TIPO MINERAL</v>
          </cell>
          <cell r="C10046" t="str">
            <v>UN</v>
          </cell>
          <cell r="D10046">
            <v>9203.77</v>
          </cell>
        </row>
        <row r="10047">
          <cell r="A10047">
            <v>7612</v>
          </cell>
          <cell r="B10047" t="str">
            <v>TRANSFORMADOR TRIFASICO DE DISTRIBUICAO, POTENCIA DE 750 KVA, TENSAO NOMINAL DE 15 KV, TENSAO SECUNDARIA DE 220/127V, EM OLEO ISOLANTE TIPO MINERAL</v>
          </cell>
          <cell r="C10047" t="str">
            <v>UN</v>
          </cell>
          <cell r="D10047">
            <v>52545.7</v>
          </cell>
        </row>
        <row r="10048">
          <cell r="A10048">
            <v>37371</v>
          </cell>
          <cell r="B10048" t="str">
            <v>TRANSPORTE (ENCARGOS COMPLEMENTARES) *COLETADO CAIXA*</v>
          </cell>
          <cell r="C10048" t="str">
            <v>H</v>
          </cell>
          <cell r="D10048">
            <v>0.68</v>
          </cell>
        </row>
        <row r="10049">
          <cell r="A10049">
            <v>7626</v>
          </cell>
          <cell r="B10049" t="str">
            <v>TRATOR DE ESTEIRAS COM LAMINA, POTENCIA DE *90* HP, PESO OPERACIONAL DE *9* T (LOCACAO COM OPERADOR, COMBUSTIVEL E MANUTENCAO)</v>
          </cell>
          <cell r="C10049" t="str">
            <v>H</v>
          </cell>
          <cell r="D10049">
            <v>140.4</v>
          </cell>
        </row>
        <row r="10050">
          <cell r="A10050">
            <v>7628</v>
          </cell>
          <cell r="B10050" t="str">
            <v>TRATOR DE ESTEIRAS 110 A 160HP C/ LAMINA PESO OPERACIONAL * 13T * (INCL MANUT/OPERACAO)</v>
          </cell>
          <cell r="C10050" t="str">
            <v>H</v>
          </cell>
          <cell r="D10050">
            <v>167.36</v>
          </cell>
        </row>
        <row r="10051">
          <cell r="A10051">
            <v>7629</v>
          </cell>
          <cell r="B10051" t="str">
            <v>TRATOR DE ESTEIRAS 160 A 300HP C/ LAMINA PESO OPERACIONAL * 16T * (INCL MANUT/OPERACAO)</v>
          </cell>
          <cell r="C10051" t="str">
            <v>H</v>
          </cell>
          <cell r="D10051">
            <v>211.99</v>
          </cell>
        </row>
        <row r="10052">
          <cell r="A10052">
            <v>36510</v>
          </cell>
          <cell r="B10052" t="str">
            <v>TRATOR DE ESTEIRAS, POTENCIA BRUTA DE 133 HP, PESO OPERACIONAL DE 14 T, COM LAMINA COM CAPACIDADE DE 3,00 M3</v>
          </cell>
          <cell r="C10052" t="str">
            <v>UN</v>
          </cell>
          <cell r="D10052">
            <v>504892.94</v>
          </cell>
        </row>
        <row r="10053">
          <cell r="A10053">
            <v>25020</v>
          </cell>
          <cell r="B10053" t="str">
            <v>TRATOR DE ESTEIRAS, POTENCIA BRUTA DE 347 HP, PESO OPERACIONAL DE 38,5 T, COM ESCARIFICADOR E LAMINA COM CAPACIDADE DE 4,70M3</v>
          </cell>
          <cell r="C10053" t="str">
            <v>UN</v>
          </cell>
          <cell r="D10053">
            <v>2079981.29</v>
          </cell>
        </row>
        <row r="10054">
          <cell r="A10054">
            <v>7622</v>
          </cell>
          <cell r="B10054" t="str">
            <v>TRATOR DE ESTEIRAS, POTENCIA DE 100 HP, PESO OPERACIONAL DE 9,4 T, COM LAMINA COM CAPACIDADE DE 2,19 M3</v>
          </cell>
          <cell r="C10054" t="str">
            <v>UN</v>
          </cell>
          <cell r="D10054">
            <v>489819.95</v>
          </cell>
        </row>
        <row r="10055">
          <cell r="A10055">
            <v>7624</v>
          </cell>
          <cell r="B10055" t="str">
            <v>TRATOR DE ESTEIRAS, POTENCIA DE 150 HP, PESO OPERACIONAL DE 16,7 T, COM RODA MOTRIZ ELEVADA E LAMINA COM CONTATO DE 3,18M3</v>
          </cell>
          <cell r="C10055" t="str">
            <v>UN</v>
          </cell>
          <cell r="D10055">
            <v>635000</v>
          </cell>
        </row>
        <row r="10056">
          <cell r="A10056">
            <v>7625</v>
          </cell>
          <cell r="B10056" t="str">
            <v>TRATOR DE ESTEIRAS, POTENCIA DE 170 HP, PESO OPERACIONAL DE 19 T, COM LÂMINA COM CAPACIDADE DE 5,2 M3</v>
          </cell>
          <cell r="C10056" t="str">
            <v>UN</v>
          </cell>
          <cell r="D10056">
            <v>631116.14</v>
          </cell>
        </row>
        <row r="10057">
          <cell r="A10057">
            <v>7623</v>
          </cell>
          <cell r="B10057" t="str">
            <v>TRATOR DE ESTEIRAS, POTENCIA DE 347 HP, PESO OPERACIONAL DE 38,5 T, COM LAMINA COM CAPACIDADE DE 8,70M3</v>
          </cell>
          <cell r="C10057" t="str">
            <v>UN</v>
          </cell>
          <cell r="D10057">
            <v>2079981.29</v>
          </cell>
        </row>
        <row r="10058">
          <cell r="A10058">
            <v>36508</v>
          </cell>
          <cell r="B10058" t="str">
            <v>TRATOR DE ESTEIRAS, POTENCIA NO VOLANTE DE 200 HP, PESO OPERACIONAL DE 20,1 T, COM RODA MOTRIZ ELEVADA E LAMINA COM CAPACIDADE DE 3,89 M3</v>
          </cell>
          <cell r="C10058" t="str">
            <v>UN</v>
          </cell>
          <cell r="D10058">
            <v>935450.12</v>
          </cell>
        </row>
        <row r="10059">
          <cell r="A10059">
            <v>36509</v>
          </cell>
          <cell r="B10059" t="str">
            <v>TRATOR DE ESTEIRAS, POTENCIA 125 HP, PESO OPERACIONAL DE 12,9 T, COM LAMINA COM CAPACIDADE DE 2,7 M3</v>
          </cell>
          <cell r="C10059" t="str">
            <v>UN</v>
          </cell>
          <cell r="D10059">
            <v>512660.51</v>
          </cell>
        </row>
        <row r="10060">
          <cell r="A10060">
            <v>7642</v>
          </cell>
          <cell r="B10060" t="str">
            <v>TRATOR DE PNEUS ATE 75HP (INCL MANUT/OPERACAO)</v>
          </cell>
          <cell r="C10060" t="str">
            <v>H</v>
          </cell>
          <cell r="D10060">
            <v>35.44</v>
          </cell>
        </row>
        <row r="10061">
          <cell r="A10061">
            <v>7641</v>
          </cell>
          <cell r="B10061" t="str">
            <v>TRATOR DE PNEUS COM MOTOR *75* HP (LOCACAO COM OPERADOR, COMBUSTIVEL E MANUTENCAO)</v>
          </cell>
          <cell r="C10061" t="str">
            <v>H</v>
          </cell>
          <cell r="D10061">
            <v>59.08</v>
          </cell>
        </row>
        <row r="10062">
          <cell r="A10062">
            <v>13238</v>
          </cell>
          <cell r="B10062" t="str">
            <v>TRATOR DE PNEUS COM POTENCIA DE 105 CV, TRACAO 4 X 4, PESO COM LASTRO DE 5775 KG</v>
          </cell>
          <cell r="C10062" t="str">
            <v>UN</v>
          </cell>
          <cell r="D10062">
            <v>152495.31</v>
          </cell>
        </row>
        <row r="10063">
          <cell r="A10063">
            <v>36511</v>
          </cell>
          <cell r="B10063" t="str">
            <v>TRATOR DE PNEUS COM POTENCIA DE 122 CV, TRACAO 4 X 4, PESO COM LASTRO DE 4510 KG</v>
          </cell>
          <cell r="C10063" t="str">
            <v>UN</v>
          </cell>
          <cell r="D10063">
            <v>176700.92</v>
          </cell>
        </row>
        <row r="10064">
          <cell r="A10064">
            <v>36515</v>
          </cell>
          <cell r="B10064" t="str">
            <v>TRATOR DE PNEUS COM POTENCIA DE 15 CV, PESO COM LASTRO DE 1160 KG</v>
          </cell>
          <cell r="C10064" t="str">
            <v>UN</v>
          </cell>
          <cell r="D10064">
            <v>52042.04</v>
          </cell>
        </row>
        <row r="10065">
          <cell r="A10065">
            <v>10598</v>
          </cell>
          <cell r="B10065" t="str">
            <v>TRATOR DE PNEUS COM POTENCIA DE 50 CV, TRACAO 4 X 2, PESO COM LASTRO DE 2714 KG</v>
          </cell>
          <cell r="C10065" t="str">
            <v>UN</v>
          </cell>
          <cell r="D10065">
            <v>84394.04</v>
          </cell>
        </row>
        <row r="10066">
          <cell r="A10066">
            <v>7640</v>
          </cell>
          <cell r="B10066" t="str">
            <v>TRATOR DE PNEUS COM POTENCIA DE 85 CV, TRACAO 4 X 4, PESO COM LASTRO DE 4675 KG</v>
          </cell>
          <cell r="C10066" t="str">
            <v>UN</v>
          </cell>
          <cell r="D10066">
            <v>129500</v>
          </cell>
        </row>
        <row r="10067">
          <cell r="A10067">
            <v>36513</v>
          </cell>
          <cell r="B10067" t="str">
            <v>TRATOR DE PNEUS COM POTENCIA DE 85 CV, TURBO,  PESO COM LASTRO DE 4900 KG</v>
          </cell>
          <cell r="C10067" t="str">
            <v>UN</v>
          </cell>
          <cell r="D10067">
            <v>124749.64</v>
          </cell>
        </row>
        <row r="10068">
          <cell r="A10068">
            <v>36514</v>
          </cell>
          <cell r="B10068" t="str">
            <v>TRATOR DE PNEUS COM POTENCIA DE 95 CV, TRACAO 4 X 4, PESO MAXIMO DE 5225 KG</v>
          </cell>
          <cell r="C10068" t="str">
            <v>UN</v>
          </cell>
          <cell r="D10068">
            <v>139182.23000000001</v>
          </cell>
        </row>
        <row r="10069">
          <cell r="A10069">
            <v>36149</v>
          </cell>
          <cell r="B10069" t="str">
            <v>TRAVA-QUEDAS EM ACO PARA CORDA DE 12 MM, EXTENSOR DE 25 X 300 MM, COM MOSQUETAO TIPO GANCHO TRAVA DUPLA</v>
          </cell>
          <cell r="C10069" t="str">
            <v>UN</v>
          </cell>
          <cell r="D10069">
            <v>128.66</v>
          </cell>
        </row>
        <row r="10070">
          <cell r="A10070">
            <v>7250</v>
          </cell>
          <cell r="B10070" t="str">
            <v>TRENA EM FIBRA DE VIDRO L = 30M</v>
          </cell>
          <cell r="C10070" t="str">
            <v>H</v>
          </cell>
          <cell r="D10070">
            <v>0.21</v>
          </cell>
        </row>
        <row r="10071">
          <cell r="A10071">
            <v>11421</v>
          </cell>
          <cell r="B10071" t="str">
            <v>TRILHO (TIPO FERROVIA) UTILZADO PARA ESTACAS EM FUNDACOES PREDIAIS</v>
          </cell>
          <cell r="C10071" t="str">
            <v>KG</v>
          </cell>
          <cell r="D10071">
            <v>4.78</v>
          </cell>
        </row>
        <row r="10072">
          <cell r="A10072">
            <v>11581</v>
          </cell>
          <cell r="B10072" t="str">
            <v>TRILHO "U" ALUMINIO 40 X 40MM P/ ROLDANA</v>
          </cell>
          <cell r="C10072" t="str">
            <v>M</v>
          </cell>
          <cell r="D10072">
            <v>6.48</v>
          </cell>
        </row>
        <row r="10073">
          <cell r="A10073">
            <v>11580</v>
          </cell>
          <cell r="B10073" t="str">
            <v>TRILHO QUADRADO ALUMINIO 1/4'' P/ RODIZIOS</v>
          </cell>
          <cell r="C10073" t="str">
            <v>M</v>
          </cell>
          <cell r="D10073">
            <v>11.74</v>
          </cell>
        </row>
        <row r="10074">
          <cell r="A10074">
            <v>10743</v>
          </cell>
          <cell r="B10074" t="str">
            <v>TROLEY MANUAL CAPACIDADE 1 T</v>
          </cell>
          <cell r="C10074" t="str">
            <v>UN</v>
          </cell>
          <cell r="D10074">
            <v>495.48</v>
          </cell>
        </row>
        <row r="10075">
          <cell r="A10075">
            <v>39963</v>
          </cell>
          <cell r="B10075" t="str">
            <v>TUBO / MANGUEIRA PRETA EM POLIETILENO REFORCADA, TIPO ESPAGUETE, PARA INJECAO DE CONCRETO, D=1/2", E=1,50 MM *COLETADO CAIXA*</v>
          </cell>
          <cell r="C10075" t="str">
            <v>M</v>
          </cell>
          <cell r="D10075">
            <v>0.69</v>
          </cell>
        </row>
        <row r="10076">
          <cell r="A10076">
            <v>39848</v>
          </cell>
          <cell r="B10076" t="str">
            <v>TUBO / MANGUEIRA PRETA EM POLIETILENO, LINHA PESADA OU REFORCADA, TIPO ESPAGUETE, PARA INJECAO DE CALDA DE CIMENTO, D = 1/2", ESPESSURA 1,5 MM</v>
          </cell>
          <cell r="C10076" t="str">
            <v>M</v>
          </cell>
          <cell r="D10076">
            <v>0.93</v>
          </cell>
        </row>
        <row r="10077">
          <cell r="A10077">
            <v>7697</v>
          </cell>
          <cell r="B10077" t="str">
            <v>TUBO ACO GALV C/ COSTURA DIN 2440/NBR 5580 CLASSE MEDIA DN 1.1/2" (40MM) E=3,25MM - 3,61KG/M</v>
          </cell>
          <cell r="C10077" t="str">
            <v>M</v>
          </cell>
          <cell r="D10077">
            <v>24.02</v>
          </cell>
        </row>
        <row r="10078">
          <cell r="A10078">
            <v>7698</v>
          </cell>
          <cell r="B10078" t="str">
            <v>TUBO ACO GALV C/ COSTURA DIN 2440/NBR 5580 CLASSE MEDIA DN 1.1/4" (32MM) E=3,25MM - 3,14KG/M</v>
          </cell>
          <cell r="C10078" t="str">
            <v>M</v>
          </cell>
          <cell r="D10078">
            <v>21.75</v>
          </cell>
        </row>
        <row r="10079">
          <cell r="A10079">
            <v>7691</v>
          </cell>
          <cell r="B10079" t="str">
            <v>TUBO ACO GALV C/ COSTURA DIN 2440/NBR 5580 CLASSE MEDIA DN 1/2" (15MM) E = 2,65MM - 1,22KG/M</v>
          </cell>
          <cell r="C10079" t="str">
            <v>M</v>
          </cell>
          <cell r="D10079">
            <v>8.14</v>
          </cell>
        </row>
        <row r="10080">
          <cell r="A10080">
            <v>7701</v>
          </cell>
          <cell r="B10080" t="str">
            <v>TUBO ACO GALV C/ COSTURA DIN 2440/NBR 5580 CLASSE MEDIA DN 2.1/2" (65MM) E=3,65MM - 6,51KG/M</v>
          </cell>
          <cell r="C10080" t="str">
            <v>M</v>
          </cell>
          <cell r="D10080">
            <v>44.4</v>
          </cell>
        </row>
        <row r="10081">
          <cell r="A10081">
            <v>7696</v>
          </cell>
          <cell r="B10081" t="str">
            <v>TUBO ACO GALV C/ COSTURA DIN 2440/NBR 5580 CLASSE MEDIA DN 2" (50MM) E=3,65MM - 5,10KG/M</v>
          </cell>
          <cell r="C10081" t="str">
            <v>M</v>
          </cell>
          <cell r="D10081">
            <v>33.56</v>
          </cell>
        </row>
        <row r="10082">
          <cell r="A10082">
            <v>7700</v>
          </cell>
          <cell r="B10082" t="str">
            <v>TUBO ACO GALV C/ COSTURA DIN 2440/NBR 5580 CLASSE MEDIA DN 3/4" (20MM) E = 2,65MM - 1,58KG/M</v>
          </cell>
          <cell r="C10082" t="str">
            <v>M</v>
          </cell>
          <cell r="D10082">
            <v>11.11</v>
          </cell>
        </row>
        <row r="10083">
          <cell r="A10083">
            <v>7694</v>
          </cell>
          <cell r="B10083" t="str">
            <v>TUBO ACO GALV C/ COSTURA DIN 2440/NBR 5580 CLASSE MEDIA DN 3" (80MM) E = 4,05MM - 8,47KG/M</v>
          </cell>
          <cell r="C10083" t="str">
            <v>M</v>
          </cell>
          <cell r="D10083">
            <v>50.32</v>
          </cell>
        </row>
        <row r="10084">
          <cell r="A10084">
            <v>7693</v>
          </cell>
          <cell r="B10084" t="str">
            <v>TUBO ACO GALV C/ COSTURA DIN 2440/NBR 5580 CLASSE MEDIA DN 4" (100MM) E = 4,50MM - 12,10KG/M</v>
          </cell>
          <cell r="C10084" t="str">
            <v>M</v>
          </cell>
          <cell r="D10084">
            <v>81.38</v>
          </cell>
        </row>
        <row r="10085">
          <cell r="A10085">
            <v>7692</v>
          </cell>
          <cell r="B10085" t="str">
            <v>TUBO ACO GALV C/ COSTURA DIN 2440/NBR 5580 CLASSE MEDIA DN 5" (125MM) E=5,40MM - 17,80KG/M</v>
          </cell>
          <cell r="C10085" t="str">
            <v>M</v>
          </cell>
          <cell r="D10085">
            <v>112.18</v>
          </cell>
        </row>
        <row r="10086">
          <cell r="A10086">
            <v>21016</v>
          </cell>
          <cell r="B10086" t="str">
            <v>TUBO ACO GALVANIZADO COM COSTURA, CLASSE LEVE, DN 100 MM ( 4"),  E = 3,75 MM, *10,55* KG/M (NBR 5580)</v>
          </cell>
          <cell r="C10086" t="str">
            <v>M</v>
          </cell>
          <cell r="D10086">
            <v>77.510000000000005</v>
          </cell>
        </row>
        <row r="10087">
          <cell r="A10087">
            <v>21008</v>
          </cell>
          <cell r="B10087" t="str">
            <v>TUBO ACO GALVANIZADO COM COSTURA, CLASSE LEVE, DN 15 MM ( 1/2"),  E = 2,25 MM,  *1,2* KG/M (NBR 5580)</v>
          </cell>
          <cell r="C10087" t="str">
            <v>M</v>
          </cell>
          <cell r="D10087">
            <v>9.0500000000000007</v>
          </cell>
        </row>
        <row r="10088">
          <cell r="A10088">
            <v>21009</v>
          </cell>
          <cell r="B10088" t="str">
            <v>TUBO ACO GALVANIZADO COM COSTURA, CLASSE LEVE, DN 20 MM ( 3/4"),  E = 2,25 MM,  *1,3* KG/M (NBR 5580)</v>
          </cell>
          <cell r="C10088" t="str">
            <v>M</v>
          </cell>
          <cell r="D10088">
            <v>11.79</v>
          </cell>
        </row>
        <row r="10089">
          <cell r="A10089">
            <v>21010</v>
          </cell>
          <cell r="B10089" t="str">
            <v>TUBO ACO GALVANIZADO COM COSTURA, CLASSE LEVE, DN 25 MM ( 1"),  E = 2,65 MM,  *2,11* KG/M (NBR 5580)</v>
          </cell>
          <cell r="C10089" t="str">
            <v>M</v>
          </cell>
          <cell r="D10089">
            <v>15.83</v>
          </cell>
        </row>
        <row r="10090">
          <cell r="A10090">
            <v>21011</v>
          </cell>
          <cell r="B10090" t="str">
            <v>TUBO ACO GALVANIZADO COM COSTURA, CLASSE LEVE, DN 32 MM ( 1 1/4"),  E = 2,65 MM, *2,71* KG/M (NBR 5580)</v>
          </cell>
          <cell r="C10090" t="str">
            <v>M</v>
          </cell>
          <cell r="D10090">
            <v>23.07</v>
          </cell>
        </row>
        <row r="10091">
          <cell r="A10091">
            <v>21012</v>
          </cell>
          <cell r="B10091" t="str">
            <v>TUBO ACO GALVANIZADO COM COSTURA, CLASSE LEVE, DN 40 MM ( 1 1/2"),  E = 3,00 MM, *3,48* KG/M (NBR 5580)</v>
          </cell>
          <cell r="C10091" t="str">
            <v>M</v>
          </cell>
          <cell r="D10091">
            <v>25.49</v>
          </cell>
        </row>
        <row r="10092">
          <cell r="A10092">
            <v>21013</v>
          </cell>
          <cell r="B10092" t="str">
            <v>TUBO ACO GALVANIZADO COM COSTURA, CLASSE LEVE, DN 50 MM ( 2"),  E = 3,00 MM,  *4,40* KG/M (NBR 5580)</v>
          </cell>
          <cell r="C10092" t="str">
            <v>M</v>
          </cell>
          <cell r="D10092">
            <v>33.270000000000003</v>
          </cell>
        </row>
        <row r="10093">
          <cell r="A10093">
            <v>21014</v>
          </cell>
          <cell r="B10093" t="str">
            <v>TUBO ACO GALVANIZADO COM COSTURA, CLASSE LEVE, DN 65 MM ( 2 1/2"),  E = 3,35 MM, * 6,23* KG/M (NBR 5580)</v>
          </cell>
          <cell r="C10093" t="str">
            <v>M</v>
          </cell>
          <cell r="D10093">
            <v>46.55</v>
          </cell>
        </row>
        <row r="10094">
          <cell r="A10094">
            <v>21015</v>
          </cell>
          <cell r="B10094" t="str">
            <v>TUBO ACO GALVANIZADO COM COSTURA, CLASSE LEVE, DN 80 MM ( 3"),  E = 3,35 MM, *7,32* KG/M (NBR 5580)</v>
          </cell>
          <cell r="C10094" t="str">
            <v>M</v>
          </cell>
          <cell r="D10094">
            <v>53.48</v>
          </cell>
        </row>
        <row r="10095">
          <cell r="A10095">
            <v>13356</v>
          </cell>
          <cell r="B10095" t="str">
            <v>TUBO ACO INDUSTRIAL DN 2" (50,8 MM) E=1,50MM, PESO= 1,8237 KG/M</v>
          </cell>
          <cell r="C10095" t="str">
            <v>M</v>
          </cell>
          <cell r="D10095">
            <v>59.85</v>
          </cell>
        </row>
        <row r="10096">
          <cell r="A10096">
            <v>20999</v>
          </cell>
          <cell r="B10096" t="str">
            <v>TUBO ACO PRETO COM COSTURA, NBR 5580, CLASSE L, DN = 15 MM, E = 2,25 MM, 1,06 KG/M</v>
          </cell>
          <cell r="C10096" t="str">
            <v>M</v>
          </cell>
          <cell r="D10096">
            <v>5.12</v>
          </cell>
        </row>
        <row r="10097">
          <cell r="A10097">
            <v>21001</v>
          </cell>
          <cell r="B10097" t="str">
            <v>TUBO ACO PRETO COM COSTURA, NBR 5580, CLASSE L, DN = 25 MM, E = 2,65 MM, 2,02 KG/M</v>
          </cell>
          <cell r="C10097" t="str">
            <v>M</v>
          </cell>
          <cell r="D10097">
            <v>9.56</v>
          </cell>
        </row>
        <row r="10098">
          <cell r="A10098">
            <v>21003</v>
          </cell>
          <cell r="B10098" t="str">
            <v>TUBO ACO PRETO COM COSTURA, NBR 5580, CLASSE L, DN = 40 MM, E = 3,0 MM, 3,34 KG/M</v>
          </cell>
          <cell r="C10098" t="str">
            <v>M</v>
          </cell>
          <cell r="D10098">
            <v>15.71</v>
          </cell>
        </row>
        <row r="10099">
          <cell r="A10099">
            <v>21006</v>
          </cell>
          <cell r="B10099" t="str">
            <v>TUBO ACO PRETO COM COSTURA, NBR 5580, CLASSE L, DN = 80 MM, E = 3,35 MM, 7,07 KG/M</v>
          </cell>
          <cell r="C10099" t="str">
            <v>M</v>
          </cell>
          <cell r="D10099">
            <v>33.340000000000003</v>
          </cell>
        </row>
        <row r="10100">
          <cell r="A10100">
            <v>21019</v>
          </cell>
          <cell r="B10100" t="str">
            <v>TUBO ACO PRETO COM COSTURA, NBR 5580, CLASSE M, DN = 25 MM, E = 3,35 MM, *2,50* KG//M</v>
          </cell>
          <cell r="C10100" t="str">
            <v>M</v>
          </cell>
          <cell r="D10100">
            <v>14.78</v>
          </cell>
        </row>
        <row r="10101">
          <cell r="A10101">
            <v>21021</v>
          </cell>
          <cell r="B10101" t="str">
            <v>TUBO ACO PRETO COM COSTURA, NBR 5580, CLASSE M, DN = 40 MM, E = 3,35 MM, *3,71* KG//M</v>
          </cell>
          <cell r="C10101" t="str">
            <v>M</v>
          </cell>
          <cell r="D10101">
            <v>23.36</v>
          </cell>
        </row>
        <row r="10102">
          <cell r="A10102">
            <v>21024</v>
          </cell>
          <cell r="B10102" t="str">
            <v>TUBO ACO PRETO COM COSTURA, NBR 5580, CLASSE M, DN = 80 MM, E = 4,05 MM, *8,47* KG/M</v>
          </cell>
          <cell r="C10102" t="str">
            <v>M</v>
          </cell>
          <cell r="D10102">
            <v>50.05</v>
          </cell>
        </row>
        <row r="10103">
          <cell r="A10103">
            <v>13127</v>
          </cell>
          <cell r="B10103" t="str">
            <v>TUBO ACO PRETO SEM COSTURA 1/2", E= *2,77 MM, SCHEDULE 40, *1,27 KG/M</v>
          </cell>
          <cell r="C10103" t="str">
            <v>M</v>
          </cell>
          <cell r="D10103">
            <v>16.809999999999999</v>
          </cell>
        </row>
        <row r="10104">
          <cell r="A10104">
            <v>13137</v>
          </cell>
          <cell r="B10104" t="str">
            <v>TUBO ACO PRETO SEM COSTURA 1/2", E= *3,73 MM, SCHEDULE 80, *1,62 KG/M</v>
          </cell>
          <cell r="C10104" t="str">
            <v>M</v>
          </cell>
          <cell r="D10104">
            <v>22.31</v>
          </cell>
        </row>
        <row r="10105">
          <cell r="A10105">
            <v>20989</v>
          </cell>
          <cell r="B10105" t="str">
            <v>TUBO ACO PRETO SEM COSTURA 14", E= *11,13 MM, SCHEDULE 40, *94,55 KG/M</v>
          </cell>
          <cell r="C10105" t="str">
            <v>M</v>
          </cell>
          <cell r="D10105">
            <v>799.38</v>
          </cell>
        </row>
        <row r="10106">
          <cell r="A10106">
            <v>21148</v>
          </cell>
          <cell r="B10106" t="str">
            <v>TUBO ACO PRETO SEM COSTURA 2", E= *3,91 MM, SCHEDULE 40, *5,43 KG/M</v>
          </cell>
          <cell r="C10106" t="str">
            <v>M</v>
          </cell>
          <cell r="D10106">
            <v>46.26</v>
          </cell>
        </row>
        <row r="10107">
          <cell r="A10107">
            <v>20984</v>
          </cell>
          <cell r="B10107" t="str">
            <v>TUBO ACO PRETO SEM COSTURA 20", E= *12,70 MM, SCHEDULE 30, *154,97 KG/M</v>
          </cell>
          <cell r="C10107" t="str">
            <v>M</v>
          </cell>
          <cell r="D10107">
            <v>1533.86</v>
          </cell>
        </row>
        <row r="10108">
          <cell r="A10108">
            <v>13042</v>
          </cell>
          <cell r="B10108" t="str">
            <v>TUBO ACO PRETO SEM COSTURA 20", E= *6,35 MM,  SCHEDULE 10, *78,46 KG/M</v>
          </cell>
          <cell r="C10108" t="str">
            <v>M</v>
          </cell>
          <cell r="D10108">
            <v>849.98</v>
          </cell>
        </row>
        <row r="10109">
          <cell r="A10109">
            <v>21150</v>
          </cell>
          <cell r="B10109" t="str">
            <v>TUBO ACO PRETO SEM COSTURA 3/4", E= *2,87 MM, SCHEDULE 40, *1,69 KG/M</v>
          </cell>
          <cell r="C10109" t="str">
            <v>M</v>
          </cell>
          <cell r="D10109">
            <v>22.93</v>
          </cell>
        </row>
        <row r="10110">
          <cell r="A10110">
            <v>13141</v>
          </cell>
          <cell r="B10110" t="str">
            <v>TUBO ACO PRETO SEM COSTURA 3/4", E= *3,91 MM, SCHEDULE 80, *2,19 KG/M.</v>
          </cell>
          <cell r="C10110" t="str">
            <v>M</v>
          </cell>
          <cell r="D10110">
            <v>28.9</v>
          </cell>
        </row>
        <row r="10111">
          <cell r="A10111">
            <v>21151</v>
          </cell>
          <cell r="B10111" t="str">
            <v>TUBO ACO PRETO SEM COSTURA 4", E= *6,02 MM, SCHEDULE 40, *16,06 KG/M</v>
          </cell>
          <cell r="C10111" t="str">
            <v>M</v>
          </cell>
          <cell r="D10111">
            <v>137.30000000000001</v>
          </cell>
        </row>
        <row r="10112">
          <cell r="A10112">
            <v>13142</v>
          </cell>
          <cell r="B10112" t="str">
            <v>TUBO ACO PRETO SEM COSTURA 4", E= *8,56 MM, SCHEDULE 80, *22,31 KG/M</v>
          </cell>
          <cell r="C10112" t="str">
            <v>M</v>
          </cell>
          <cell r="D10112">
            <v>196.28</v>
          </cell>
        </row>
        <row r="10113">
          <cell r="A10113">
            <v>20994</v>
          </cell>
          <cell r="B10113" t="str">
            <v>TUBO ACO PRETO SEM COSTURA 6", E= *10,97 MM, SCHEDULE 80, *42,56 KG/M</v>
          </cell>
          <cell r="C10113" t="str">
            <v>M</v>
          </cell>
          <cell r="D10113">
            <v>370.07</v>
          </cell>
        </row>
        <row r="10114">
          <cell r="A10114">
            <v>7672</v>
          </cell>
          <cell r="B10114" t="str">
            <v>TUBO ACO PRETO SEM COSTURA 6", E= 7,11 MM,  SCHEDULE 40, *28,26 KG/M</v>
          </cell>
          <cell r="C10114" t="str">
            <v>M</v>
          </cell>
          <cell r="D10114">
            <v>242.44</v>
          </cell>
        </row>
        <row r="10115">
          <cell r="A10115">
            <v>20995</v>
          </cell>
          <cell r="B10115" t="str">
            <v>TUBO ACO PRETO SEM COSTURA 8", E= *12,70 MM, SCHEDULE 80, *64,64 KG/M</v>
          </cell>
          <cell r="C10115" t="str">
            <v>M</v>
          </cell>
          <cell r="D10115">
            <v>486.34</v>
          </cell>
        </row>
        <row r="10116">
          <cell r="A10116">
            <v>7690</v>
          </cell>
          <cell r="B10116" t="str">
            <v>TUBO ACO PRETO SEM COSTURA 8", E= *6,35 MM,  SCHEDULE 20, *33,27 KG/M</v>
          </cell>
          <cell r="C10116" t="str">
            <v>M</v>
          </cell>
          <cell r="D10116">
            <v>281.27999999999997</v>
          </cell>
        </row>
        <row r="10117">
          <cell r="A10117">
            <v>20980</v>
          </cell>
          <cell r="B10117" t="str">
            <v>TUBO ACO PRETO SEM COSTURA 8", E= *7,04 MM, SCHEDULE 30, *36,75 KG/M</v>
          </cell>
          <cell r="C10117" t="str">
            <v>M</v>
          </cell>
          <cell r="D10117">
            <v>306.85000000000002</v>
          </cell>
        </row>
        <row r="10118">
          <cell r="A10118">
            <v>7661</v>
          </cell>
          <cell r="B10118" t="str">
            <v>TUBO ACO PRETO SEM COSTURA 8", E= *8,18 MM, SCHEDULE 40, *42,55 KG/M</v>
          </cell>
          <cell r="C10118" t="str">
            <v>M</v>
          </cell>
          <cell r="D10118">
            <v>365.03</v>
          </cell>
        </row>
        <row r="10119">
          <cell r="A10119">
            <v>7660</v>
          </cell>
          <cell r="B10119" t="str">
            <v>TUBO CHAPA PRETA E = 1/4" - 30" - 175KG</v>
          </cell>
          <cell r="C10119" t="str">
            <v>M</v>
          </cell>
          <cell r="D10119">
            <v>1046.23</v>
          </cell>
        </row>
        <row r="10120">
          <cell r="A10120">
            <v>7667</v>
          </cell>
          <cell r="B10120" t="str">
            <v>TUBO CHAPA PRETA E = 3/16" - 26" - 147KG</v>
          </cell>
          <cell r="C10120" t="str">
            <v>M</v>
          </cell>
          <cell r="D10120">
            <v>878.83</v>
          </cell>
        </row>
        <row r="10121">
          <cell r="A10121">
            <v>7676</v>
          </cell>
          <cell r="B10121" t="str">
            <v>TUBO CHAPA PRETA E = 3/8" - 30" -177KG</v>
          </cell>
          <cell r="C10121" t="str">
            <v>M</v>
          </cell>
          <cell r="D10121">
            <v>1058.19</v>
          </cell>
        </row>
        <row r="10122">
          <cell r="A10122">
            <v>7720</v>
          </cell>
          <cell r="B10122" t="str">
            <v>TUBO CONCRETO ARMADO, CLASSE EA-2, PB JE, DN 1000 MM, PARA ESGOTO SANITARIO (NBR 8890)</v>
          </cell>
          <cell r="C10122" t="str">
            <v>M</v>
          </cell>
          <cell r="D10122">
            <v>408.49</v>
          </cell>
        </row>
        <row r="10123">
          <cell r="A10123">
            <v>7740</v>
          </cell>
          <cell r="B10123" t="str">
            <v>TUBO CONCRETO ARMADO, CLASSE EA-2, PB JE, DN 400 MM, PARA ESGOTO SANITARIO (NBR 8890)</v>
          </cell>
          <cell r="C10123" t="str">
            <v>M</v>
          </cell>
          <cell r="D10123">
            <v>113.52</v>
          </cell>
        </row>
        <row r="10124">
          <cell r="A10124">
            <v>7741</v>
          </cell>
          <cell r="B10124" t="str">
            <v>TUBO CONCRETO ARMADO, CLASSE EA-2, PB JE, DN 500 MM, PARA ESGOTO SANITARIO (NBR 8890)</v>
          </cell>
          <cell r="C10124" t="str">
            <v>M</v>
          </cell>
          <cell r="D10124">
            <v>143.26</v>
          </cell>
        </row>
        <row r="10125">
          <cell r="A10125">
            <v>7774</v>
          </cell>
          <cell r="B10125" t="str">
            <v>TUBO CONCRETO ARMADO, CLASSE EA-2, PB JE, DN 600 MM, PARA ESGOTO SANITARIO (NBR 8890)</v>
          </cell>
          <cell r="C10125" t="str">
            <v>M</v>
          </cell>
          <cell r="D10125">
            <v>192.85</v>
          </cell>
        </row>
        <row r="10126">
          <cell r="A10126">
            <v>7744</v>
          </cell>
          <cell r="B10126" t="str">
            <v>TUBO CONCRETO ARMADO, CLASSE EA-2, PB JE, DN 700 MM, PARA ESGOTO SANITARIO (NBR 8890)</v>
          </cell>
          <cell r="C10126" t="str">
            <v>M</v>
          </cell>
          <cell r="D10126">
            <v>222.31</v>
          </cell>
        </row>
        <row r="10127">
          <cell r="A10127">
            <v>7773</v>
          </cell>
          <cell r="B10127" t="str">
            <v>TUBO CONCRETO ARMADO, CLASSE EA-2, PB JE, DN 800 MM, PARA ESGOTO SANITARIO (NBR 8890)</v>
          </cell>
          <cell r="C10127" t="str">
            <v>M</v>
          </cell>
          <cell r="D10127">
            <v>276.86</v>
          </cell>
        </row>
        <row r="10128">
          <cell r="A10128">
            <v>7754</v>
          </cell>
          <cell r="B10128" t="str">
            <v>TUBO CONCRETO ARMADO, CLASSE EA-2, PB JE, DN 900 MM, PARA ESGOTO SANITARIO (NBR 8890)</v>
          </cell>
          <cell r="C10128" t="str">
            <v>M</v>
          </cell>
          <cell r="D10128">
            <v>376.23</v>
          </cell>
        </row>
        <row r="10129">
          <cell r="A10129">
            <v>7735</v>
          </cell>
          <cell r="B10129" t="str">
            <v>TUBO CONCRETO ARMADO, CLASSE EA-3, PB JE, DN 1000 MM, PARA ESGOTO SANITARIO (NBR 8890)</v>
          </cell>
          <cell r="C10129" t="str">
            <v>M</v>
          </cell>
          <cell r="D10129">
            <v>515.66999999999996</v>
          </cell>
        </row>
        <row r="10130">
          <cell r="A10130">
            <v>7755</v>
          </cell>
          <cell r="B10130" t="str">
            <v>TUBO CONCRETO ARMADO, CLASSE EA-3, PB JE, DN 400 MM, PARA ESGOTO SANITARIO (NBR 8890)</v>
          </cell>
          <cell r="C10130" t="str">
            <v>M</v>
          </cell>
          <cell r="D10130">
            <v>138.29</v>
          </cell>
        </row>
        <row r="10131">
          <cell r="A10131">
            <v>7776</v>
          </cell>
          <cell r="B10131" t="str">
            <v>TUBO CONCRETO ARMADO, CLASSE EA-3, PB JE, DN 500 MM, PARA ESGOTO SANITARIO (NBR 8890)</v>
          </cell>
          <cell r="C10131" t="str">
            <v>M</v>
          </cell>
          <cell r="D10131">
            <v>179.99</v>
          </cell>
        </row>
        <row r="10132">
          <cell r="A10132">
            <v>7743</v>
          </cell>
          <cell r="B10132" t="str">
            <v>TUBO CONCRETO ARMADO, CLASSE EA-3, PB JE, DN 600 MM, PARA ESGOTO SANITARIO (NBR 8890)</v>
          </cell>
          <cell r="C10132" t="str">
            <v>M</v>
          </cell>
          <cell r="D10132">
            <v>237.69</v>
          </cell>
        </row>
        <row r="10133">
          <cell r="A10133">
            <v>7733</v>
          </cell>
          <cell r="B10133" t="str">
            <v>TUBO CONCRETO ARMADO, CLASSE EA-3, PB JE, DN 700 MM, PARA ESGOTO SANITARIO (NBR 8890)</v>
          </cell>
          <cell r="C10133" t="str">
            <v>M</v>
          </cell>
          <cell r="D10133">
            <v>265.04000000000002</v>
          </cell>
        </row>
        <row r="10134">
          <cell r="A10134">
            <v>7775</v>
          </cell>
          <cell r="B10134" t="str">
            <v>TUBO CONCRETO ARMADO, CLASSE EA-3, PB JE, DN 800 MM, PARA ESGOTO SANITARIO (NBR 8890)</v>
          </cell>
          <cell r="C10134" t="str">
            <v>M</v>
          </cell>
          <cell r="D10134">
            <v>326.08999999999997</v>
          </cell>
        </row>
        <row r="10135">
          <cell r="A10135">
            <v>7734</v>
          </cell>
          <cell r="B10135" t="str">
            <v>TUBO CONCRETO ARMADO, CLASSE EA-3, PB JE, DN 900 MM, PARA ESGOTO SANITARIO (NBR 8890)</v>
          </cell>
          <cell r="C10135" t="str">
            <v>M</v>
          </cell>
          <cell r="D10135">
            <v>471.42</v>
          </cell>
        </row>
        <row r="10136">
          <cell r="A10136">
            <v>7753</v>
          </cell>
          <cell r="B10136" t="str">
            <v>TUBO CONCRETO ARMADO, CLASSE PA-1, PB, DN 1000 MM, PARA AGUAS PLUVIAIS (NBR 8890)</v>
          </cell>
          <cell r="C10136" t="str">
            <v>M</v>
          </cell>
          <cell r="D10136">
            <v>239.02</v>
          </cell>
        </row>
        <row r="10137">
          <cell r="A10137">
            <v>13256</v>
          </cell>
          <cell r="B10137" t="str">
            <v>TUBO CONCRETO ARMADO, CLASSE PA-1, PB, DN 1100 MM, PARA AGUAS PLUVIAIS (NBR 8890)</v>
          </cell>
          <cell r="C10137" t="str">
            <v>M</v>
          </cell>
          <cell r="D10137">
            <v>279.02</v>
          </cell>
        </row>
        <row r="10138">
          <cell r="A10138">
            <v>7757</v>
          </cell>
          <cell r="B10138" t="str">
            <v>TUBO CONCRETO ARMADO, CLASSE PA-1, PB, DN 1200 MM, PARA AGUAS PLUVIAIS (NBR 8890)</v>
          </cell>
          <cell r="C10138" t="str">
            <v>M</v>
          </cell>
          <cell r="D10138">
            <v>338.73</v>
          </cell>
        </row>
        <row r="10139">
          <cell r="A10139">
            <v>7758</v>
          </cell>
          <cell r="B10139" t="str">
            <v>TUBO CONCRETO ARMADO, CLASSE PA-1, PB, DN 1500 MM, PARA AGUAS PLUVIAIS (NBR 8890)</v>
          </cell>
          <cell r="C10139" t="str">
            <v>M</v>
          </cell>
          <cell r="D10139">
            <v>503.84</v>
          </cell>
        </row>
        <row r="10140">
          <cell r="A10140">
            <v>7759</v>
          </cell>
          <cell r="B10140" t="str">
            <v>TUBO CONCRETO ARMADO, CLASSE PA-1, PB, DN 2000 MM, PARA AGUAS PLUVIAIS (NBR 8890)</v>
          </cell>
          <cell r="C10140" t="str">
            <v>M</v>
          </cell>
          <cell r="D10140">
            <v>1097.68</v>
          </cell>
        </row>
        <row r="10141">
          <cell r="A10141">
            <v>7745</v>
          </cell>
          <cell r="B10141" t="str">
            <v>TUBO CONCRETO ARMADO, CLASSE PA-1, PB, DN 400 MM, PARA AGUAS PLUVIAIS (NBR 8890)</v>
          </cell>
          <cell r="C10141" t="str">
            <v>M</v>
          </cell>
          <cell r="D10141">
            <v>62.62</v>
          </cell>
        </row>
        <row r="10142">
          <cell r="A10142">
            <v>7714</v>
          </cell>
          <cell r="B10142" t="str">
            <v>TUBO CONCRETO ARMADO, CLASSE PA-1, PB, DN 500 MM, PARA AGUAS PLUVIAIS (NBR 8890)</v>
          </cell>
          <cell r="C10142" t="str">
            <v>M</v>
          </cell>
          <cell r="D10142">
            <v>82.7</v>
          </cell>
        </row>
        <row r="10143">
          <cell r="A10143">
            <v>7742</v>
          </cell>
          <cell r="B10143" t="str">
            <v>TUBO CONCRETO ARMADO, CLASSE PA-1, PB, DN 700 MM, PARA AGUAS PLUVIAIS (NBR 8890)</v>
          </cell>
          <cell r="C10143" t="str">
            <v>M</v>
          </cell>
          <cell r="D10143">
            <v>163.29</v>
          </cell>
        </row>
        <row r="10144">
          <cell r="A10144">
            <v>7750</v>
          </cell>
          <cell r="B10144" t="str">
            <v>TUBO CONCRETO ARMADO, CLASSE PA-1, PB, DN 800 MM, PARA AGUAS PLUVIAIS (NBR 8890)</v>
          </cell>
          <cell r="C10144" t="str">
            <v>M</v>
          </cell>
          <cell r="D10144">
            <v>174.13</v>
          </cell>
        </row>
        <row r="10145">
          <cell r="A10145">
            <v>7756</v>
          </cell>
          <cell r="B10145" t="str">
            <v>TUBO CONCRETO ARMADO, CLASSE PA-1, PB, DN 900 MM, PARA AGUAS PLUVIAIS (NBR 8890)</v>
          </cell>
          <cell r="C10145" t="str">
            <v>M</v>
          </cell>
          <cell r="D10145">
            <v>214.98</v>
          </cell>
        </row>
        <row r="10146">
          <cell r="A10146">
            <v>7765</v>
          </cell>
          <cell r="B10146" t="str">
            <v>TUBO CONCRETO ARMADO, CLASSE PA-2, PB, DN 1000 MM, PARA AGUAS PLUVIAIS (NBR 8890)</v>
          </cell>
          <cell r="C10146" t="str">
            <v>M</v>
          </cell>
          <cell r="D10146">
            <v>263.95999999999998</v>
          </cell>
        </row>
        <row r="10147">
          <cell r="A10147">
            <v>12569</v>
          </cell>
          <cell r="B10147" t="str">
            <v>TUBO CONCRETO ARMADO, CLASSE PA-2, PB, DN 1100 MM, PARA AGUAS PLUVIAIS (NBR 8890)</v>
          </cell>
          <cell r="C10147" t="str">
            <v>M</v>
          </cell>
          <cell r="D10147">
            <v>284.02999999999997</v>
          </cell>
        </row>
        <row r="10148">
          <cell r="A10148">
            <v>7766</v>
          </cell>
          <cell r="B10148" t="str">
            <v>TUBO CONCRETO ARMADO, CLASSE PA-2, PB, DN 1200 MM, PARA AGUAS PLUVIAIS (NBR 8890)</v>
          </cell>
          <cell r="C10148" t="str">
            <v>M</v>
          </cell>
          <cell r="D10148">
            <v>383.9</v>
          </cell>
        </row>
        <row r="10149">
          <cell r="A10149">
            <v>7767</v>
          </cell>
          <cell r="B10149" t="str">
            <v>TUBO CONCRETO ARMADO, CLASSE PA-2, PB, DN 1500 MM, PARA AGUAS PLUVIAIS (NBR 8890)</v>
          </cell>
          <cell r="C10149" t="str">
            <v>M</v>
          </cell>
          <cell r="D10149">
            <v>591.57000000000005</v>
          </cell>
        </row>
        <row r="10150">
          <cell r="A10150">
            <v>7727</v>
          </cell>
          <cell r="B10150" t="str">
            <v>TUBO CONCRETO ARMADO, CLASSE PA-2, PB, DN 2000 MM, PARA AGUAS PLUVIAIS (NBR 8890)</v>
          </cell>
          <cell r="C10150" t="str">
            <v>M</v>
          </cell>
          <cell r="D10150">
            <v>1284.69</v>
          </cell>
        </row>
        <row r="10151">
          <cell r="A10151">
            <v>7760</v>
          </cell>
          <cell r="B10151" t="str">
            <v>TUBO CONCRETO ARMADO, CLASSE PA-2, PB, DN 300 MM, PARA AGUAS PLUVIAIS (NBR 8890)</v>
          </cell>
          <cell r="C10151" t="str">
            <v>M</v>
          </cell>
          <cell r="D10151">
            <v>62.32</v>
          </cell>
        </row>
        <row r="10152">
          <cell r="A10152">
            <v>7761</v>
          </cell>
          <cell r="B10152" t="str">
            <v>TUBO CONCRETO ARMADO, CLASSE PA-2, PB, DN 400 MM, PARA AGUAS PLUVIAIS (NBR 8890)</v>
          </cell>
          <cell r="C10152" t="str">
            <v>M</v>
          </cell>
          <cell r="D10152">
            <v>66.239999999999995</v>
          </cell>
        </row>
        <row r="10153">
          <cell r="A10153">
            <v>7752</v>
          </cell>
          <cell r="B10153" t="str">
            <v>TUBO CONCRETO ARMADO, CLASSE PA-2, PB, DN 500 MM, PARA AGUAS PLUVIAIS (NBR 8890)</v>
          </cell>
          <cell r="C10153" t="str">
            <v>M</v>
          </cell>
          <cell r="D10153">
            <v>80.239999999999995</v>
          </cell>
        </row>
        <row r="10154">
          <cell r="A10154">
            <v>7762</v>
          </cell>
          <cell r="B10154" t="str">
            <v>TUBO CONCRETO ARMADO, CLASSE PA-2, PB, DN 600 MM, PARA AGUAS PLUVIAIS (NBR 8890)</v>
          </cell>
          <cell r="C10154" t="str">
            <v>M</v>
          </cell>
          <cell r="D10154">
            <v>104.98</v>
          </cell>
        </row>
        <row r="10155">
          <cell r="A10155">
            <v>7722</v>
          </cell>
          <cell r="B10155" t="str">
            <v>TUBO CONCRETO ARMADO, CLASSE PA-2, PB, DN 700 MM, PARA AGUAS PLUVIAIS (NBR 8890)</v>
          </cell>
          <cell r="C10155" t="str">
            <v>M</v>
          </cell>
          <cell r="D10155">
            <v>161.88</v>
          </cell>
        </row>
        <row r="10156">
          <cell r="A10156">
            <v>7763</v>
          </cell>
          <cell r="B10156" t="str">
            <v>TUBO CONCRETO ARMADO, CLASSE PA-2, PB, DN 800 MM, PARA AGUAS PLUVIAIS (NBR 8890)</v>
          </cell>
          <cell r="C10156" t="str">
            <v>M</v>
          </cell>
          <cell r="D10156">
            <v>180.4</v>
          </cell>
        </row>
        <row r="10157">
          <cell r="A10157">
            <v>7764</v>
          </cell>
          <cell r="B10157" t="str">
            <v>TUBO CONCRETO ARMADO, CLASSE PA-2, PB, DN 900 MM, PARA AGUAS PLUVIAIS (NBR 8890)</v>
          </cell>
          <cell r="C10157" t="str">
            <v>M</v>
          </cell>
          <cell r="D10157">
            <v>270.99</v>
          </cell>
        </row>
        <row r="10158">
          <cell r="A10158">
            <v>12572</v>
          </cell>
          <cell r="B10158" t="str">
            <v>TUBO CONCRETO ARMADO, CLASSE PA-3, PB, DN 1000 MM, PARA AGUAS PLUVIAIS (NBR 8890)</v>
          </cell>
          <cell r="C10158" t="str">
            <v>M</v>
          </cell>
          <cell r="D10158">
            <v>377.83</v>
          </cell>
        </row>
        <row r="10159">
          <cell r="A10159">
            <v>12573</v>
          </cell>
          <cell r="B10159" t="str">
            <v>TUBO CONCRETO ARMADO, CLASSE PA-3, PB, DN 1100 MM, PARA AGUAS PLUVIAIS (NBR 8890)</v>
          </cell>
          <cell r="C10159" t="str">
            <v>M</v>
          </cell>
          <cell r="D10159">
            <v>509.66</v>
          </cell>
        </row>
        <row r="10160">
          <cell r="A10160">
            <v>12574</v>
          </cell>
          <cell r="B10160" t="str">
            <v>TUBO CONCRETO ARMADO, CLASSE PA-3, PB, DN 1200 MM, PARA AGUAS PLUVIAIS (NBR 8890)</v>
          </cell>
          <cell r="C10160" t="str">
            <v>M</v>
          </cell>
          <cell r="D10160">
            <v>485.15</v>
          </cell>
        </row>
        <row r="10161">
          <cell r="A10161">
            <v>12575</v>
          </cell>
          <cell r="B10161" t="str">
            <v>TUBO CONCRETO ARMADO, CLASSE PA-3, PB, DN 1500 MM, PARA AGUAS PLUVIAIS (NBR 8890)</v>
          </cell>
          <cell r="C10161" t="str">
            <v>M</v>
          </cell>
          <cell r="D10161">
            <v>712.1</v>
          </cell>
        </row>
        <row r="10162">
          <cell r="A10162">
            <v>12576</v>
          </cell>
          <cell r="B10162" t="str">
            <v>TUBO CONCRETO ARMADO, CLASSE PA-3, PB, DN 400 MM, PARA AGUAS PLUVIAIS (NBR 8890)</v>
          </cell>
          <cell r="C10162" t="str">
            <v>M</v>
          </cell>
          <cell r="D10162">
            <v>75.27</v>
          </cell>
        </row>
        <row r="10163">
          <cell r="A10163">
            <v>12577</v>
          </cell>
          <cell r="B10163" t="str">
            <v>TUBO CONCRETO ARMADO, CLASSE PA-3, PB, DN 500 MM, PARA AGUAS PLUVIAIS (NBR 8890)</v>
          </cell>
          <cell r="C10163" t="str">
            <v>M</v>
          </cell>
          <cell r="D10163">
            <v>97.35</v>
          </cell>
        </row>
        <row r="10164">
          <cell r="A10164">
            <v>12578</v>
          </cell>
          <cell r="B10164" t="str">
            <v>TUBO CONCRETO ARMADO, CLASSE PA-3, PB, DN 600 MM, PARA AGUAS PLUVIAIS (NBR 8890)</v>
          </cell>
          <cell r="C10164" t="str">
            <v>M</v>
          </cell>
          <cell r="D10164">
            <v>130.57</v>
          </cell>
        </row>
        <row r="10165">
          <cell r="A10165">
            <v>12579</v>
          </cell>
          <cell r="B10165" t="str">
            <v>TUBO CONCRETO ARMADO, CLASSE PA-3, PB, DN 700 MM, PARA AGUAS PLUVIAIS (NBR 8890)</v>
          </cell>
          <cell r="C10165" t="str">
            <v>M</v>
          </cell>
          <cell r="D10165">
            <v>191.2</v>
          </cell>
        </row>
        <row r="10166">
          <cell r="A10166">
            <v>12580</v>
          </cell>
          <cell r="B10166" t="str">
            <v>TUBO CONCRETO ARMADO, CLASSE PA-3, PB, DN 800 MM, PARA AGUAS PLUVIAIS (NBR 8890)</v>
          </cell>
          <cell r="C10166" t="str">
            <v>M</v>
          </cell>
          <cell r="D10166">
            <v>246.82</v>
          </cell>
        </row>
        <row r="10167">
          <cell r="A10167">
            <v>12581</v>
          </cell>
          <cell r="B10167" t="str">
            <v>TUBO CONCRETO ARMADO, CLASSE PA-3, PB, DN 900 MM, PARA AGUAS PLUVIAIS (NBR 8890)</v>
          </cell>
          <cell r="C10167" t="str">
            <v>M</v>
          </cell>
          <cell r="D10167">
            <v>337.73</v>
          </cell>
        </row>
        <row r="10168">
          <cell r="A10168">
            <v>12584</v>
          </cell>
          <cell r="B10168" t="str">
            <v>TUBO CONCRETO SIMPLES POROSO DN 300 MM</v>
          </cell>
          <cell r="C10168" t="str">
            <v>M</v>
          </cell>
          <cell r="D10168">
            <v>41.33</v>
          </cell>
        </row>
        <row r="10169">
          <cell r="A10169">
            <v>38966</v>
          </cell>
          <cell r="B10169" t="str">
            <v>TUBO CORRUGADO PEAD, PAREDE DUPLA, INTERNA LISA, DN *1000* MM PARA SANEAMENTO.</v>
          </cell>
          <cell r="C10169" t="str">
            <v>M</v>
          </cell>
          <cell r="D10169">
            <v>1103.1199999999999</v>
          </cell>
        </row>
        <row r="10170">
          <cell r="A10170">
            <v>38962</v>
          </cell>
          <cell r="B10170" t="str">
            <v>TUBO CORRUGADO PEAD, PAREDE DUPLA, INTERNA LISA, DN *450* MM PARA SANEAMENTO.</v>
          </cell>
          <cell r="C10170" t="str">
            <v>M</v>
          </cell>
          <cell r="D10170">
            <v>251.09</v>
          </cell>
        </row>
        <row r="10171">
          <cell r="A10171">
            <v>38964</v>
          </cell>
          <cell r="B10171" t="str">
            <v>TUBO CORRUGADO PEAD, PAREDE DUPLA, INTERNA LISA, DN *750* MM PARA SANEAMENTO.</v>
          </cell>
          <cell r="C10171" t="str">
            <v>M</v>
          </cell>
          <cell r="D10171">
            <v>727.97</v>
          </cell>
        </row>
        <row r="10172">
          <cell r="A10172">
            <v>38967</v>
          </cell>
          <cell r="B10172" t="str">
            <v>TUBO CORRUGADO PEAD, PAREDE DUPLA, INTERNA LISA, DN 1200 MM PARA SANEAMENTO.</v>
          </cell>
          <cell r="C10172" t="str">
            <v>M</v>
          </cell>
          <cell r="D10172">
            <v>1579.73</v>
          </cell>
        </row>
        <row r="10173">
          <cell r="A10173">
            <v>38969</v>
          </cell>
          <cell r="B10173" t="str">
            <v>TUBO CORRUGADO PEAD, PAREDE DUPLA, INTERNA LISA, DN 1500 MM PARA SANEAMENTO</v>
          </cell>
          <cell r="C10173" t="str">
            <v>M</v>
          </cell>
          <cell r="D10173">
            <v>1918.46</v>
          </cell>
        </row>
        <row r="10174">
          <cell r="A10174">
            <v>38960</v>
          </cell>
          <cell r="B10174" t="str">
            <v>TUBO CORRUGADO PEAD, PAREDE DUPLA, INTERNA LISA, DN 250 MM PARA SANEAMENTO</v>
          </cell>
          <cell r="C10174" t="str">
            <v>M</v>
          </cell>
          <cell r="D10174">
            <v>85.22</v>
          </cell>
        </row>
        <row r="10175">
          <cell r="A10175">
            <v>38961</v>
          </cell>
          <cell r="B10175" t="str">
            <v>TUBO CORRUGADO PEAD, PAREDE DUPLA, INTERNA LISA, DN 300 MM PARA SANEAMENTO.</v>
          </cell>
          <cell r="C10175" t="str">
            <v>M</v>
          </cell>
          <cell r="D10175">
            <v>126.11</v>
          </cell>
        </row>
        <row r="10176">
          <cell r="A10176">
            <v>38963</v>
          </cell>
          <cell r="B10176" t="str">
            <v>TUBO CORRUGADO PEAD, PAREDE DUPLA, INTERNA LISA, DN 600 MM PARA SANEAMENTO.</v>
          </cell>
          <cell r="C10176" t="str">
            <v>M</v>
          </cell>
          <cell r="D10176">
            <v>490.84</v>
          </cell>
        </row>
        <row r="10177">
          <cell r="A10177">
            <v>38965</v>
          </cell>
          <cell r="B10177" t="str">
            <v>TUBO CORRUGADO PEAD, PAREDE DUPLA, INTERNA LISA, DN 900 MM PARA SANEAMENTO.</v>
          </cell>
          <cell r="C10177" t="str">
            <v>M</v>
          </cell>
          <cell r="D10177">
            <v>793.37</v>
          </cell>
        </row>
        <row r="10178">
          <cell r="A10178">
            <v>21123</v>
          </cell>
          <cell r="B10178" t="str">
            <v>TUBO CPVC, SOLDAVEL, 15 MM, AGUA QUENTE PREDIAL (NBR 15884)</v>
          </cell>
          <cell r="C10178" t="str">
            <v>M</v>
          </cell>
          <cell r="D10178">
            <v>6.25</v>
          </cell>
        </row>
        <row r="10179">
          <cell r="A10179">
            <v>21124</v>
          </cell>
          <cell r="B10179" t="str">
            <v>TUBO CPVC, SOLDAVEL, 22 MM, AGUA QUENTE PREDIAL (NBR 15884)</v>
          </cell>
          <cell r="C10179" t="str">
            <v>M</v>
          </cell>
          <cell r="D10179">
            <v>11.08</v>
          </cell>
        </row>
        <row r="10180">
          <cell r="A10180">
            <v>21125</v>
          </cell>
          <cell r="B10180" t="str">
            <v>TUBO CPVC, SOLDAVEL, 28 MM, AGUA QUENTE PREDIAL (NBR 15884)</v>
          </cell>
          <cell r="C10180" t="str">
            <v>M</v>
          </cell>
          <cell r="D10180">
            <v>17.760000000000002</v>
          </cell>
        </row>
        <row r="10181">
          <cell r="A10181">
            <v>7695</v>
          </cell>
          <cell r="B10181" t="str">
            <v>TUBO DE ACO GALVANIZADO COM COSTURA, CLASSE MEDIA, TAMANHO NOMINAL = 150, DE = 6", E = 4,85 MM, PESO = 19,68 KG/M (NBR 5580)</v>
          </cell>
          <cell r="C10181" t="str">
            <v>M</v>
          </cell>
          <cell r="D10181">
            <v>126.1</v>
          </cell>
        </row>
        <row r="10182">
          <cell r="A10182">
            <v>39749</v>
          </cell>
          <cell r="B10182" t="str">
            <v>TUBO DE COBRE CLASSE "A", DN = 1 " (28 MM), PARA INSTALACOES DE MEDIA PRESSAO PARA GASES COMBUSTIVEIS E MEDICINAIS</v>
          </cell>
          <cell r="C10182" t="str">
            <v>M</v>
          </cell>
          <cell r="D10182">
            <v>47.99</v>
          </cell>
        </row>
        <row r="10183">
          <cell r="A10183">
            <v>39750</v>
          </cell>
          <cell r="B10183" t="str">
            <v>TUBO DE COBRE CLASSE "A", DN = 1 1/4 " (35 MM), PARA INSTALACOES DE MEDIA PRESSAO PARA GASES COMBUSTIVEIS E MEDICINAIS</v>
          </cell>
          <cell r="C10183" t="str">
            <v>M</v>
          </cell>
          <cell r="D10183">
            <v>72.489999999999995</v>
          </cell>
        </row>
        <row r="10184">
          <cell r="A10184">
            <v>39747</v>
          </cell>
          <cell r="B10184" t="str">
            <v>TUBO DE COBRE CLASSE "A", DN = 1/2 " (15 MM), PARA INSTALACOES DE MEDIA PRESSAO PARA GASES COMBUSTIVEIS E MEDICINAIS</v>
          </cell>
          <cell r="C10184" t="str">
            <v>M</v>
          </cell>
          <cell r="D10184">
            <v>23.31</v>
          </cell>
        </row>
        <row r="10185">
          <cell r="A10185">
            <v>39753</v>
          </cell>
          <cell r="B10185" t="str">
            <v>TUBO DE COBRE CLASSE "A", DN = 2 1/2 " (66 MM), PARA INSTALACOES DE MEDIA PRESSAO PARA GASES COMBUSTIVEIS E MEDICINAIS</v>
          </cell>
          <cell r="C10185" t="str">
            <v>M</v>
          </cell>
          <cell r="D10185">
            <v>160.53</v>
          </cell>
        </row>
        <row r="10186">
          <cell r="A10186">
            <v>39754</v>
          </cell>
          <cell r="B10186" t="str">
            <v>TUBO DE COBRE CLASSE "A", DN = 3 " (79 MM), PARA INSTALACOES DE MEDIA PRESSAO PARA GASES COMBUSTIVEIS E MEDICINAIS</v>
          </cell>
          <cell r="C10186" t="str">
            <v>M</v>
          </cell>
          <cell r="D10186">
            <v>236.51</v>
          </cell>
        </row>
        <row r="10187">
          <cell r="A10187">
            <v>39748</v>
          </cell>
          <cell r="B10187" t="str">
            <v>TUBO DE COBRE CLASSE "A", DN = 3/4 " (22 MM), PARA INSTALACOES DE MEDIA PRESSAO PARA GASES COMBUSTIVEIS E MEDICINAIS</v>
          </cell>
          <cell r="C10187" t="str">
            <v>M</v>
          </cell>
          <cell r="D10187">
            <v>37.72</v>
          </cell>
        </row>
        <row r="10188">
          <cell r="A10188">
            <v>39755</v>
          </cell>
          <cell r="B10188" t="str">
            <v>TUBO DE COBRE CLASSE "A", DN = 4 " (104 MM), PARA INSTALACOES DE MEDIA PRESSAO PARA GASES COMBUSTIVEIS E MEDICINAIS</v>
          </cell>
          <cell r="C10188" t="str">
            <v>M</v>
          </cell>
          <cell r="D10188">
            <v>358.61</v>
          </cell>
        </row>
        <row r="10189">
          <cell r="A10189">
            <v>12742</v>
          </cell>
          <cell r="B10189" t="str">
            <v>TUBO DE COBRE CLASSE "E", DN = 104 MM, PARA INSTALACAO HIDRAULICA PREDIAL</v>
          </cell>
          <cell r="C10189" t="str">
            <v>M</v>
          </cell>
          <cell r="D10189">
            <v>283.95</v>
          </cell>
        </row>
        <row r="10190">
          <cell r="A10190">
            <v>12713</v>
          </cell>
          <cell r="B10190" t="str">
            <v>TUBO DE COBRE CLASSE "E", DN = 15 MM, PARA INSTALACAO HIDRAULICA PREDIAL</v>
          </cell>
          <cell r="C10190" t="str">
            <v>M</v>
          </cell>
          <cell r="D10190">
            <v>15.06</v>
          </cell>
        </row>
        <row r="10191">
          <cell r="A10191">
            <v>12743</v>
          </cell>
          <cell r="B10191" t="str">
            <v>TUBO DE COBRE CLASSE "E", DN = 22 MM, PARA INSTALACAO HIDRAULICA PREDIAL</v>
          </cell>
          <cell r="C10191" t="str">
            <v>M</v>
          </cell>
          <cell r="D10191">
            <v>25.9</v>
          </cell>
        </row>
        <row r="10192">
          <cell r="A10192">
            <v>12744</v>
          </cell>
          <cell r="B10192" t="str">
            <v>TUBO DE COBRE CLASSE "E", DN = 28 MM, PARA INSTALACAO HIDRAULICA PREDIAL</v>
          </cell>
          <cell r="C10192" t="str">
            <v>M</v>
          </cell>
          <cell r="D10192">
            <v>32.880000000000003</v>
          </cell>
        </row>
        <row r="10193">
          <cell r="A10193">
            <v>12745</v>
          </cell>
          <cell r="B10193" t="str">
            <v>TUBO DE COBRE CLASSE "E", DN = 35 MM, PARA INSTALACAO HIDRAULICA PREDIAL</v>
          </cell>
          <cell r="C10193" t="str">
            <v>M</v>
          </cell>
          <cell r="D10193">
            <v>47.74</v>
          </cell>
        </row>
        <row r="10194">
          <cell r="A10194">
            <v>12746</v>
          </cell>
          <cell r="B10194" t="str">
            <v>TUBO DE COBRE CLASSE "E", DN = 42 MM, PARA INSTALACAO HIDRAULICA PREDIAL</v>
          </cell>
          <cell r="C10194" t="str">
            <v>M</v>
          </cell>
          <cell r="D10194">
            <v>64.47</v>
          </cell>
        </row>
        <row r="10195">
          <cell r="A10195">
            <v>12747</v>
          </cell>
          <cell r="B10195" t="str">
            <v>TUBO DE COBRE CLASSE "E", DN = 54 MM, PARA INSTALACAO HIDRAULICA PREDIAL</v>
          </cell>
          <cell r="C10195" t="str">
            <v>M</v>
          </cell>
          <cell r="D10195">
            <v>93.5</v>
          </cell>
        </row>
        <row r="10196">
          <cell r="A10196">
            <v>12748</v>
          </cell>
          <cell r="B10196" t="str">
            <v>TUBO DE COBRE CLASSE "E", DN = 66 MM, PARA INSTALACAO HIDRAULICA PREDIAL</v>
          </cell>
          <cell r="C10196" t="str">
            <v>M</v>
          </cell>
          <cell r="D10196">
            <v>131.72999999999999</v>
          </cell>
        </row>
        <row r="10197">
          <cell r="A10197">
            <v>12749</v>
          </cell>
          <cell r="B10197" t="str">
            <v>TUBO DE COBRE CLASSE "E", DN = 79 MM, PARA INSTALACAO HIDRAULICA PREDIAL</v>
          </cell>
          <cell r="C10197" t="str">
            <v>M</v>
          </cell>
          <cell r="D10197">
            <v>192.57</v>
          </cell>
        </row>
        <row r="10198">
          <cell r="A10198">
            <v>39726</v>
          </cell>
          <cell r="B10198" t="str">
            <v>TUBO DE COBRE CLASSE "I", DN = 1 " (28 MM), PARA INSTALACOES INDUSTRIAIS DE ALTA PRESSAO E VAPOR</v>
          </cell>
          <cell r="C10198" t="str">
            <v>M</v>
          </cell>
          <cell r="D10198">
            <v>63.25</v>
          </cell>
        </row>
        <row r="10199">
          <cell r="A10199">
            <v>39728</v>
          </cell>
          <cell r="B10199" t="str">
            <v>TUBO DE COBRE CLASSE "I", DN = 1 1/2 " (42 MM), PARA INSTALACOES INDUSTRIAIS DE ALTA PRESSAO E VAPOR</v>
          </cell>
          <cell r="C10199" t="str">
            <v>M</v>
          </cell>
          <cell r="D10199">
            <v>111.16</v>
          </cell>
        </row>
        <row r="10200">
          <cell r="A10200">
            <v>39727</v>
          </cell>
          <cell r="B10200" t="str">
            <v>TUBO DE COBRE CLASSE "I", DN = 1 1/4 " (35 MM), PARA INSTALACOES INDUSTRIAIS DE ALTA PRESSAO E VAPOR</v>
          </cell>
          <cell r="C10200" t="str">
            <v>M</v>
          </cell>
          <cell r="D10200">
            <v>91.48</v>
          </cell>
        </row>
        <row r="10201">
          <cell r="A10201">
            <v>39724</v>
          </cell>
          <cell r="B10201" t="str">
            <v>TUBO DE COBRE CLASSE "I", DN = 1/2 " (15 MM), PARA INSTALACOES INDUSTRIAIS DE ALTA PRESSAO E VAPOR</v>
          </cell>
          <cell r="C10201" t="str">
            <v>M</v>
          </cell>
          <cell r="D10201">
            <v>28.01</v>
          </cell>
        </row>
        <row r="10202">
          <cell r="A10202">
            <v>39729</v>
          </cell>
          <cell r="B10202" t="str">
            <v>TUBO DE COBRE CLASSE "I", DN = 2 " (54 MM), PARA INSTALACOES INDUSTRIAIS DE ALTA PRESSAO E VAPOR</v>
          </cell>
          <cell r="C10202" t="str">
            <v>M</v>
          </cell>
          <cell r="D10202">
            <v>153.94</v>
          </cell>
        </row>
        <row r="10203">
          <cell r="A10203">
            <v>39730</v>
          </cell>
          <cell r="B10203" t="str">
            <v>TUBO DE COBRE CLASSE "I", DN = 2 1/2 " (66 MM), PARA INSTALACOES INDUSTRIAIS DE ALTA PRESSAO E VAPOR</v>
          </cell>
          <cell r="C10203" t="str">
            <v>M</v>
          </cell>
          <cell r="D10203">
            <v>199.73</v>
          </cell>
        </row>
        <row r="10204">
          <cell r="A10204">
            <v>39731</v>
          </cell>
          <cell r="B10204" t="str">
            <v>TUBO DE COBRE CLASSE "I", DN = 3 " (79 MM), PARA INSTALACOES INDUSTRIAIS DE ALTA PRESSAO E VAPOR</v>
          </cell>
          <cell r="C10204" t="str">
            <v>M</v>
          </cell>
          <cell r="D10204">
            <v>295.82</v>
          </cell>
        </row>
        <row r="10205">
          <cell r="A10205">
            <v>39725</v>
          </cell>
          <cell r="B10205" t="str">
            <v>TUBO DE COBRE CLASSE "I", DN = 3/4 " (22 MM), PARA INSTALACOES INDUSTRIAIS DE ALTA PRESSAO E VAPOR</v>
          </cell>
          <cell r="C10205" t="str">
            <v>M</v>
          </cell>
          <cell r="D10205">
            <v>45.65</v>
          </cell>
        </row>
        <row r="10206">
          <cell r="A10206">
            <v>39732</v>
          </cell>
          <cell r="B10206" t="str">
            <v>TUBO DE COBRE CLASSE "I", DN = 4" (104 MM), PARA INSTALACOES INDUSTRIAIS DE ALTA PRESSAO E VAPOR</v>
          </cell>
          <cell r="C10206" t="str">
            <v>M</v>
          </cell>
          <cell r="D10206">
            <v>435.43</v>
          </cell>
        </row>
        <row r="10207">
          <cell r="A10207">
            <v>39751</v>
          </cell>
          <cell r="B10207" t="str">
            <v>TUBO DE COBRE DN = 1 1/2" (42 MM), CLASSE "A", PARA INSTALACOES DE MEDIA PRESSAO PARA GASES COMBUSTIVEIS E MEDICINAIS</v>
          </cell>
          <cell r="C10207" t="str">
            <v>M</v>
          </cell>
          <cell r="D10207">
            <v>87.21</v>
          </cell>
        </row>
        <row r="10208">
          <cell r="A10208">
            <v>39660</v>
          </cell>
          <cell r="B10208" t="str">
            <v>TUBO DE COBRE FLEXIVEL, D = 1/2 ", E = 0,79 MM, PARA AR-CONDICIONADO/ INSTALACOES GAS RESIDENCIAIS E COMERCIAIS</v>
          </cell>
          <cell r="C10208" t="str">
            <v>M</v>
          </cell>
          <cell r="D10208">
            <v>19.84</v>
          </cell>
        </row>
        <row r="10209">
          <cell r="A10209">
            <v>39662</v>
          </cell>
          <cell r="B10209" t="str">
            <v>TUBO DE COBRE FLEXIVEL, D = 1/4 ", E = 0,79 MM, PARA AR-CONDICIONADO/ INSTALACOES GAS RESIDENCIAIS E COMERCIAIS</v>
          </cell>
          <cell r="C10209" t="str">
            <v>M</v>
          </cell>
          <cell r="D10209">
            <v>9.51</v>
          </cell>
        </row>
        <row r="10210">
          <cell r="A10210">
            <v>39661</v>
          </cell>
          <cell r="B10210" t="str">
            <v>TUBO DE COBRE FLEXIVEL, D = 3/16 ", E = 0,79 MM, PARA AR-CONDICIONADO/ INSTALACOES GAS RESIDENCIAIS E COMERCIAIS</v>
          </cell>
          <cell r="C10210" t="str">
            <v>M</v>
          </cell>
          <cell r="D10210">
            <v>6.48</v>
          </cell>
        </row>
        <row r="10211">
          <cell r="A10211">
            <v>39664</v>
          </cell>
          <cell r="B10211" t="str">
            <v>TUBO DE COBRE FLEXIVEL, D = 3/8 ", E = 0,79 MM, PARA AR-CONDICIONADO/ INSTALACOES GAS RESIDENCIAIS E COMERCIAIS</v>
          </cell>
          <cell r="C10211" t="str">
            <v>M</v>
          </cell>
          <cell r="D10211">
            <v>14.63</v>
          </cell>
        </row>
        <row r="10212">
          <cell r="A10212">
            <v>39663</v>
          </cell>
          <cell r="B10212" t="str">
            <v>TUBO DE COBRE FLEXIVEL, D = 5/16 ", E = 0,79 MM, PARA AR-CONDICIONADO/ INSTALACOES GAS RESIDENCIAIS E COMERCIAIS</v>
          </cell>
          <cell r="C10212" t="str">
            <v>M</v>
          </cell>
          <cell r="D10212">
            <v>11.69</v>
          </cell>
        </row>
        <row r="10213">
          <cell r="A10213">
            <v>39752</v>
          </cell>
          <cell r="B10213" t="str">
            <v>TUBO DE COBRE, CLASSE "A", DN = 2" (54 MM), PARA INSTALACOES DE MEDIA PRESSAO PARA GASES COMBUSTIVEIS E MEDICINAIS</v>
          </cell>
          <cell r="C10213" t="str">
            <v>M</v>
          </cell>
          <cell r="D10213">
            <v>124.09</v>
          </cell>
        </row>
        <row r="10214">
          <cell r="A10214">
            <v>7725</v>
          </cell>
          <cell r="B10214" t="str">
            <v>TUBO DE CONCRETO ARMADO, CLASSE PA-1, PB, DN = 600 MM, PARA AGUAS PLUVIAIS (NBR 8890)</v>
          </cell>
          <cell r="C10214" t="str">
            <v>M</v>
          </cell>
          <cell r="D10214">
            <v>109.4</v>
          </cell>
        </row>
        <row r="10215">
          <cell r="A10215">
            <v>12583</v>
          </cell>
          <cell r="B10215" t="str">
            <v>TUBO DE CONCRETO SIMPLES POROSO, MACHO/FEMEA, DN 200 MM</v>
          </cell>
          <cell r="C10215" t="str">
            <v>M</v>
          </cell>
          <cell r="D10215">
            <v>32.92</v>
          </cell>
        </row>
        <row r="10216">
          <cell r="A10216">
            <v>13159</v>
          </cell>
          <cell r="B10216" t="str">
            <v>TUBO DE CONCRETO SIMPLES, CLASSE ES, PB JE, DN 400 MM, PARA ESGOTO SANITARIO (NBR 8890)</v>
          </cell>
          <cell r="C10216" t="str">
            <v>M</v>
          </cell>
          <cell r="D10216">
            <v>95.96</v>
          </cell>
        </row>
        <row r="10217">
          <cell r="A10217">
            <v>13168</v>
          </cell>
          <cell r="B10217" t="str">
            <v>TUBO DE CONCRETO SIMPLES, CLASSE ES, PB JE, DN 500 MM, PARA ESGOTO SANITARIO (NBR 8890)</v>
          </cell>
          <cell r="C10217" t="str">
            <v>M</v>
          </cell>
          <cell r="D10217">
            <v>144.30000000000001</v>
          </cell>
        </row>
        <row r="10218">
          <cell r="A10218">
            <v>13173</v>
          </cell>
          <cell r="B10218" t="str">
            <v>TUBO DE CONCRETO SIMPLES, CLASSE ES, PB JE, DN 600 MM, PARA ESGOTO SANITARIO (NBR 8890)</v>
          </cell>
          <cell r="C10218" t="str">
            <v>M</v>
          </cell>
          <cell r="D10218">
            <v>177.92</v>
          </cell>
        </row>
        <row r="10219">
          <cell r="A10219">
            <v>37449</v>
          </cell>
          <cell r="B10219" t="str">
            <v>TUBO DE CONCRETO SIMPLES, CLASSE- PS1, MACHO/FEMEA, DN 200 MM, PARA AGUAS PLUVIAIS (NBR 8890)</v>
          </cell>
          <cell r="C10219" t="str">
            <v>M</v>
          </cell>
          <cell r="D10219">
            <v>29.42</v>
          </cell>
        </row>
        <row r="10220">
          <cell r="A10220">
            <v>37450</v>
          </cell>
          <cell r="B10220" t="str">
            <v>TUBO DE CONCRETO SIMPLES, CLASSE- PS1, MACHO/FEMEA, DN 300 MM, PARA AGUAS PLUVIAIS (NBR 8890)</v>
          </cell>
          <cell r="C10220" t="str">
            <v>M</v>
          </cell>
          <cell r="D10220">
            <v>35.86</v>
          </cell>
        </row>
        <row r="10221">
          <cell r="A10221">
            <v>37451</v>
          </cell>
          <cell r="B10221" t="str">
            <v>TUBO DE CONCRETO SIMPLES, CLASSE- PS1, MACHO/FEMEA, DN 400 MM, PARA AGUAS PLUVIAIS (NBR 8890)</v>
          </cell>
          <cell r="C10221" t="str">
            <v>M</v>
          </cell>
          <cell r="D10221">
            <v>54.91</v>
          </cell>
        </row>
        <row r="10222">
          <cell r="A10222">
            <v>37452</v>
          </cell>
          <cell r="B10222" t="str">
            <v>TUBO DE CONCRETO SIMPLES, CLASSE- PS1, MACHO/FEMEA, DN 500 MM, PARA AGUAS PLUVIAIS (NBR 8890)</v>
          </cell>
          <cell r="C10222" t="str">
            <v>M</v>
          </cell>
          <cell r="D10222">
            <v>72.849999999999994</v>
          </cell>
        </row>
        <row r="10223">
          <cell r="A10223">
            <v>37453</v>
          </cell>
          <cell r="B10223" t="str">
            <v>TUBO DE CONCRETO SIMPLES, CLASSE- PS1, MACHO/FEMEA, DN 600 MM, PARA AGUAS PLUVIAIS (NBR 8890)</v>
          </cell>
          <cell r="C10223" t="str">
            <v>M</v>
          </cell>
          <cell r="D10223">
            <v>91.41</v>
          </cell>
        </row>
        <row r="10224">
          <cell r="A10224">
            <v>7778</v>
          </cell>
          <cell r="B10224" t="str">
            <v>TUBO DE CONCRETO SIMPLES, CLASSE- PS1, PB, DN 200 MM, PARA AGUAS PLUVIAIS (NBR 8890)</v>
          </cell>
          <cell r="C10224" t="str">
            <v>M</v>
          </cell>
          <cell r="D10224">
            <v>34.32</v>
          </cell>
        </row>
        <row r="10225">
          <cell r="A10225">
            <v>7796</v>
          </cell>
          <cell r="B10225" t="str">
            <v>TUBO DE CONCRETO SIMPLES, CLASSE- PS1, PB, DN 300 MM, PARA AGUAS PLUVIAIS (NBR 8890)</v>
          </cell>
          <cell r="C10225" t="str">
            <v>M</v>
          </cell>
          <cell r="D10225">
            <v>41.33</v>
          </cell>
        </row>
        <row r="10226">
          <cell r="A10226">
            <v>7781</v>
          </cell>
          <cell r="B10226" t="str">
            <v>TUBO DE CONCRETO SIMPLES, CLASSE- PS1, PB, DN 400 MM, PARA AGUAS PLUVIAIS (NBR 8890)</v>
          </cell>
          <cell r="C10226" t="str">
            <v>M</v>
          </cell>
          <cell r="D10226">
            <v>54.63</v>
          </cell>
        </row>
        <row r="10227">
          <cell r="A10227">
            <v>7795</v>
          </cell>
          <cell r="B10227" t="str">
            <v>TUBO DE CONCRETO SIMPLES, CLASSE- PS1, PB, DN 500 MM, PARA AGUAS PLUVIAIS (NBR 8890)</v>
          </cell>
          <cell r="C10227" t="str">
            <v>M</v>
          </cell>
          <cell r="D10227">
            <v>79.150000000000006</v>
          </cell>
        </row>
        <row r="10228">
          <cell r="A10228">
            <v>7791</v>
          </cell>
          <cell r="B10228" t="str">
            <v>TUBO DE CONCRETO SIMPLES, CLASSE- PS1, PB, DN 600 MM, PARA AGUAS PLUVIAIS (NBR 8890)</v>
          </cell>
          <cell r="C10228" t="str">
            <v>M</v>
          </cell>
          <cell r="D10228">
            <v>100.87</v>
          </cell>
        </row>
        <row r="10229">
          <cell r="A10229">
            <v>7783</v>
          </cell>
          <cell r="B10229" t="str">
            <v>TUBO DE CONCRETO SIMPLES, CLASSE- PS2, PB, DN 200 MM, PARA AGUAS PLUVIAIS (NBR 8890)</v>
          </cell>
          <cell r="C10229" t="str">
            <v>M</v>
          </cell>
          <cell r="D10229">
            <v>38.520000000000003</v>
          </cell>
        </row>
        <row r="10230">
          <cell r="A10230">
            <v>7790</v>
          </cell>
          <cell r="B10230" t="str">
            <v>TUBO DE CONCRETO SIMPLES, CLASSE- PS2, PB, DN 300 MM, PARA AGUAS PLUVIAIS (NBR 8890)</v>
          </cell>
          <cell r="C10230" t="str">
            <v>M</v>
          </cell>
          <cell r="D10230">
            <v>44.83</v>
          </cell>
        </row>
        <row r="10231">
          <cell r="A10231">
            <v>7785</v>
          </cell>
          <cell r="B10231" t="str">
            <v>TUBO DE CONCRETO SIMPLES, CLASSE- PS2, PB, DN 400 MM, PARA AGUAS PLUVIAIS (NBR 8890)</v>
          </cell>
          <cell r="C10231" t="str">
            <v>M</v>
          </cell>
          <cell r="D10231">
            <v>58.84</v>
          </cell>
        </row>
        <row r="10232">
          <cell r="A10232">
            <v>7792</v>
          </cell>
          <cell r="B10232" t="str">
            <v>TUBO DE CONCRETO SIMPLES, CLASSE- PS2, PB, DN 500 MM, PARA AGUAS PLUVIAIS (NBR 8890)</v>
          </cell>
          <cell r="C10232" t="str">
            <v>M</v>
          </cell>
          <cell r="D10232">
            <v>85.46</v>
          </cell>
        </row>
        <row r="10233">
          <cell r="A10233">
            <v>7793</v>
          </cell>
          <cell r="B10233" t="str">
            <v>TUBO DE CONCRETO SIMPLES, CLASSE- PS2, PB, DN 600 MM, PARA AGUAS PLUVIAIS (NBR 8890)</v>
          </cell>
          <cell r="C10233" t="str">
            <v>M</v>
          </cell>
          <cell r="D10233">
            <v>110.29</v>
          </cell>
        </row>
        <row r="10234">
          <cell r="A10234">
            <v>12613</v>
          </cell>
          <cell r="B10234" t="str">
            <v>TUBO DE DESCARGA PVC, PARA LIGACAO CAIXA DE DESCARGA - EMBUTIR, 40 MM X 150 CM</v>
          </cell>
          <cell r="C10234" t="str">
            <v>UN</v>
          </cell>
          <cell r="D10234">
            <v>11.91</v>
          </cell>
        </row>
        <row r="10235">
          <cell r="A10235">
            <v>1031</v>
          </cell>
          <cell r="B10235" t="str">
            <v>TUBO DE DESCIDA EXTERNO DE PVC PARA CAIXA DE DESCARGA EXTERNA ALTA - 40 MM X 1,60 M</v>
          </cell>
          <cell r="C10235" t="str">
            <v>UN</v>
          </cell>
          <cell r="D10235">
            <v>7.88</v>
          </cell>
        </row>
        <row r="10236">
          <cell r="A10236">
            <v>9813</v>
          </cell>
          <cell r="B10236" t="str">
            <v>TUBO DE POLIETILENO DE ALTA DENSIDADE (PEAD), PE-80, DE = 20 MM X 2,3 MM DE PAREDE, PARA LIGACAO DE AGUA PREDIAL (NBR 8417)</v>
          </cell>
          <cell r="C10236" t="str">
            <v>M</v>
          </cell>
          <cell r="D10236">
            <v>2.66</v>
          </cell>
        </row>
        <row r="10237">
          <cell r="A10237">
            <v>9815</v>
          </cell>
          <cell r="B10237" t="str">
            <v>TUBO DE POLIETILENO DE ALTA DENSIDADE (PEAD), PE-80, DE = 32 MM X 3,0 MM DE PAREDE, PARA LIGACAO DE AGUA PREDIAL (NBR 8417)</v>
          </cell>
          <cell r="C10237" t="str">
            <v>M</v>
          </cell>
          <cell r="D10237">
            <v>5.25</v>
          </cell>
        </row>
        <row r="10238">
          <cell r="A10238">
            <v>25876</v>
          </cell>
          <cell r="B10238" t="str">
            <v>TUBO DE POLIETILENO DE ALTA DENSIDADE, PEAD, PE-80, DE = 1000 MM X 38,5 MM PAREDE, ( SDR 26 - PN 05 ) PARA REDE DE AGUA (NBR 15561)</v>
          </cell>
          <cell r="C10238" t="str">
            <v>M</v>
          </cell>
          <cell r="D10238">
            <v>2703.33</v>
          </cell>
        </row>
        <row r="10239">
          <cell r="A10239">
            <v>25888</v>
          </cell>
          <cell r="B10239" t="str">
            <v>TUBO DE POLIETILENO DE ALTA DENSIDADE, PEAD, PE-80, DE = 110 MM X 10,0 MM PAREDE, ( SDR 11 - PN 12,5 ) PARA REDE DE AGUA (NBR 15561)</v>
          </cell>
          <cell r="C10239" t="str">
            <v>M</v>
          </cell>
          <cell r="D10239">
            <v>64.06</v>
          </cell>
        </row>
        <row r="10240">
          <cell r="A10240">
            <v>25874</v>
          </cell>
          <cell r="B10240" t="str">
            <v>TUBO DE POLIETILENO DE ALTA DENSIDADE, PEAD, PE-80, DE = 1200 MM X 37,2 MM PAREDE ( SDR 32,25 - PN 04 ) PARA REDE DE AGUA (NBR 15561)</v>
          </cell>
          <cell r="C10240" t="str">
            <v>M</v>
          </cell>
          <cell r="D10240">
            <v>3167.17</v>
          </cell>
        </row>
        <row r="10241">
          <cell r="A10241">
            <v>25877</v>
          </cell>
          <cell r="B10241" t="str">
            <v>TUBO DE POLIETILENO DE ALTA DENSIDADE, PEAD, PE-80, DE = 1400 MM X 42,9 MM PAREDE, (SDR 32,25 - PN 04 ) PARA REDE DE AGUA (NBR 15561)</v>
          </cell>
          <cell r="C10241" t="str">
            <v>M</v>
          </cell>
          <cell r="D10241">
            <v>4264.17</v>
          </cell>
        </row>
        <row r="10242">
          <cell r="A10242">
            <v>25878</v>
          </cell>
          <cell r="B10242" t="str">
            <v>TUBO DE POLIETILENO DE ALTA DENSIDADE, PEAD, PE-80, DE = 160 MM X 14,6 MM PAREDE, (SDR 11 - PN 12,5 ) PARA REDE DE AGUA (NBR 15561)</v>
          </cell>
          <cell r="C10242" t="str">
            <v>M</v>
          </cell>
          <cell r="D10242">
            <v>137.51</v>
          </cell>
        </row>
        <row r="10243">
          <cell r="A10243">
            <v>25879</v>
          </cell>
          <cell r="B10243" t="str">
            <v>TUBO DE POLIETILENO DE ALTA DENSIDADE, PEAD, PE-80, DE = 1600 MM X 49,0 MM PAREDE, ( SDR 32,25 - PN 04 ) PARA REDE DE AGUA (NBR 15561)</v>
          </cell>
          <cell r="C10243" t="str">
            <v>M</v>
          </cell>
          <cell r="D10243">
            <v>5562.73</v>
          </cell>
        </row>
        <row r="10244">
          <cell r="A10244">
            <v>25887</v>
          </cell>
          <cell r="B10244" t="str">
            <v>TUBO DE POLIETILENO DE ALTA DENSIDADE, PEAD, PE-80, DE = 900 MM X 34,7 MM PAREDE, ( SDR 26 - PN 05 ) PARA REDE DE AGUA (NBR 15561)</v>
          </cell>
          <cell r="C10244" t="str">
            <v>M</v>
          </cell>
          <cell r="D10244">
            <v>2370.7800000000002</v>
          </cell>
        </row>
        <row r="10245">
          <cell r="A10245">
            <v>25880</v>
          </cell>
          <cell r="B10245" t="str">
            <v>TUBO DE POLIETILENO DE ALTA DENSIDADE, PEAD, PE-80, DE= 200 MM X 18,2 MM PAREDE, ( SDR 11 - PN 12,5 ) PARA REDE DE AGUA (NBR 15561)</v>
          </cell>
          <cell r="C10245" t="str">
            <v>M</v>
          </cell>
          <cell r="D10245">
            <v>214.36</v>
          </cell>
        </row>
        <row r="10246">
          <cell r="A10246">
            <v>25881</v>
          </cell>
          <cell r="B10246" t="str">
            <v>TUBO DE POLIETILENO DE ALTA DENSIDADE, PEAD, PE-80, DE= 315 MM X 28,7 MM PAREDE, ( SDR 11 - PN 12,5 ) PARA REDE DE AGUA (NBR 15561)</v>
          </cell>
          <cell r="C10246" t="str">
            <v>M</v>
          </cell>
          <cell r="D10246">
            <v>525.24</v>
          </cell>
        </row>
        <row r="10247">
          <cell r="A10247">
            <v>25882</v>
          </cell>
          <cell r="B10247" t="str">
            <v>TUBO DE POLIETILENO DE ALTA DENSIDADE, PEAD, PE-80, DE= 400 MM X 36,4 MM PAREDE, ( SDR 11 - PN 12,5 ) PARA REDE DE AGUA (NBR 15561)</v>
          </cell>
          <cell r="C10247" t="str">
            <v>M</v>
          </cell>
          <cell r="D10247">
            <v>845.98</v>
          </cell>
        </row>
        <row r="10248">
          <cell r="A10248">
            <v>25883</v>
          </cell>
          <cell r="B10248" t="str">
            <v>TUBO DE POLIETILENO DE ALTA DENSIDADE, PEAD, PE-80, DE= 50 MM X 4,6 MM PAREDE, (SDR 11 - PN 12,5) PARA REDE DE AGUA (NBR 15561)</v>
          </cell>
          <cell r="C10248" t="str">
            <v>M</v>
          </cell>
          <cell r="D10248">
            <v>13.64</v>
          </cell>
        </row>
        <row r="10249">
          <cell r="A10249">
            <v>25884</v>
          </cell>
          <cell r="B10249" t="str">
            <v>TUBO DE POLIETILENO DE ALTA DENSIDADE, PEAD, PE-80, DE= 500 MM X 45,5 MM PAREDE, ( SDR 11 - PN 12,5 ) PARA REDE DE AGUA (NBR 15561)</v>
          </cell>
          <cell r="C10249" t="str">
            <v>M</v>
          </cell>
          <cell r="D10249">
            <v>1485.23</v>
          </cell>
        </row>
        <row r="10250">
          <cell r="A10250">
            <v>25885</v>
          </cell>
          <cell r="B10250" t="str">
            <v>TUBO DE POLIETILENO DE ALTA DENSIDADE, PEAD, PE-80, DE= 630 MM X 57,3 MM PAREDE (SDR 11 - PN 12,5 ) PARA REDE DE AGUA (NBR 15561)</v>
          </cell>
          <cell r="C10250" t="str">
            <v>M</v>
          </cell>
          <cell r="D10250">
            <v>1616.6</v>
          </cell>
        </row>
        <row r="10251">
          <cell r="A10251">
            <v>25889</v>
          </cell>
          <cell r="B10251" t="str">
            <v>TUBO DE POLIETILENO DE ALTA DENSIDADE, PEAD, PE-80, DE= 730 MM X 34,1 MM PAREDE, ( SDR 21 - PN 06 ) PARA REDE DE AGUA (NBR 15561)</v>
          </cell>
          <cell r="C10251" t="str">
            <v>M</v>
          </cell>
          <cell r="D10251">
            <v>1107.73</v>
          </cell>
        </row>
        <row r="10252">
          <cell r="A10252">
            <v>25886</v>
          </cell>
          <cell r="B10252" t="str">
            <v>TUBO DE POLIETILENO DE ALTA DENSIDADE, PEAD, PE-80, DE= 75 MM X 6,9 MM PAREDE, ( SRD 11 - PN 12,5 ) PARA REDE DE AGUA (NBR 15561)</v>
          </cell>
          <cell r="C10252" t="str">
            <v>M</v>
          </cell>
          <cell r="D10252">
            <v>30.52</v>
          </cell>
        </row>
        <row r="10253">
          <cell r="A10253">
            <v>25875</v>
          </cell>
          <cell r="B10253" t="str">
            <v>TUBO DE POLIETILENO DE ALTA DENSIDADE, PEAD, PE-80, DE= 800 MM X 30,8 MM PAREDE, ( SDR 26 - PN 05 ) PARA REDE DE AGUA (NBR 15561)</v>
          </cell>
          <cell r="C10253" t="str">
            <v>M</v>
          </cell>
          <cell r="D10253">
            <v>1445.22</v>
          </cell>
        </row>
        <row r="10254">
          <cell r="A10254">
            <v>9876</v>
          </cell>
          <cell r="B10254" t="str">
            <v>TUBO DE PVC PARA VENTILACAO, TIPO LEVE, DN = 125 MM</v>
          </cell>
          <cell r="C10254" t="str">
            <v>M</v>
          </cell>
          <cell r="D10254">
            <v>9.73</v>
          </cell>
        </row>
        <row r="10255">
          <cell r="A10255">
            <v>9836</v>
          </cell>
          <cell r="B10255" t="str">
            <v>TUBO PVC  SERIE NORMAL, DN 100 MM, PARA ESGOTO  PREDIAL (NBR 5688)</v>
          </cell>
          <cell r="C10255" t="str">
            <v>M</v>
          </cell>
          <cell r="D10255">
            <v>8.27</v>
          </cell>
        </row>
        <row r="10256">
          <cell r="A10256">
            <v>20065</v>
          </cell>
          <cell r="B10256" t="str">
            <v>TUBO PVC  SERIE NORMAL, DN 150 MM, PARA ESGOTO  PREDIAL (NBR 5688)</v>
          </cell>
          <cell r="C10256" t="str">
            <v>M</v>
          </cell>
          <cell r="D10256">
            <v>19.61</v>
          </cell>
        </row>
        <row r="10257">
          <cell r="A10257">
            <v>9835</v>
          </cell>
          <cell r="B10257" t="str">
            <v>TUBO PVC  SERIE NORMAL, DN 40 MM, PARA ESGOTO  PREDIAL (NBR 5688)</v>
          </cell>
          <cell r="C10257" t="str">
            <v>M</v>
          </cell>
          <cell r="D10257">
            <v>3.13</v>
          </cell>
        </row>
        <row r="10258">
          <cell r="A10258">
            <v>9838</v>
          </cell>
          <cell r="B10258" t="str">
            <v>TUBO PVC  SERIE NORMAL, DN 50 MM, PARA ESGOTO  PREDIAL (NBR 5688)</v>
          </cell>
          <cell r="C10258" t="str">
            <v>M</v>
          </cell>
          <cell r="D10258">
            <v>5.38</v>
          </cell>
        </row>
        <row r="10259">
          <cell r="A10259">
            <v>9837</v>
          </cell>
          <cell r="B10259" t="str">
            <v>TUBO PVC  SERIE NORMAL, DN 75 MM, PARA ESGOTO  PREDIAL (NBR 5688)</v>
          </cell>
          <cell r="C10259" t="str">
            <v>M</v>
          </cell>
          <cell r="D10259">
            <v>7.28</v>
          </cell>
        </row>
        <row r="10260">
          <cell r="A10260">
            <v>9850</v>
          </cell>
          <cell r="B10260" t="str">
            <v>TUBO PVC DE REVESTIMENTO GEOMECANICO NERVURADO REFORCADO, DN = 150 MM, COMPRIMENTO = 2 M</v>
          </cell>
          <cell r="C10260" t="str">
            <v>M</v>
          </cell>
          <cell r="D10260">
            <v>88.75</v>
          </cell>
        </row>
        <row r="10261">
          <cell r="A10261">
            <v>9853</v>
          </cell>
          <cell r="B10261" t="str">
            <v>TUBO PVC DE REVESTIMENTO GEOMECANICO NERVURADO REFORCADO, DN = 200 MM, COMPRIMENTO = 2 M</v>
          </cell>
          <cell r="C10261" t="str">
            <v>M</v>
          </cell>
          <cell r="D10261">
            <v>157.82</v>
          </cell>
        </row>
        <row r="10262">
          <cell r="A10262">
            <v>9854</v>
          </cell>
          <cell r="B10262" t="str">
            <v>TUBO PVC DE REVESTIMENTO GEOMECANICO NERVURADO STANDARD, DN = 154 MM, COMPRIMENTO = 2 M</v>
          </cell>
          <cell r="C10262" t="str">
            <v>M</v>
          </cell>
          <cell r="D10262">
            <v>69.150000000000006</v>
          </cell>
        </row>
        <row r="10263">
          <cell r="A10263">
            <v>9851</v>
          </cell>
          <cell r="B10263" t="str">
            <v>TUBO PVC DE REVESTIMENTO GEOMECANICO NERVURADO STANDARD, DN = 206 MM, COMPRIMENTO = 2 M</v>
          </cell>
          <cell r="C10263" t="str">
            <v>M</v>
          </cell>
          <cell r="D10263">
            <v>119.91</v>
          </cell>
        </row>
        <row r="10264">
          <cell r="A10264">
            <v>9855</v>
          </cell>
          <cell r="B10264" t="str">
            <v>TUBO PVC DE REVESTIMENTO GEOMECANICO NERVURADO STANDARD, DN = 250 MM, COMPRIMENTO = 2 M</v>
          </cell>
          <cell r="C10264" t="str">
            <v>M</v>
          </cell>
          <cell r="D10264">
            <v>200.56</v>
          </cell>
        </row>
        <row r="10265">
          <cell r="A10265">
            <v>9825</v>
          </cell>
          <cell r="B10265" t="str">
            <v>TUBO PVC DEFOFO, JEI, 1 MPA, DN 100 MM, PARA REDE DE AGUA (NBR 7665)</v>
          </cell>
          <cell r="C10265" t="str">
            <v>M</v>
          </cell>
          <cell r="D10265">
            <v>27.87</v>
          </cell>
        </row>
        <row r="10266">
          <cell r="A10266">
            <v>9828</v>
          </cell>
          <cell r="B10266" t="str">
            <v>TUBO PVC DEFOFO, JEI, 1 MPA, DN 150 MM, PARA REDEDE  AGUA (NBR 7665)</v>
          </cell>
          <cell r="C10266" t="str">
            <v>M</v>
          </cell>
          <cell r="D10266">
            <v>54.34</v>
          </cell>
        </row>
        <row r="10267">
          <cell r="A10267">
            <v>9829</v>
          </cell>
          <cell r="B10267" t="str">
            <v>TUBO PVC DEFOFO, JEI, 1 MPA, DN 200 MM, PARA REDE DE AGUA (NBR 7665)</v>
          </cell>
          <cell r="C10267" t="str">
            <v>M</v>
          </cell>
          <cell r="D10267">
            <v>96.73</v>
          </cell>
        </row>
        <row r="10268">
          <cell r="A10268">
            <v>9826</v>
          </cell>
          <cell r="B10268" t="str">
            <v>TUBO PVC DEFOFO, JEI, 1 MPA, DN 250 MM, PARA REDE DE AGUA (NBR 7665)</v>
          </cell>
          <cell r="C10268" t="str">
            <v>M</v>
          </cell>
          <cell r="D10268">
            <v>143.51</v>
          </cell>
        </row>
        <row r="10269">
          <cell r="A10269">
            <v>9827</v>
          </cell>
          <cell r="B10269" t="str">
            <v>TUBO PVC DEFOFO, JEI, 1 MPA, DN 300 MM, PARA REDE DE AGUA (NBR 7665)</v>
          </cell>
          <cell r="C10269" t="str">
            <v>M</v>
          </cell>
          <cell r="D10269">
            <v>208.56</v>
          </cell>
        </row>
        <row r="10270">
          <cell r="A10270">
            <v>9819</v>
          </cell>
          <cell r="B10270" t="str">
            <v>TUBO PVC EB 644 P/ REDE COLET ESG JE DN 200MM</v>
          </cell>
          <cell r="C10270" t="str">
            <v>M</v>
          </cell>
          <cell r="D10270">
            <v>27.67</v>
          </cell>
        </row>
        <row r="10271">
          <cell r="A10271">
            <v>9817</v>
          </cell>
          <cell r="B10271" t="str">
            <v>TUBO PVC EB-644 P/ REDE COLET ESG JE DN 100MM</v>
          </cell>
          <cell r="C10271" t="str">
            <v>M</v>
          </cell>
          <cell r="D10271">
            <v>8.5399999999999991</v>
          </cell>
        </row>
        <row r="10272">
          <cell r="A10272">
            <v>9824</v>
          </cell>
          <cell r="B10272" t="str">
            <v>TUBO PVC EB-644 P/ REDE COLET ESG JE DN 125MM</v>
          </cell>
          <cell r="C10272" t="str">
            <v>M</v>
          </cell>
          <cell r="D10272">
            <v>10.91</v>
          </cell>
        </row>
        <row r="10273">
          <cell r="A10273">
            <v>9818</v>
          </cell>
          <cell r="B10273" t="str">
            <v>TUBO PVC EB-644 P/ REDE COLET ESG JE DN 150MM</v>
          </cell>
          <cell r="C10273" t="str">
            <v>M</v>
          </cell>
          <cell r="D10273">
            <v>17.899999999999999</v>
          </cell>
        </row>
        <row r="10274">
          <cell r="A10274">
            <v>9820</v>
          </cell>
          <cell r="B10274" t="str">
            <v>TUBO PVC EB-644 P/ REDE COLET ESG JE DN 250MM</v>
          </cell>
          <cell r="C10274" t="str">
            <v>M</v>
          </cell>
          <cell r="D10274">
            <v>47.19</v>
          </cell>
        </row>
        <row r="10275">
          <cell r="A10275">
            <v>9821</v>
          </cell>
          <cell r="B10275" t="str">
            <v>TUBO PVC EB-644 P/ REDE COLET ESG JE DN 300MM</v>
          </cell>
          <cell r="C10275" t="str">
            <v>M</v>
          </cell>
          <cell r="D10275">
            <v>74</v>
          </cell>
        </row>
        <row r="10276">
          <cell r="A10276">
            <v>9822</v>
          </cell>
          <cell r="B10276" t="str">
            <v>TUBO PVC EB-644 P/ REDE COLET ESG JE DN 350MM</v>
          </cell>
          <cell r="C10276" t="str">
            <v>M</v>
          </cell>
          <cell r="D10276">
            <v>95.03</v>
          </cell>
        </row>
        <row r="10277">
          <cell r="A10277">
            <v>9823</v>
          </cell>
          <cell r="B10277" t="str">
            <v>TUBO PVC EB-644 P/ REDE COLET ESG JE DN 400MM</v>
          </cell>
          <cell r="C10277" t="str">
            <v>M</v>
          </cell>
          <cell r="D10277">
            <v>121.28</v>
          </cell>
        </row>
        <row r="10278">
          <cell r="A10278">
            <v>9847</v>
          </cell>
          <cell r="B10278" t="str">
            <v>TUBO PVC PBA, CLASSE 12, JE, DN 100/DE 110 MM, REDE AGUA (NBR 5647)</v>
          </cell>
          <cell r="C10278" t="str">
            <v>M</v>
          </cell>
          <cell r="D10278">
            <v>25.67</v>
          </cell>
        </row>
        <row r="10279">
          <cell r="A10279">
            <v>9844</v>
          </cell>
          <cell r="B10279" t="str">
            <v>TUBO PVC PBA, CLASSE 12, JE, DN 50/DE 60 MM, REDE AGUA (NBR 5647)</v>
          </cell>
          <cell r="C10279" t="str">
            <v>M</v>
          </cell>
          <cell r="D10279">
            <v>7.66</v>
          </cell>
        </row>
        <row r="10280">
          <cell r="A10280">
            <v>9846</v>
          </cell>
          <cell r="B10280" t="str">
            <v>TUBO PVC PBA, CLASSE 12, JE, DN 75/DE 85 MM, REDE AGUA (NBR 5647)</v>
          </cell>
          <cell r="C10280" t="str">
            <v>M</v>
          </cell>
          <cell r="D10280">
            <v>15.66</v>
          </cell>
        </row>
        <row r="10281">
          <cell r="A10281">
            <v>12592</v>
          </cell>
          <cell r="B10281" t="str">
            <v>TUBO PVC PBA, CLASSE 15, JE, DN 100/DE 110 MM, REDE AGUA (NBR 5647)</v>
          </cell>
          <cell r="C10281" t="str">
            <v>M</v>
          </cell>
          <cell r="D10281">
            <v>30.87</v>
          </cell>
        </row>
        <row r="10282">
          <cell r="A10282">
            <v>12599</v>
          </cell>
          <cell r="B10282" t="str">
            <v>TUBO PVC PBA, CLASSE 15, JE, DN 50/DE 60 MM, REDE AGUA (NBR 5647)</v>
          </cell>
          <cell r="C10282" t="str">
            <v>M</v>
          </cell>
          <cell r="D10282">
            <v>9.14</v>
          </cell>
        </row>
        <row r="10283">
          <cell r="A10283">
            <v>12601</v>
          </cell>
          <cell r="B10283" t="str">
            <v>TUBO PVC PBA, CLASSE 15, JE, DN 75/DE 85 MM, REDE AGUA (NBR 5647)</v>
          </cell>
          <cell r="C10283" t="str">
            <v>M</v>
          </cell>
          <cell r="D10283">
            <v>17.18</v>
          </cell>
        </row>
        <row r="10284">
          <cell r="A10284">
            <v>12602</v>
          </cell>
          <cell r="B10284" t="str">
            <v>TUBO PVC PBA, CLASSE 20, JE, DN 100/DE 110 MM, REDE AGUA (NBR 5647)</v>
          </cell>
          <cell r="C10284" t="str">
            <v>M</v>
          </cell>
          <cell r="D10284">
            <v>38.979999999999997</v>
          </cell>
        </row>
        <row r="10285">
          <cell r="A10285">
            <v>12609</v>
          </cell>
          <cell r="B10285" t="str">
            <v>TUBO PVC PBA, CLASSE 20, JE, DN 50/DE 60 MM, REDE AGUA (NBR 5647)</v>
          </cell>
          <cell r="C10285" t="str">
            <v>M</v>
          </cell>
          <cell r="D10285">
            <v>11.58</v>
          </cell>
        </row>
        <row r="10286">
          <cell r="A10286">
            <v>12611</v>
          </cell>
          <cell r="B10286" t="str">
            <v>TUBO PVC PBA, CLASSE 20, JE, DN 75/DE 85 MM, REDE AGUA (NBR 5647)</v>
          </cell>
          <cell r="C10286" t="str">
            <v>M</v>
          </cell>
          <cell r="D10286">
            <v>23.31</v>
          </cell>
        </row>
        <row r="10287">
          <cell r="A10287">
            <v>9859</v>
          </cell>
          <cell r="B10287" t="str">
            <v>TUBO PVC ROSCAVEL, 3/4",  AGUA FRIA PREDIAL</v>
          </cell>
          <cell r="C10287" t="str">
            <v>M</v>
          </cell>
          <cell r="D10287">
            <v>4.7300000000000004</v>
          </cell>
        </row>
        <row r="10288">
          <cell r="A10288">
            <v>9877</v>
          </cell>
          <cell r="B10288" t="str">
            <v>TUBO PVC TIPO LEVE PBL DN 250MM PARA VENTILAÇÃO / EXAUSTÃO</v>
          </cell>
          <cell r="C10288" t="str">
            <v>M</v>
          </cell>
          <cell r="D10288">
            <v>23.42</v>
          </cell>
        </row>
        <row r="10289">
          <cell r="A10289">
            <v>9878</v>
          </cell>
          <cell r="B10289" t="str">
            <v>TUBO PVC TIPO LEVE PBL DN 300MM PARA VENTILAÇÃO / EXAUSTÃO</v>
          </cell>
          <cell r="C10289" t="str">
            <v>M</v>
          </cell>
          <cell r="D10289">
            <v>29.32</v>
          </cell>
        </row>
        <row r="10290">
          <cell r="A10290">
            <v>9879</v>
          </cell>
          <cell r="B10290" t="str">
            <v>TUBO PVC TIPO LEVE PBL DN 400MM PARA VENTILAÇÃO / EXAUSTÃO</v>
          </cell>
          <cell r="C10290" t="str">
            <v>M</v>
          </cell>
          <cell r="D10290">
            <v>72.42</v>
          </cell>
        </row>
        <row r="10291">
          <cell r="A10291">
            <v>9833</v>
          </cell>
          <cell r="B10291" t="str">
            <v>TUBO PVC, FLEXIVEL, CORRUGADO, PERFURADO, DN 110 MM, PARA DRENAGEM, SISTEMA IRRIGACAO</v>
          </cell>
          <cell r="C10291" t="str">
            <v>M</v>
          </cell>
          <cell r="D10291">
            <v>10.44</v>
          </cell>
        </row>
        <row r="10292">
          <cell r="A10292">
            <v>9830</v>
          </cell>
          <cell r="B10292" t="str">
            <v>TUBO PVC, FLEXIVEL, CORRUGADO, PERFURADO, DN 65 MM, PARA DRENAGEM, SISTEMA IRRIGACAO</v>
          </cell>
          <cell r="C10292" t="str">
            <v>M</v>
          </cell>
          <cell r="D10292">
            <v>5.59</v>
          </cell>
        </row>
        <row r="10293">
          <cell r="A10293">
            <v>9841</v>
          </cell>
          <cell r="B10293" t="str">
            <v>TUBO PVC, PBV, SERIE R, DN 100 MM, PARA ESGOTO OU AGUAS PLUVIAIS PREDIAL (NBR 5688)</v>
          </cell>
          <cell r="C10293" t="str">
            <v>M</v>
          </cell>
          <cell r="D10293">
            <v>15.88</v>
          </cell>
        </row>
        <row r="10294">
          <cell r="A10294">
            <v>9840</v>
          </cell>
          <cell r="B10294" t="str">
            <v>TUBO PVC, PBV, SERIE R, DN 150 MM, PARA ESGOTO OU AGUAS PLUVIAIS PREDIAL (NBR 5688)</v>
          </cell>
          <cell r="C10294" t="str">
            <v>M</v>
          </cell>
          <cell r="D10294">
            <v>33.020000000000003</v>
          </cell>
        </row>
        <row r="10295">
          <cell r="A10295">
            <v>20067</v>
          </cell>
          <cell r="B10295" t="str">
            <v>TUBO PVC, PBV, SERIE R, DN 40 MM, PARA ESGOTO OU AGUAS PLUVIAIS PREDIAL (NBR 5688)</v>
          </cell>
          <cell r="C10295" t="str">
            <v>M</v>
          </cell>
          <cell r="D10295">
            <v>5.69</v>
          </cell>
        </row>
        <row r="10296">
          <cell r="A10296">
            <v>20068</v>
          </cell>
          <cell r="B10296" t="str">
            <v>TUBO PVC, PBV, SERIE R, DN 50 MM, PARA ESGOTO OU AGUAS PLUVIAIS PREDIAL (NBR 5688)</v>
          </cell>
          <cell r="C10296" t="str">
            <v>M</v>
          </cell>
          <cell r="D10296">
            <v>7.57</v>
          </cell>
        </row>
        <row r="10297">
          <cell r="A10297">
            <v>9839</v>
          </cell>
          <cell r="B10297" t="str">
            <v>TUBO PVC, PBV, SERIE R, DN 75 MM, PARA ESGOTO OU AGUAS PLUVIAIS PREDIAL (NBR 5688)</v>
          </cell>
          <cell r="C10297" t="str">
            <v>M</v>
          </cell>
          <cell r="D10297">
            <v>9.64</v>
          </cell>
        </row>
        <row r="10298">
          <cell r="A10298">
            <v>20072</v>
          </cell>
          <cell r="B10298" t="str">
            <v>TUBO PVC, PL, SERIE R, DN 100 MM, PARA ESGOTO OU AGUAS PLUVIAIS PREDIAL (NBR 5688)</v>
          </cell>
          <cell r="C10298" t="str">
            <v>M</v>
          </cell>
          <cell r="D10298">
            <v>16.54</v>
          </cell>
        </row>
        <row r="10299">
          <cell r="A10299">
            <v>20073</v>
          </cell>
          <cell r="B10299" t="str">
            <v>TUBO PVC, PL, SERIE R, DN 150 MM, PARA ESGOTO OU AGUAS PLUVIAIS PREDIAL (NBR 5688)</v>
          </cell>
          <cell r="C10299" t="str">
            <v>M</v>
          </cell>
          <cell r="D10299">
            <v>34.22</v>
          </cell>
        </row>
        <row r="10300">
          <cell r="A10300">
            <v>20069</v>
          </cell>
          <cell r="B10300" t="str">
            <v>TUBO PVC, PL, SERIE R, DN 40 MM, PARA ESGOTO OU AGUAS PLUVIAIS PREDIAL (NBR 5688)</v>
          </cell>
          <cell r="C10300" t="str">
            <v>M</v>
          </cell>
          <cell r="D10300">
            <v>6.09</v>
          </cell>
        </row>
        <row r="10301">
          <cell r="A10301">
            <v>20070</v>
          </cell>
          <cell r="B10301" t="str">
            <v>TUBO PVC, PL, SERIE R, DN 50 MM, PARA ESGOTO OU AGUAS PLUVIAIS PREDIAL (NBR 5688)</v>
          </cell>
          <cell r="C10301" t="str">
            <v>M</v>
          </cell>
          <cell r="D10301">
            <v>7.71</v>
          </cell>
        </row>
        <row r="10302">
          <cell r="A10302">
            <v>20071</v>
          </cell>
          <cell r="B10302" t="str">
            <v>TUBO PVC, PL, SERIE R, DN 75 MM, PARA ESGOTO OU AGUAS PLUVIAIS PREDIAL (NBR 5688)</v>
          </cell>
          <cell r="C10302" t="str">
            <v>M</v>
          </cell>
          <cell r="D10302">
            <v>9.84</v>
          </cell>
        </row>
        <row r="10303">
          <cell r="A10303">
            <v>9834</v>
          </cell>
          <cell r="B10303" t="str">
            <v>TUBO PVC, RIGIDO, CORRUGADO, PERFURADO, DN 150 MM, PARA DRENAGEM, SISTEMA IRRIGACAO</v>
          </cell>
          <cell r="C10303" t="str">
            <v>M</v>
          </cell>
          <cell r="D10303">
            <v>29.07</v>
          </cell>
        </row>
        <row r="10304">
          <cell r="A10304">
            <v>9863</v>
          </cell>
          <cell r="B10304" t="str">
            <v>TUBO PVC, ROSCAVEL,  2 1/2", AGUA FRIA PREDIAL</v>
          </cell>
          <cell r="C10304" t="str">
            <v>M</v>
          </cell>
          <cell r="D10304">
            <v>36.44</v>
          </cell>
        </row>
        <row r="10305">
          <cell r="A10305">
            <v>9860</v>
          </cell>
          <cell r="B10305" t="str">
            <v>TUBO PVC, ROSCAVEL,  2", PARA AGUA FRIA PREDIAL</v>
          </cell>
          <cell r="C10305" t="str">
            <v>M</v>
          </cell>
          <cell r="D10305">
            <v>21.91</v>
          </cell>
        </row>
        <row r="10306">
          <cell r="A10306">
            <v>9862</v>
          </cell>
          <cell r="B10306" t="str">
            <v>TUBO PVC, ROSCAVEL, 1 1/2",  AGUA FRIA PREDIAL</v>
          </cell>
          <cell r="C10306" t="str">
            <v>M</v>
          </cell>
          <cell r="D10306">
            <v>15.31</v>
          </cell>
        </row>
        <row r="10307">
          <cell r="A10307">
            <v>9861</v>
          </cell>
          <cell r="B10307" t="str">
            <v>TUBO PVC, ROSCAVEL, 1 1/4", AGUA FRIA PREDIAL</v>
          </cell>
          <cell r="C10307" t="str">
            <v>M</v>
          </cell>
          <cell r="D10307">
            <v>12.31</v>
          </cell>
        </row>
        <row r="10308">
          <cell r="A10308">
            <v>9856</v>
          </cell>
          <cell r="B10308" t="str">
            <v>TUBO PVC, ROSCAVEL, 1/2", AGUA FRIA PREDIAL</v>
          </cell>
          <cell r="C10308" t="str">
            <v>M</v>
          </cell>
          <cell r="D10308">
            <v>3.49</v>
          </cell>
        </row>
        <row r="10309">
          <cell r="A10309">
            <v>9866</v>
          </cell>
          <cell r="B10309" t="str">
            <v>TUBO PVC, ROSCAVEL, 1", AGUA FRIA PREDIAL</v>
          </cell>
          <cell r="C10309" t="str">
            <v>M</v>
          </cell>
          <cell r="D10309">
            <v>9.25</v>
          </cell>
        </row>
        <row r="10310">
          <cell r="A10310">
            <v>9857</v>
          </cell>
          <cell r="B10310" t="str">
            <v>TUBO PVC, ROSCAVEL, 3", AGUA FRIA PREDIAL</v>
          </cell>
          <cell r="C10310" t="str">
            <v>M</v>
          </cell>
          <cell r="D10310">
            <v>47.22</v>
          </cell>
        </row>
        <row r="10311">
          <cell r="A10311">
            <v>9864</v>
          </cell>
          <cell r="B10311" t="str">
            <v>TUBO PVC, ROSCAVEL, 4",  AGUA FRIA PREDIAL</v>
          </cell>
          <cell r="C10311" t="str">
            <v>M</v>
          </cell>
          <cell r="D10311">
            <v>55.77</v>
          </cell>
        </row>
        <row r="10312">
          <cell r="A10312">
            <v>9865</v>
          </cell>
          <cell r="B10312" t="str">
            <v>TUBO PVC, ROSCAVEL, 5",  AGUA FRIA PREDIAL</v>
          </cell>
          <cell r="C10312" t="str">
            <v>M</v>
          </cell>
          <cell r="D10312">
            <v>79.459999999999994</v>
          </cell>
        </row>
        <row r="10313">
          <cell r="A10313">
            <v>9858</v>
          </cell>
          <cell r="B10313" t="str">
            <v>TUBO PVC, ROSCAVEL, 6",  AGUA FRIA PREDIAL</v>
          </cell>
          <cell r="C10313" t="str">
            <v>M</v>
          </cell>
          <cell r="D10313">
            <v>91.87</v>
          </cell>
        </row>
        <row r="10314">
          <cell r="A10314">
            <v>9870</v>
          </cell>
          <cell r="B10314" t="str">
            <v>TUBO PVC, SOLDAVEL, DN 110 MM, AGUA FRIA (NBR-5648)</v>
          </cell>
          <cell r="C10314" t="str">
            <v>M</v>
          </cell>
          <cell r="D10314">
            <v>45.24</v>
          </cell>
        </row>
        <row r="10315">
          <cell r="A10315">
            <v>9867</v>
          </cell>
          <cell r="B10315" t="str">
            <v>TUBO PVC, SOLDAVEL, DN 20 MM, AGUA FRIA (NBR-5648)</v>
          </cell>
          <cell r="C10315" t="str">
            <v>M</v>
          </cell>
          <cell r="D10315">
            <v>1.89</v>
          </cell>
        </row>
        <row r="10316">
          <cell r="A10316">
            <v>9868</v>
          </cell>
          <cell r="B10316" t="str">
            <v>TUBO PVC, SOLDAVEL, DN 25 MM, AGUA FRIA (NBR-5648)</v>
          </cell>
          <cell r="C10316" t="str">
            <v>M</v>
          </cell>
          <cell r="D10316">
            <v>2.5099999999999998</v>
          </cell>
        </row>
        <row r="10317">
          <cell r="A10317">
            <v>9869</v>
          </cell>
          <cell r="B10317" t="str">
            <v>TUBO PVC, SOLDAVEL, DN 32 MM, AGUA FRIA (NBR-5648)</v>
          </cell>
          <cell r="C10317" t="str">
            <v>M</v>
          </cell>
          <cell r="D10317">
            <v>5.38</v>
          </cell>
        </row>
        <row r="10318">
          <cell r="A10318">
            <v>9874</v>
          </cell>
          <cell r="B10318" t="str">
            <v>TUBO PVC, SOLDAVEL, DN 40 MM, AGUA FRIA (NBR-5648)</v>
          </cell>
          <cell r="C10318" t="str">
            <v>M</v>
          </cell>
          <cell r="D10318">
            <v>7.85</v>
          </cell>
        </row>
        <row r="10319">
          <cell r="A10319">
            <v>9875</v>
          </cell>
          <cell r="B10319" t="str">
            <v>TUBO PVC, SOLDAVEL, DN 50 MM, PARA AGUA FRIA (NBR-5648)</v>
          </cell>
          <cell r="C10319" t="str">
            <v>M</v>
          </cell>
          <cell r="D10319">
            <v>9.73</v>
          </cell>
        </row>
        <row r="10320">
          <cell r="A10320">
            <v>9873</v>
          </cell>
          <cell r="B10320" t="str">
            <v>TUBO PVC, SOLDAVEL, DN 60 MM, AGUA FRIA (NBR-5648)</v>
          </cell>
          <cell r="C10320" t="str">
            <v>M</v>
          </cell>
          <cell r="D10320">
            <v>15.17</v>
          </cell>
        </row>
        <row r="10321">
          <cell r="A10321">
            <v>9871</v>
          </cell>
          <cell r="B10321" t="str">
            <v>TUBO PVC, SOLDAVEL, DN 75 MM, AGUA FRIA (NBR-5648)</v>
          </cell>
          <cell r="C10321" t="str">
            <v>M</v>
          </cell>
          <cell r="D10321">
            <v>21.29</v>
          </cell>
        </row>
        <row r="10322">
          <cell r="A10322">
            <v>9872</v>
          </cell>
          <cell r="B10322" t="str">
            <v>TUBO PVC, SOLDAVEL, DN 85 MM, AGUA FRIA (NBR-5648)</v>
          </cell>
          <cell r="C10322" t="str">
            <v>M</v>
          </cell>
          <cell r="D10322">
            <v>26.83</v>
          </cell>
        </row>
        <row r="10323">
          <cell r="A10323">
            <v>9884</v>
          </cell>
          <cell r="B10323" t="str">
            <v>UNIAO DE FERRO GALVANIZADO, COM ROSCA BSP, COM ASSENTO PLANO, DE 1 1/2"</v>
          </cell>
          <cell r="C10323" t="str">
            <v>UN</v>
          </cell>
          <cell r="D10323">
            <v>39.28</v>
          </cell>
        </row>
        <row r="10324">
          <cell r="A10324">
            <v>9888</v>
          </cell>
          <cell r="B10324" t="str">
            <v>UNIAO DE FERRO GALVANIZADO, COM ROSCA BSP, COM ASSENTO PLANO, DE 1 1/4"</v>
          </cell>
          <cell r="C10324" t="str">
            <v>UN</v>
          </cell>
          <cell r="D10324">
            <v>33.770000000000003</v>
          </cell>
        </row>
        <row r="10325">
          <cell r="A10325">
            <v>9883</v>
          </cell>
          <cell r="B10325" t="str">
            <v>UNIAO DE FERRO GALVANIZADO, COM ROSCA BSP, COM ASSENTO PLANO, DE 1/2"</v>
          </cell>
          <cell r="C10325" t="str">
            <v>UN</v>
          </cell>
          <cell r="D10325">
            <v>14.04</v>
          </cell>
        </row>
        <row r="10326">
          <cell r="A10326">
            <v>9886</v>
          </cell>
          <cell r="B10326" t="str">
            <v>UNIAO DE FERRO GALVANIZADO, COM ROSCA BSP, COM ASSENTO PLANO, DE 1"</v>
          </cell>
          <cell r="C10326" t="str">
            <v>UN</v>
          </cell>
          <cell r="D10326">
            <v>21.98</v>
          </cell>
        </row>
        <row r="10327">
          <cell r="A10327">
            <v>9889</v>
          </cell>
          <cell r="B10327" t="str">
            <v>UNIAO DE FERRO GALVANIZADO, COM ROSCA BSP, COM ASSENTO PLANO, DE 2 1/2"</v>
          </cell>
          <cell r="C10327" t="str">
            <v>UN</v>
          </cell>
          <cell r="D10327">
            <v>92.86</v>
          </cell>
        </row>
        <row r="10328">
          <cell r="A10328">
            <v>9887</v>
          </cell>
          <cell r="B10328" t="str">
            <v>UNIAO DE FERRO GALVANIZADO, COM ROSCA BSP, COM ASSENTO PLANO, DE 2"</v>
          </cell>
          <cell r="C10328" t="str">
            <v>UN</v>
          </cell>
          <cell r="D10328">
            <v>60.03</v>
          </cell>
        </row>
        <row r="10329">
          <cell r="A10329">
            <v>9885</v>
          </cell>
          <cell r="B10329" t="str">
            <v>UNIAO DE FERRO GALVANIZADO, COM ROSCA BSP, COM ASSENTO PLANO, DE 3/4"</v>
          </cell>
          <cell r="C10329" t="str">
            <v>UN</v>
          </cell>
          <cell r="D10329">
            <v>19.59</v>
          </cell>
        </row>
        <row r="10330">
          <cell r="A10330">
            <v>9890</v>
          </cell>
          <cell r="B10330" t="str">
            <v>UNIAO DE FERRO GALVANIZADO, COM ROSCA BSP, COM ASSENTO PLANO, DE 3"</v>
          </cell>
          <cell r="C10330" t="str">
            <v>UN</v>
          </cell>
          <cell r="D10330">
            <v>136.83000000000001</v>
          </cell>
        </row>
        <row r="10331">
          <cell r="A10331">
            <v>9891</v>
          </cell>
          <cell r="B10331" t="str">
            <v>UNIAO DE FERRO GALVANIZADO, COM ROSCA BSP, COM ASSENTO PLANO, DE 4"</v>
          </cell>
          <cell r="C10331" t="str">
            <v>UN</v>
          </cell>
          <cell r="D10331">
            <v>183.46</v>
          </cell>
        </row>
        <row r="10332">
          <cell r="A10332">
            <v>64</v>
          </cell>
          <cell r="B10332" t="str">
            <v>UNIAO EM POLIPROPILENO (PP), PARA TUBO EM PEAD, 20 MM - LIGACAO PREDIAL DE AGUA</v>
          </cell>
          <cell r="C10332" t="str">
            <v>UN</v>
          </cell>
          <cell r="D10332">
            <v>1.77</v>
          </cell>
        </row>
        <row r="10333">
          <cell r="A10333">
            <v>37423</v>
          </cell>
          <cell r="B10333" t="str">
            <v>UNIAO EM POLIPROPILENO (PP), PARA TUBO EM PEAD, 32 MM - LIGACAO PREDIAL DE AGUA</v>
          </cell>
          <cell r="C10333" t="str">
            <v>UN</v>
          </cell>
          <cell r="D10333">
            <v>4.37</v>
          </cell>
        </row>
        <row r="10334">
          <cell r="A10334">
            <v>12424</v>
          </cell>
          <cell r="B10334" t="str">
            <v>UNIAO FERRO GALV C/ASSENTO CONICO BRONZE 1 1/2"</v>
          </cell>
          <cell r="C10334" t="str">
            <v>UN</v>
          </cell>
          <cell r="D10334">
            <v>71.64</v>
          </cell>
        </row>
        <row r="10335">
          <cell r="A10335">
            <v>12426</v>
          </cell>
          <cell r="B10335" t="str">
            <v>UNIAO FERRO GALV C/ASSENTO CONICO BRONZE 1/2"</v>
          </cell>
          <cell r="C10335" t="str">
            <v>UN</v>
          </cell>
          <cell r="D10335">
            <v>30.69</v>
          </cell>
        </row>
        <row r="10336">
          <cell r="A10336">
            <v>12425</v>
          </cell>
          <cell r="B10336" t="str">
            <v>UNIAO FERRO GALV C/ASSENTO CONICO BRONZE 1"</v>
          </cell>
          <cell r="C10336" t="str">
            <v>UN</v>
          </cell>
          <cell r="D10336">
            <v>36.46</v>
          </cell>
        </row>
        <row r="10337">
          <cell r="A10337">
            <v>12427</v>
          </cell>
          <cell r="B10337" t="str">
            <v>UNIAO FERRO GALV C/ASSENTO CONICO BRONZE 2 1/2"</v>
          </cell>
          <cell r="C10337" t="str">
            <v>UN</v>
          </cell>
          <cell r="D10337">
            <v>148.53</v>
          </cell>
        </row>
        <row r="10338">
          <cell r="A10338">
            <v>12428</v>
          </cell>
          <cell r="B10338" t="str">
            <v>UNIAO FERRO GALV C/ASSENTO CONICO BRONZE 2"</v>
          </cell>
          <cell r="C10338" t="str">
            <v>UN</v>
          </cell>
          <cell r="D10338">
            <v>99.77</v>
          </cell>
        </row>
        <row r="10339">
          <cell r="A10339">
            <v>12430</v>
          </cell>
          <cell r="B10339" t="str">
            <v>UNIAO FERRO GALV C/ASSENTO CONICO BRONZE 3/4"</v>
          </cell>
          <cell r="C10339" t="str">
            <v>UN</v>
          </cell>
          <cell r="D10339">
            <v>36.24</v>
          </cell>
        </row>
        <row r="10340">
          <cell r="A10340">
            <v>12429</v>
          </cell>
          <cell r="B10340" t="str">
            <v>UNIAO FERRO GALV C/ASSENTO CONICO BRONZE 3"</v>
          </cell>
          <cell r="C10340" t="str">
            <v>UN</v>
          </cell>
          <cell r="D10340">
            <v>214.5</v>
          </cell>
        </row>
        <row r="10341">
          <cell r="A10341">
            <v>12431</v>
          </cell>
          <cell r="B10341" t="str">
            <v>UNIAO FERRO GALV C/ASSENTO CONICO BRONZE 4"</v>
          </cell>
          <cell r="C10341" t="str">
            <v>UN</v>
          </cell>
          <cell r="D10341">
            <v>297.5</v>
          </cell>
        </row>
        <row r="10342">
          <cell r="A10342">
            <v>12432</v>
          </cell>
          <cell r="B10342" t="str">
            <v>UNIAO FERRO GALV C/ASSENTO CONICO FERRO LONGO 1 1/2"</v>
          </cell>
          <cell r="C10342" t="str">
            <v>UN</v>
          </cell>
          <cell r="D10342">
            <v>41.54</v>
          </cell>
        </row>
        <row r="10343">
          <cell r="A10343">
            <v>12434</v>
          </cell>
          <cell r="B10343" t="str">
            <v>UNIAO FERRO GALV C/ASSENTO CONICO FERRO LONGO 1/2"</v>
          </cell>
          <cell r="C10343" t="str">
            <v>UN</v>
          </cell>
          <cell r="D10343">
            <v>16.43</v>
          </cell>
        </row>
        <row r="10344">
          <cell r="A10344">
            <v>12433</v>
          </cell>
          <cell r="B10344" t="str">
            <v>UNIAO FERRO GALV C/ASSENTO CONICO FERRO LONGO 1"</v>
          </cell>
          <cell r="C10344" t="str">
            <v>UN</v>
          </cell>
          <cell r="D10344">
            <v>22.79</v>
          </cell>
        </row>
        <row r="10345">
          <cell r="A10345">
            <v>12435</v>
          </cell>
          <cell r="B10345" t="str">
            <v>UNIAO FERRO GALV C/ASSENTO CONICO FERRO LONGO 2 1/2"</v>
          </cell>
          <cell r="C10345" t="str">
            <v>UN</v>
          </cell>
          <cell r="D10345">
            <v>89.66</v>
          </cell>
        </row>
        <row r="10346">
          <cell r="A10346">
            <v>12437</v>
          </cell>
          <cell r="B10346" t="str">
            <v>UNIAO FERRO GALV C/ASSENTO CONICO FERRO LONGO 2"</v>
          </cell>
          <cell r="C10346" t="str">
            <v>UN</v>
          </cell>
          <cell r="D10346">
            <v>59.77</v>
          </cell>
        </row>
        <row r="10347">
          <cell r="A10347">
            <v>12439</v>
          </cell>
          <cell r="B10347" t="str">
            <v>UNIAO FERRO GALV C/ASSENTO CONICO FERRO LONGO 3/4"</v>
          </cell>
          <cell r="C10347" t="str">
            <v>UN</v>
          </cell>
          <cell r="D10347">
            <v>21.04</v>
          </cell>
        </row>
        <row r="10348">
          <cell r="A10348">
            <v>12438</v>
          </cell>
          <cell r="B10348" t="str">
            <v>UNIAO FERRO GALV C/ASSENTO CONICO FERRO LONGO 3"</v>
          </cell>
          <cell r="C10348" t="str">
            <v>UN</v>
          </cell>
          <cell r="D10348">
            <v>132.35</v>
          </cell>
        </row>
        <row r="10349">
          <cell r="A10349">
            <v>12436</v>
          </cell>
          <cell r="B10349" t="str">
            <v>UNIAO FERRO GALV C/ASSENTO CONICO FERRO LONGO 4"</v>
          </cell>
          <cell r="C10349" t="str">
            <v>UN</v>
          </cell>
          <cell r="D10349">
            <v>167.7</v>
          </cell>
        </row>
        <row r="10350">
          <cell r="A10350">
            <v>12440</v>
          </cell>
          <cell r="B10350" t="str">
            <v>UNIAO FERRO GALV C/ASSENTO PLANO C/JUNTA NITRIPACK 1 1/4"</v>
          </cell>
          <cell r="C10350" t="str">
            <v>UN</v>
          </cell>
          <cell r="D10350">
            <v>33.17</v>
          </cell>
        </row>
        <row r="10351">
          <cell r="A10351">
            <v>9892</v>
          </cell>
          <cell r="B10351" t="str">
            <v>UNIAO PVC, ROSCAVEL 1/2",  AGUA FRIA PREDIAL</v>
          </cell>
          <cell r="C10351" t="str">
            <v>UN</v>
          </cell>
          <cell r="D10351">
            <v>3.89</v>
          </cell>
        </row>
        <row r="10352">
          <cell r="A10352">
            <v>9893</v>
          </cell>
          <cell r="B10352" t="str">
            <v>UNIAO PVC, ROSCAVEL 2",  AGUA FRIA PREDIAL</v>
          </cell>
          <cell r="C10352" t="str">
            <v>UN</v>
          </cell>
          <cell r="D10352">
            <v>42.62</v>
          </cell>
        </row>
        <row r="10353">
          <cell r="A10353">
            <v>9901</v>
          </cell>
          <cell r="B10353" t="str">
            <v>UNIAO PVC, ROSCAVEL, 1 1/2",  AGUA FRIA PREDIAL</v>
          </cell>
          <cell r="C10353" t="str">
            <v>UN</v>
          </cell>
          <cell r="D10353">
            <v>18.75</v>
          </cell>
        </row>
        <row r="10354">
          <cell r="A10354">
            <v>9896</v>
          </cell>
          <cell r="B10354" t="str">
            <v>UNIAO PVC, ROSCAVEL, 1 1/4",  AGUA FRIA PREDIAL</v>
          </cell>
          <cell r="C10354" t="str">
            <v>UN</v>
          </cell>
          <cell r="D10354">
            <v>16.14</v>
          </cell>
        </row>
        <row r="10355">
          <cell r="A10355">
            <v>9900</v>
          </cell>
          <cell r="B10355" t="str">
            <v>UNIAO PVC, ROSCAVEL, 1",  AGUA FRIA PREDIAL</v>
          </cell>
          <cell r="C10355" t="str">
            <v>UN</v>
          </cell>
          <cell r="D10355">
            <v>9.99</v>
          </cell>
        </row>
        <row r="10356">
          <cell r="A10356">
            <v>9898</v>
          </cell>
          <cell r="B10356" t="str">
            <v>UNIAO PVC, ROSCAVEL, 2 1/2",  AGUA FRIA PREDIAL</v>
          </cell>
          <cell r="C10356" t="str">
            <v>UN</v>
          </cell>
          <cell r="D10356">
            <v>87.62</v>
          </cell>
        </row>
        <row r="10357">
          <cell r="A10357">
            <v>9899</v>
          </cell>
          <cell r="B10357" t="str">
            <v>UNIAO PVC, ROSCAVEL, 3/4",  AGUA FRIA PREDIAL</v>
          </cell>
          <cell r="C10357" t="str">
            <v>UN</v>
          </cell>
          <cell r="D10357">
            <v>5.36</v>
          </cell>
        </row>
        <row r="10358">
          <cell r="A10358">
            <v>9902</v>
          </cell>
          <cell r="B10358" t="str">
            <v>UNIAO PVC, ROSCAVEL, 3",  AGUA FRIA PREDIAL</v>
          </cell>
          <cell r="C10358" t="str">
            <v>UN</v>
          </cell>
          <cell r="D10358">
            <v>111.01</v>
          </cell>
        </row>
        <row r="10359">
          <cell r="A10359">
            <v>9911</v>
          </cell>
          <cell r="B10359" t="str">
            <v>UNIAO PVC, ROSCAVEL, 4",  AGUA FRIA PREDIAL</v>
          </cell>
          <cell r="C10359" t="str">
            <v>UN</v>
          </cell>
          <cell r="D10359">
            <v>193.13</v>
          </cell>
        </row>
        <row r="10360">
          <cell r="A10360">
            <v>9908</v>
          </cell>
          <cell r="B10360" t="str">
            <v>UNIAO PVC, SOLDAVEL, 110 MM,  PARA AGUA FRIA PREDIAL</v>
          </cell>
          <cell r="C10360" t="str">
            <v>UN</v>
          </cell>
          <cell r="D10360">
            <v>281.14</v>
          </cell>
        </row>
        <row r="10361">
          <cell r="A10361">
            <v>9905</v>
          </cell>
          <cell r="B10361" t="str">
            <v>UNIAO PVC, SOLDAVEL, 20 MM,  PARA AGUA FRIA PREDIAL</v>
          </cell>
          <cell r="C10361" t="str">
            <v>UN</v>
          </cell>
          <cell r="D10361">
            <v>3.78</v>
          </cell>
        </row>
        <row r="10362">
          <cell r="A10362">
            <v>9906</v>
          </cell>
          <cell r="B10362" t="str">
            <v>UNIAO PVC, SOLDAVEL, 25 MM,  PARA AGUA FRIA PREDIAL</v>
          </cell>
          <cell r="C10362" t="str">
            <v>UN</v>
          </cell>
          <cell r="D10362">
            <v>4.46</v>
          </cell>
        </row>
        <row r="10363">
          <cell r="A10363">
            <v>9895</v>
          </cell>
          <cell r="B10363" t="str">
            <v>UNIAO PVC, SOLDAVEL, 32 MM,  PARA AGUA FRIA PREDIAL</v>
          </cell>
          <cell r="C10363" t="str">
            <v>UN</v>
          </cell>
          <cell r="D10363">
            <v>7.53</v>
          </cell>
        </row>
        <row r="10364">
          <cell r="A10364">
            <v>9894</v>
          </cell>
          <cell r="B10364" t="str">
            <v>UNIAO PVC, SOLDAVEL, 40 MM,  PARA AGUA FRIA PREDIAL</v>
          </cell>
          <cell r="C10364" t="str">
            <v>UN</v>
          </cell>
          <cell r="D10364">
            <v>14.73</v>
          </cell>
        </row>
        <row r="10365">
          <cell r="A10365">
            <v>9897</v>
          </cell>
          <cell r="B10365" t="str">
            <v>UNIAO PVC, SOLDAVEL, 50 MM,  PARA AGUA FRIA PREDIAL</v>
          </cell>
          <cell r="C10365" t="str">
            <v>UN</v>
          </cell>
          <cell r="D10365">
            <v>17.32</v>
          </cell>
        </row>
        <row r="10366">
          <cell r="A10366">
            <v>9910</v>
          </cell>
          <cell r="B10366" t="str">
            <v>UNIAO PVC, SOLDAVEL, 60 MM,  PARA AGUA FRIA PREDIAL</v>
          </cell>
          <cell r="C10366" t="str">
            <v>UN</v>
          </cell>
          <cell r="D10366">
            <v>40.07</v>
          </cell>
        </row>
        <row r="10367">
          <cell r="A10367">
            <v>9909</v>
          </cell>
          <cell r="B10367" t="str">
            <v>UNIAO PVC, SOLDAVEL, 75 MM,  PARA AGUA FRIA PREDIAL</v>
          </cell>
          <cell r="C10367" t="str">
            <v>UN</v>
          </cell>
          <cell r="D10367">
            <v>83.28</v>
          </cell>
        </row>
        <row r="10368">
          <cell r="A10368">
            <v>9907</v>
          </cell>
          <cell r="B10368" t="str">
            <v>UNIAO PVC, SOLDAVEL, 85 MM,  PARA AGUA FRIA PREDIAL</v>
          </cell>
          <cell r="C10368" t="str">
            <v>UN</v>
          </cell>
          <cell r="D10368">
            <v>123.62</v>
          </cell>
        </row>
        <row r="10369">
          <cell r="A10369">
            <v>20973</v>
          </cell>
          <cell r="B10369" t="str">
            <v>UNIAO TIPO STORZ, COM EMPATACAO INTERNA TIPO ANEL DE EXPANSAO, ENGATE RAPIDO 1 1/2", PARA MANGUEIRA DE COMBATE A INCENDIO PREDIAL</v>
          </cell>
          <cell r="C10369" t="str">
            <v>UN</v>
          </cell>
          <cell r="D10369">
            <v>70.42</v>
          </cell>
        </row>
        <row r="10370">
          <cell r="A10370">
            <v>20974</v>
          </cell>
          <cell r="B10370" t="str">
            <v>UNIAO TIPO STORZ, COM EMPATACAO INTERNA TIPO ANEL DE EXPANSAO, ENGATE RAPIDO 2 1/2", PARA MANGUEIRA DE COMBATE A INCENDIO PREDIAL</v>
          </cell>
          <cell r="C10370" t="str">
            <v>UN</v>
          </cell>
          <cell r="D10370">
            <v>100.76</v>
          </cell>
        </row>
        <row r="10371">
          <cell r="A10371">
            <v>13883</v>
          </cell>
          <cell r="B10371" t="str">
            <v>USINA DE ASFALTO A FRIO, CAPACIDADE DE 30 A 40 T/H, ELETRICA, POTENCIA DE 30 CV</v>
          </cell>
          <cell r="C10371" t="str">
            <v>UN</v>
          </cell>
          <cell r="D10371">
            <v>99651.32</v>
          </cell>
        </row>
        <row r="10372">
          <cell r="A10372">
            <v>38604</v>
          </cell>
          <cell r="B10372" t="str">
            <v>USINA DE ASFALTO A FRIO, CAPACIDADE DE 40 A 60 T/H, ELETRICA, POTENCIA DE 30 CV</v>
          </cell>
          <cell r="C10372" t="str">
            <v>UN</v>
          </cell>
          <cell r="D10372">
            <v>124114.4</v>
          </cell>
        </row>
        <row r="10373">
          <cell r="A10373">
            <v>10601</v>
          </cell>
          <cell r="B10373" t="str">
            <v>USINA DE ASFALTO A QUENTE, FIXA, TIPO CONTRA FLUXO, CAPACIDADE DE 100 A 140 T/H, POTENCIA DE 280 KW, COM MISTURADOR EXTERNO ROTATIVO</v>
          </cell>
          <cell r="C10373" t="str">
            <v>UN</v>
          </cell>
          <cell r="D10373">
            <v>2414272.69</v>
          </cell>
        </row>
        <row r="10374">
          <cell r="A10374">
            <v>26034</v>
          </cell>
          <cell r="B10374" t="str">
            <v>USINA DE ASFALTO, GRAVIMETRICA, CAPACIDADE DE 150 T/H, POTENCIA DE 400 KW</v>
          </cell>
          <cell r="C10374" t="str">
            <v>UN</v>
          </cell>
          <cell r="D10374">
            <v>6356694.79</v>
          </cell>
        </row>
        <row r="10375">
          <cell r="A10375">
            <v>13894</v>
          </cell>
          <cell r="B10375" t="str">
            <v>USINA DE CONCRETO FIXA, CAPACIDADE NOMINAL DE 40 M3/H, SEM SILO</v>
          </cell>
          <cell r="C10375" t="str">
            <v>UN</v>
          </cell>
          <cell r="D10375">
            <v>336556.5</v>
          </cell>
        </row>
        <row r="10376">
          <cell r="A10376">
            <v>13895</v>
          </cell>
          <cell r="B10376" t="str">
            <v>USINA DE CONCRETO FIXA, CAPACIDADE NOMINAL DE 60 M3/H, SEM SILO</v>
          </cell>
          <cell r="C10376" t="str">
            <v>UN</v>
          </cell>
          <cell r="D10376">
            <v>452556.3</v>
          </cell>
        </row>
        <row r="10377">
          <cell r="A10377">
            <v>13892</v>
          </cell>
          <cell r="B10377" t="str">
            <v>USINA DE CONCRETO FIXA, CAPACIDADE NOMINAL DE 80 M3/H, SEM SILO</v>
          </cell>
          <cell r="C10377" t="str">
            <v>UN</v>
          </cell>
          <cell r="D10377">
            <v>554596.68000000005</v>
          </cell>
        </row>
        <row r="10378">
          <cell r="A10378">
            <v>9914</v>
          </cell>
          <cell r="B10378" t="str">
            <v>USINA DE CONCRETO FIXA, CAPACIDADE NOMINAL DE 90 A 120 M3/H, SEM SILO</v>
          </cell>
          <cell r="C10378" t="str">
            <v>UN</v>
          </cell>
          <cell r="D10378">
            <v>600000</v>
          </cell>
        </row>
        <row r="10379">
          <cell r="A10379">
            <v>36485</v>
          </cell>
          <cell r="B10379" t="str">
            <v>USINA DE LAMA ASFALTICA, PROD 30 A 50 T/H, SILO DE AGREGADO 7 M3, RESERVATORIOS PARA EMULSAO E AGUA DE 2,3 M3 CADA, MISTURADOR TIPO PUGG-MILL A SER MONTADO SOBRE CAMINHAO</v>
          </cell>
          <cell r="C10379" t="str">
            <v>UN</v>
          </cell>
          <cell r="D10379">
            <v>349875.3</v>
          </cell>
        </row>
        <row r="10380">
          <cell r="A10380">
            <v>9912</v>
          </cell>
          <cell r="B10380" t="str">
            <v>USINA DE MISTURAS ASFALTICAS A QUENTE, MOVEL, TIPO CONTRA FLUXO, CAPACIDADE DE 40 A 80 T/H</v>
          </cell>
          <cell r="C10380" t="str">
            <v>UN</v>
          </cell>
          <cell r="D10380">
            <v>1965490</v>
          </cell>
        </row>
        <row r="10381">
          <cell r="A10381">
            <v>9921</v>
          </cell>
          <cell r="B10381" t="str">
            <v>USINA MISTURADORA DE SOLOS,  DOSADORES TRIPLOS, CALHA VIBRATORIA CAPACIDADE DE 200 A 500 T/H, POTENCIA DE 75 KW</v>
          </cell>
          <cell r="C10381" t="str">
            <v>UN</v>
          </cell>
          <cell r="D10381">
            <v>1013892.7</v>
          </cell>
        </row>
        <row r="10382">
          <cell r="A10382">
            <v>21112</v>
          </cell>
          <cell r="B10382" t="str">
            <v>VALVULA DE DESCARGA EM METAL CROMADO PARA MICTORIO COM ACIONAMENTO POR PRESSAO E FECHAMENTO AUTOMATICO</v>
          </cell>
          <cell r="C10382" t="str">
            <v>UN</v>
          </cell>
          <cell r="D10382">
            <v>131.54</v>
          </cell>
        </row>
        <row r="10383">
          <cell r="A10383">
            <v>10228</v>
          </cell>
          <cell r="B10383" t="str">
            <v>VALVULA DE DESCARGA METALICA, BASE 1 1/2 " E ACABAMENTO METALICO CROMADO</v>
          </cell>
          <cell r="C10383" t="str">
            <v>UN</v>
          </cell>
          <cell r="D10383">
            <v>152.81</v>
          </cell>
        </row>
        <row r="10384">
          <cell r="A10384">
            <v>11781</v>
          </cell>
          <cell r="B10384" t="str">
            <v>VALVULA DE DESCARGA METALICA, BASE 1 1/4 " E ACABAMENTO METALICO CROMADO</v>
          </cell>
          <cell r="C10384" t="str">
            <v>UN</v>
          </cell>
          <cell r="D10384">
            <v>123.79</v>
          </cell>
        </row>
        <row r="10385">
          <cell r="A10385">
            <v>11746</v>
          </cell>
          <cell r="B10385" t="str">
            <v>VALVULA DE ESFERA BRUTA EM BRONZE, BITOLA 1 " (REF 1552-B)</v>
          </cell>
          <cell r="C10385" t="str">
            <v>UN</v>
          </cell>
          <cell r="D10385">
            <v>41.3</v>
          </cell>
        </row>
        <row r="10386">
          <cell r="A10386">
            <v>11751</v>
          </cell>
          <cell r="B10386" t="str">
            <v>VALVULA DE ESFERA BRUTA EM BRONZE, BITOLA 1 1/2 " (REF 1552-B)</v>
          </cell>
          <cell r="C10386" t="str">
            <v>UN</v>
          </cell>
          <cell r="D10386">
            <v>74.180000000000007</v>
          </cell>
        </row>
        <row r="10387">
          <cell r="A10387">
            <v>11750</v>
          </cell>
          <cell r="B10387" t="str">
            <v>VALVULA DE ESFERA BRUTA EM BRONZE, BITOLA 1 1/4 " (REF 1552-B)</v>
          </cell>
          <cell r="C10387" t="str">
            <v>UN</v>
          </cell>
          <cell r="D10387">
            <v>61.56</v>
          </cell>
        </row>
        <row r="10388">
          <cell r="A10388">
            <v>11748</v>
          </cell>
          <cell r="B10388" t="str">
            <v>VALVULA DE ESFERA BRUTA EM BRONZE, BITOLA 1/2 " (REF 1552-B)</v>
          </cell>
          <cell r="C10388" t="str">
            <v>UN</v>
          </cell>
          <cell r="D10388">
            <v>26.5</v>
          </cell>
        </row>
        <row r="10389">
          <cell r="A10389">
            <v>11747</v>
          </cell>
          <cell r="B10389" t="str">
            <v>VALVULA DE ESFERA BRUTA EM BRONZE, BITOLA 2 " (REF 1552-B)</v>
          </cell>
          <cell r="C10389" t="str">
            <v>UN</v>
          </cell>
          <cell r="D10389">
            <v>114.39</v>
          </cell>
        </row>
        <row r="10390">
          <cell r="A10390">
            <v>11749</v>
          </cell>
          <cell r="B10390" t="str">
            <v>VALVULA DE ESFERA BRUTA EM BRONZE, BITOLA 3/4 " (REF 1552-B)</v>
          </cell>
          <cell r="C10390" t="str">
            <v>UN</v>
          </cell>
          <cell r="D10390">
            <v>30.59</v>
          </cell>
        </row>
        <row r="10391">
          <cell r="A10391">
            <v>10236</v>
          </cell>
          <cell r="B10391" t="str">
            <v>VALVULA DE RETENCAO DE BRONZE, PE COM CRIVOS, EXTREMIDADE COM ROSCA, DE 1 1/2", PARA FUNDO DE POCO</v>
          </cell>
          <cell r="C10391" t="str">
            <v>UN</v>
          </cell>
          <cell r="D10391">
            <v>45.27</v>
          </cell>
        </row>
        <row r="10392">
          <cell r="A10392">
            <v>10233</v>
          </cell>
          <cell r="B10392" t="str">
            <v>VALVULA DE RETENCAO DE BRONZE, PE COM CRIVOS, EXTREMIDADE COM ROSCA, DE 1 1/4", PARA FUNDO DE POCO</v>
          </cell>
          <cell r="C10392" t="str">
            <v>UN</v>
          </cell>
          <cell r="D10392">
            <v>42.42</v>
          </cell>
        </row>
        <row r="10393">
          <cell r="A10393">
            <v>10234</v>
          </cell>
          <cell r="B10393" t="str">
            <v>VALVULA DE RETENCAO DE BRONZE, PE COM CRIVOS, EXTREMIDADE COM ROSCA, DE 1", PARA FUNDO DE POCO</v>
          </cell>
          <cell r="C10393" t="str">
            <v>UN</v>
          </cell>
          <cell r="D10393">
            <v>26.72</v>
          </cell>
        </row>
        <row r="10394">
          <cell r="A10394">
            <v>10231</v>
          </cell>
          <cell r="B10394" t="str">
            <v>VALVULA DE RETENCAO DE BRONZE, PE COM CRIVOS, EXTREMIDADE COM ROSCA, DE 2 1/2", PARA FUNDO DE POCO</v>
          </cell>
          <cell r="C10394" t="str">
            <v>UN</v>
          </cell>
          <cell r="D10394">
            <v>122.55</v>
          </cell>
        </row>
        <row r="10395">
          <cell r="A10395">
            <v>10232</v>
          </cell>
          <cell r="B10395" t="str">
            <v>VALVULA DE RETENCAO DE BRONZE, PE COM CRIVOS, EXTREMIDADE COM ROSCA, DE 2", PARA FUNDO DE POCO</v>
          </cell>
          <cell r="C10395" t="str">
            <v>UN</v>
          </cell>
          <cell r="D10395">
            <v>68.58</v>
          </cell>
        </row>
        <row r="10396">
          <cell r="A10396">
            <v>10229</v>
          </cell>
          <cell r="B10396" t="str">
            <v>VALVULA DE RETENCAO DE BRONZE, PE COM CRIVOS, EXTREMIDADE COM ROSCA, DE 3/4", PARA FUNDO DE POCO</v>
          </cell>
          <cell r="C10396" t="str">
            <v>UN</v>
          </cell>
          <cell r="D10396">
            <v>24.17</v>
          </cell>
        </row>
        <row r="10397">
          <cell r="A10397">
            <v>10235</v>
          </cell>
          <cell r="B10397" t="str">
            <v>VALVULA DE RETENCAO DE BRONZE, PE COM CRIVOS, EXTREMIDADE COM ROSCA, DE 3", PARA FUNDO DE POCO</v>
          </cell>
          <cell r="C10397" t="str">
            <v>UN</v>
          </cell>
          <cell r="D10397">
            <v>168.01</v>
          </cell>
        </row>
        <row r="10398">
          <cell r="A10398">
            <v>10230</v>
          </cell>
          <cell r="B10398" t="str">
            <v>VALVULA DE RETENCAO DE BRONZE, PE COM CRIVOS, EXTREMIDADE COM ROSCA, DE 4", PARA FUNDO DE POCO</v>
          </cell>
          <cell r="C10398" t="str">
            <v>UN</v>
          </cell>
          <cell r="D10398">
            <v>295.68</v>
          </cell>
        </row>
        <row r="10399">
          <cell r="A10399">
            <v>10409</v>
          </cell>
          <cell r="B10399" t="str">
            <v>VALVULA DE RETENCAO HORIZONTAL, DE BRONZE (PN-25), 1 1/2", 400 PSI, TAMPA DE PORCA DE UNIAO, EXTREMIDADES COM ROSCA</v>
          </cell>
          <cell r="C10399" t="str">
            <v>UN</v>
          </cell>
          <cell r="D10399">
            <v>87.84</v>
          </cell>
        </row>
        <row r="10400">
          <cell r="A10400">
            <v>10411</v>
          </cell>
          <cell r="B10400" t="str">
            <v>VALVULA DE RETENCAO HORIZONTAL, DE BRONZE (PN-25), 1 1/4", 400 PSI, TAMPA DE PORCA DE UNIAO, EXTREMIDADES COM ROSCA</v>
          </cell>
          <cell r="C10400" t="str">
            <v>UN</v>
          </cell>
          <cell r="D10400">
            <v>78.599999999999994</v>
          </cell>
        </row>
        <row r="10401">
          <cell r="A10401">
            <v>10404</v>
          </cell>
          <cell r="B10401" t="str">
            <v>VALVULA DE RETENCAO HORIZONTAL, DE BRONZE (PN-25), 1/2", 400 PSI, TAMPA DE PORCA DE UNIAO, EXTREMIDADES COM ROSCA</v>
          </cell>
          <cell r="C10401" t="str">
            <v>UN</v>
          </cell>
          <cell r="D10401">
            <v>31.87</v>
          </cell>
        </row>
        <row r="10402">
          <cell r="A10402">
            <v>10410</v>
          </cell>
          <cell r="B10402" t="str">
            <v>VALVULA DE RETENCAO HORIZONTAL, DE BRONZE (PN-25), 1", 400 PSI, TAMPA DE PORCA DE UNIAO, EXTREMIDADES COM ROSCA</v>
          </cell>
          <cell r="C10402" t="str">
            <v>UN</v>
          </cell>
          <cell r="D10402">
            <v>52.5</v>
          </cell>
        </row>
        <row r="10403">
          <cell r="A10403">
            <v>10405</v>
          </cell>
          <cell r="B10403" t="str">
            <v>VALVULA DE RETENCAO HORIZONTAL, DE BRONZE (PN-25), 2 1/2", 400 PSI, TAMPA DE PORCA DE UNIAO, EXTREMIDADES COM ROSCA</v>
          </cell>
          <cell r="C10403" t="str">
            <v>UN</v>
          </cell>
          <cell r="D10403">
            <v>175.99</v>
          </cell>
        </row>
        <row r="10404">
          <cell r="A10404">
            <v>10408</v>
          </cell>
          <cell r="B10404" t="str">
            <v>VALVULA DE RETENCAO HORIZONTAL, DE BRONZE (PN-25), 2", 400 PSI, TAMPA DE PORCA DE UNIAO, EXTREMIDADES COM ROSCA</v>
          </cell>
          <cell r="C10404" t="str">
            <v>UN</v>
          </cell>
          <cell r="D10404">
            <v>123.07</v>
          </cell>
        </row>
        <row r="10405">
          <cell r="A10405">
            <v>10412</v>
          </cell>
          <cell r="B10405" t="str">
            <v>VALVULA DE RETENCAO HORIZONTAL, DE BRONZE (PN-25), 3/4", 400 PSI, TAMPA DE PORCA DE UNIAO, EXTREMIDADES COM ROSCA</v>
          </cell>
          <cell r="C10405" t="str">
            <v>UN</v>
          </cell>
          <cell r="D10405">
            <v>38.630000000000003</v>
          </cell>
        </row>
        <row r="10406">
          <cell r="A10406">
            <v>10406</v>
          </cell>
          <cell r="B10406" t="str">
            <v>VALVULA DE RETENCAO HORIZONTAL, DE BRONZE (PN-25), 3", 400 PSI, TAMPA DE PORCA DE UNIAO, EXTREMIDADES COM ROSCA</v>
          </cell>
          <cell r="C10406" t="str">
            <v>UN</v>
          </cell>
          <cell r="D10406">
            <v>243.08</v>
          </cell>
        </row>
        <row r="10407">
          <cell r="A10407">
            <v>10407</v>
          </cell>
          <cell r="B10407" t="str">
            <v>VALVULA DE RETENCAO HORIZONTAL, DE BRONZE (PN-25), 4", 400 PSI, TAMPA DE PORCA DE UNIAO, EXTREMIDADES COM ROSCA</v>
          </cell>
          <cell r="C10407" t="str">
            <v>UN</v>
          </cell>
          <cell r="D10407">
            <v>377.02</v>
          </cell>
        </row>
        <row r="10408">
          <cell r="A10408">
            <v>10416</v>
          </cell>
          <cell r="B10408" t="str">
            <v>VALVULA DE RETENCAO VERTICAL, DE BRONZE (PN-16), 1 1/2", 200 PSI, EXTREMIDADES COM ROSCA</v>
          </cell>
          <cell r="C10408" t="str">
            <v>UN</v>
          </cell>
          <cell r="D10408">
            <v>46.76</v>
          </cell>
        </row>
        <row r="10409">
          <cell r="A10409">
            <v>10419</v>
          </cell>
          <cell r="B10409" t="str">
            <v>VALVULA DE RETENCAO VERTICAL, DE BRONZE (PN-16), 1 1/4", 200 PSI, EXTREMIDADES COM ROSCA</v>
          </cell>
          <cell r="C10409" t="str">
            <v>UN</v>
          </cell>
          <cell r="D10409">
            <v>40.590000000000003</v>
          </cell>
        </row>
        <row r="10410">
          <cell r="A10410">
            <v>21092</v>
          </cell>
          <cell r="B10410" t="str">
            <v>VALVULA DE RETENCAO VERTICAL, DE BRONZE (PN-16), 1/2", 200 PSI, EXTREMIDADES COM ROSCA</v>
          </cell>
          <cell r="C10410" t="str">
            <v>UN</v>
          </cell>
          <cell r="D10410">
            <v>23.2</v>
          </cell>
        </row>
        <row r="10411">
          <cell r="A10411">
            <v>10418</v>
          </cell>
          <cell r="B10411" t="str">
            <v>VALVULA DE RETENCAO VERTICAL, DE BRONZE (PN-16), 1", 200 PSI, EXTREMIDADES COM ROSCA</v>
          </cell>
          <cell r="C10411" t="str">
            <v>UN</v>
          </cell>
          <cell r="D10411">
            <v>27.05</v>
          </cell>
        </row>
        <row r="10412">
          <cell r="A10412">
            <v>12657</v>
          </cell>
          <cell r="B10412" t="str">
            <v>VALVULA DE RETENCAO VERTICAL, DE BRONZE (PN-16), 2 1/2", 200 PSI, EXTREMIDADES COM ROSCA</v>
          </cell>
          <cell r="C10412" t="str">
            <v>UN</v>
          </cell>
          <cell r="D10412">
            <v>109.18</v>
          </cell>
        </row>
        <row r="10413">
          <cell r="A10413">
            <v>10417</v>
          </cell>
          <cell r="B10413" t="str">
            <v>VALVULA DE RETENCAO VERTICAL, DE BRONZE (PN-16), 2", 200 PSI, EXTREMIDADES COM ROSCA</v>
          </cell>
          <cell r="C10413" t="str">
            <v>UN</v>
          </cell>
          <cell r="D10413">
            <v>68.14</v>
          </cell>
        </row>
        <row r="10414">
          <cell r="A10414">
            <v>10413</v>
          </cell>
          <cell r="B10414" t="str">
            <v>VALVULA DE RETENCAO VERTICAL, DE BRONZE (PN-16), 3/4", 200 PSI, EXTREMIDADES COM ROSCA</v>
          </cell>
          <cell r="C10414" t="str">
            <v>UN</v>
          </cell>
          <cell r="D10414">
            <v>24.76</v>
          </cell>
        </row>
        <row r="10415">
          <cell r="A10415">
            <v>10414</v>
          </cell>
          <cell r="B10415" t="str">
            <v>VALVULA DE RETENCAO VERTICAL, DE BRONZE (PN-16), 3", 200 PSI, EXTREMIDADES COM ROSCA</v>
          </cell>
          <cell r="C10415" t="str">
            <v>UN</v>
          </cell>
          <cell r="D10415">
            <v>149.1</v>
          </cell>
        </row>
        <row r="10416">
          <cell r="A10416">
            <v>10415</v>
          </cell>
          <cell r="B10416" t="str">
            <v>VALVULA DE RETENCAO VERTICAL, DE BRONZE (PN-16), 4", 200 PSI, EXTREMIDADES COM ROSCA</v>
          </cell>
          <cell r="C10416" t="str">
            <v>UN</v>
          </cell>
          <cell r="D10416">
            <v>258.77999999999997</v>
          </cell>
        </row>
        <row r="10417">
          <cell r="A10417">
            <v>38643</v>
          </cell>
          <cell r="B10417" t="str">
            <v>VALVULA EM METAL CROMADO PARA LAVATORIO, 1 " SEM LADRAO</v>
          </cell>
          <cell r="C10417" t="str">
            <v>UN</v>
          </cell>
          <cell r="D10417">
            <v>46.93</v>
          </cell>
        </row>
        <row r="10418">
          <cell r="A10418">
            <v>6157</v>
          </cell>
          <cell r="B10418" t="str">
            <v>VALVULA EM METAL CROMADO PARA PIA AMERICANA 3.1/2 X 1.1/2 "</v>
          </cell>
          <cell r="C10418" t="str">
            <v>UN</v>
          </cell>
          <cell r="D10418">
            <v>64.12</v>
          </cell>
        </row>
        <row r="10419">
          <cell r="A10419">
            <v>37588</v>
          </cell>
          <cell r="B10419" t="str">
            <v>VALVULA EM METAL CROMADO PARA TANQUE, 1.1/2 " SEM LADRAO</v>
          </cell>
          <cell r="C10419" t="str">
            <v>UN</v>
          </cell>
          <cell r="D10419">
            <v>14.39</v>
          </cell>
        </row>
        <row r="10420">
          <cell r="A10420">
            <v>6152</v>
          </cell>
          <cell r="B10420" t="str">
            <v>VALVULA EM PLASTICO BRANCO COM SAIDA LISA PARA TANQUE 1.1/4 " X 1.1/2 "</v>
          </cell>
          <cell r="C10420" t="str">
            <v>UN</v>
          </cell>
          <cell r="D10420">
            <v>2.25</v>
          </cell>
        </row>
        <row r="10421">
          <cell r="A10421">
            <v>6158</v>
          </cell>
          <cell r="B10421" t="str">
            <v>VALVULA EM PLASTICO BRANCO PARA LAVATORIO 1 ", SEM UNHO, COM LADRAO</v>
          </cell>
          <cell r="C10421" t="str">
            <v>UN</v>
          </cell>
          <cell r="D10421">
            <v>2.72</v>
          </cell>
        </row>
        <row r="10422">
          <cell r="A10422">
            <v>6153</v>
          </cell>
          <cell r="B10422" t="str">
            <v>VALVULA EM PLASTICO BRANCO PARA TANQUE OU LAVATORIO 1 ", SEM UNHO E SEM LADRAO</v>
          </cell>
          <cell r="C10422" t="str">
            <v>UN</v>
          </cell>
          <cell r="D10422">
            <v>2.12</v>
          </cell>
        </row>
        <row r="10423">
          <cell r="A10423">
            <v>6156</v>
          </cell>
          <cell r="B10423" t="str">
            <v>VALVULA EM PLASTICO BRANCO PARA TANQUE 1.1/4 " X 1.1/2 ", SEM UNHO E SEM LADRAO</v>
          </cell>
          <cell r="C10423" t="str">
            <v>UN</v>
          </cell>
          <cell r="D10423">
            <v>2.68</v>
          </cell>
        </row>
        <row r="10424">
          <cell r="A10424">
            <v>6154</v>
          </cell>
          <cell r="B10424" t="str">
            <v>VALVULA EM PLASTICO CROMADO PARA LAVATORIO 1 ", SEM UNHO, COM LADRAO</v>
          </cell>
          <cell r="C10424" t="str">
            <v>UN</v>
          </cell>
          <cell r="D10424">
            <v>5.04</v>
          </cell>
        </row>
        <row r="10425">
          <cell r="A10425">
            <v>6155</v>
          </cell>
          <cell r="B10425" t="str">
            <v>VALVULA EM PLASTICO CROMADO TIPO AMERICANA PARA PIA DE COZINHA 3.1/2 " X 1.1/2 ", SEM ADAPTADOR</v>
          </cell>
          <cell r="C10425" t="str">
            <v>UN</v>
          </cell>
          <cell r="D10425">
            <v>10.44</v>
          </cell>
        </row>
        <row r="10426">
          <cell r="A10426">
            <v>3115</v>
          </cell>
          <cell r="B10426" t="str">
            <v>VARA FERRO CROMADO P/ CREMONA H = 120CM</v>
          </cell>
          <cell r="C10426" t="str">
            <v>UN</v>
          </cell>
          <cell r="D10426">
            <v>9.69</v>
          </cell>
        </row>
        <row r="10427">
          <cell r="A10427">
            <v>3116</v>
          </cell>
          <cell r="B10427" t="str">
            <v>VARA FERRO CROMADO P/ CREMONA H = 150CM</v>
          </cell>
          <cell r="C10427" t="str">
            <v>UN</v>
          </cell>
          <cell r="D10427">
            <v>11.36</v>
          </cell>
        </row>
        <row r="10428">
          <cell r="A10428">
            <v>11786</v>
          </cell>
          <cell r="B10428" t="str">
            <v>VASO SANITARIO SIFONADO INFANTIL LOUCA BRANCA</v>
          </cell>
          <cell r="C10428" t="str">
            <v>UN</v>
          </cell>
          <cell r="D10428">
            <v>247.53</v>
          </cell>
        </row>
        <row r="10429">
          <cell r="A10429">
            <v>13726</v>
          </cell>
          <cell r="B10429" t="str">
            <v>VASSOURA MECANICA REBOCAVEL COM ESCOVA CILINDRICA LARGURA UTIL DE VARRIMENTO = 2,44M</v>
          </cell>
          <cell r="C10429" t="str">
            <v>UN</v>
          </cell>
          <cell r="D10429">
            <v>36234.69</v>
          </cell>
        </row>
        <row r="10430">
          <cell r="A10430">
            <v>38400</v>
          </cell>
          <cell r="B10430" t="str">
            <v>VASSOURA 40 CM COM CABO</v>
          </cell>
          <cell r="C10430" t="str">
            <v>UN</v>
          </cell>
          <cell r="D10430">
            <v>8.2200000000000006</v>
          </cell>
        </row>
        <row r="10431">
          <cell r="A10431">
            <v>12627</v>
          </cell>
          <cell r="B10431" t="str">
            <v>VEDACAO DE CALHA, EM BORRACHA COR PRETA, MEDIDA ENTRE 119 E 170 MM, PARA DRENAGEM PLUVIAL PREDIAL</v>
          </cell>
          <cell r="C10431" t="str">
            <v>UN</v>
          </cell>
          <cell r="D10431">
            <v>0.42</v>
          </cell>
        </row>
        <row r="10432">
          <cell r="A10432">
            <v>6138</v>
          </cell>
          <cell r="B10432" t="str">
            <v>VEDACAO PVC, 100 MM, PARA SAIDA VASO SANITARIO</v>
          </cell>
          <cell r="C10432" t="str">
            <v>UN</v>
          </cell>
          <cell r="D10432">
            <v>1.48</v>
          </cell>
        </row>
        <row r="10433">
          <cell r="A10433">
            <v>6094</v>
          </cell>
          <cell r="B10433" t="str">
            <v>VEDANTE ACRILICO PARA TRINCAS</v>
          </cell>
          <cell r="C10433" t="str">
            <v>KG</v>
          </cell>
          <cell r="D10433">
            <v>18.55</v>
          </cell>
        </row>
        <row r="10434">
          <cell r="A10434">
            <v>1160</v>
          </cell>
          <cell r="B10434" t="str">
            <v>VEICULO COMERCIAL LEVE (PICK-UP) COM CAPACIDADE DE CARGA DE 700 KG, MOTOR FLEX (LOCACAO)</v>
          </cell>
          <cell r="C10434" t="str">
            <v>H</v>
          </cell>
          <cell r="D10434">
            <v>15.78</v>
          </cell>
        </row>
        <row r="10435">
          <cell r="A10435">
            <v>10615</v>
          </cell>
          <cell r="B10435" t="str">
            <v>VEICULO DE PASSEIO COM MOTOR 1.0 FLEX, POTENCIA 72/76 CV, 4 PORTAS</v>
          </cell>
          <cell r="C10435" t="str">
            <v>UN</v>
          </cell>
          <cell r="D10435">
            <v>40039.69</v>
          </cell>
        </row>
        <row r="10436">
          <cell r="A10436">
            <v>13860</v>
          </cell>
          <cell r="B10436" t="str">
            <v>VEICULO DE PASSEIO COM MOTOR 1.6 FLEX, POTENCIA 101/104 CV, 4 PORTAS</v>
          </cell>
          <cell r="C10436" t="str">
            <v>UN</v>
          </cell>
          <cell r="D10436">
            <v>43349.71</v>
          </cell>
        </row>
        <row r="10437">
          <cell r="A10437">
            <v>13532</v>
          </cell>
          <cell r="B10437" t="str">
            <v>VEICULO TIPO  MINI FURGAO COM MOTOR ENTRE *1.4 A 1.6* FLEX, 2 PORTAS</v>
          </cell>
          <cell r="C10437" t="str">
            <v>UN</v>
          </cell>
          <cell r="D10437">
            <v>47145.37</v>
          </cell>
        </row>
        <row r="10438">
          <cell r="A10438">
            <v>11613</v>
          </cell>
          <cell r="B10438" t="str">
            <v>VEICULO TIPO FURGAO 1.4 MANUAL, 4 VELOCIDADES, TOTAL FLEX, CAP 953 KG, POTENCIA 78/80 CV, PARA  2 PASSAGEIROS</v>
          </cell>
          <cell r="C10438" t="str">
            <v>UN</v>
          </cell>
          <cell r="D10438">
            <v>60620.58</v>
          </cell>
        </row>
        <row r="10439">
          <cell r="A10439">
            <v>10443</v>
          </cell>
          <cell r="B10439" t="str">
            <v>VENTOSA SIMPLES FOFO C/ROSCA PN-25 DN 1</v>
          </cell>
          <cell r="C10439" t="str">
            <v>UN</v>
          </cell>
          <cell r="D10439">
            <v>313.81</v>
          </cell>
        </row>
        <row r="10440">
          <cell r="A10440">
            <v>10441</v>
          </cell>
          <cell r="B10440" t="str">
            <v>VENTOSA SIMPLES FOFO C/ROSCA PN-25 DN 1 1/2</v>
          </cell>
          <cell r="C10440" t="str">
            <v>UN</v>
          </cell>
          <cell r="D10440">
            <v>313.81</v>
          </cell>
        </row>
        <row r="10441">
          <cell r="A10441">
            <v>10444</v>
          </cell>
          <cell r="B10441" t="str">
            <v>VENTOSA SIMPLES FOFO C/ROSCA PN-25 DN 1 1/4</v>
          </cell>
          <cell r="C10441" t="str">
            <v>UN</v>
          </cell>
          <cell r="D10441">
            <v>313.81</v>
          </cell>
        </row>
        <row r="10442">
          <cell r="A10442">
            <v>10439</v>
          </cell>
          <cell r="B10442" t="str">
            <v>VENTOSA SIMPLES FOFO C/ROSCA PN-25 DN 2</v>
          </cell>
          <cell r="C10442" t="str">
            <v>UN</v>
          </cell>
          <cell r="D10442">
            <v>308.3</v>
          </cell>
        </row>
        <row r="10443">
          <cell r="A10443">
            <v>10442</v>
          </cell>
          <cell r="B10443" t="str">
            <v>VENTOSA SIMPLES FOFO C/ROSCA PN-25 DN 3/4</v>
          </cell>
          <cell r="C10443" t="str">
            <v>UN</v>
          </cell>
          <cell r="D10443">
            <v>313.81</v>
          </cell>
        </row>
        <row r="10444">
          <cell r="A10444">
            <v>10438</v>
          </cell>
          <cell r="B10444" t="str">
            <v>VENTOSA SIMPLES FOFO COM FLANGES, PN-10/16, DN = 50 MM</v>
          </cell>
          <cell r="C10444" t="str">
            <v>UN</v>
          </cell>
          <cell r="D10444">
            <v>308.3</v>
          </cell>
        </row>
        <row r="10445">
          <cell r="A10445">
            <v>10459</v>
          </cell>
          <cell r="B10445" t="str">
            <v>VENTOSA TRIPLICE FUNCAO FOFO C/ FLANGES PN-10 DN 200</v>
          </cell>
          <cell r="C10445" t="str">
            <v>UN</v>
          </cell>
          <cell r="D10445">
            <v>4108.93</v>
          </cell>
        </row>
        <row r="10446">
          <cell r="A10446">
            <v>10458</v>
          </cell>
          <cell r="B10446" t="str">
            <v>VENTOSA TRIPLICE FUNCAO FOFO C/ FLANGES PN-10/16 DN 100</v>
          </cell>
          <cell r="C10446" t="str">
            <v>UN</v>
          </cell>
          <cell r="D10446">
            <v>1880.16</v>
          </cell>
        </row>
        <row r="10447">
          <cell r="A10447">
            <v>10451</v>
          </cell>
          <cell r="B10447" t="str">
            <v>VENTOSA TRIPLICE FUNCAO FOFO C/ FLANGES PN-10/16 DN 150</v>
          </cell>
          <cell r="C10447" t="str">
            <v>UN</v>
          </cell>
          <cell r="D10447">
            <v>2694.01</v>
          </cell>
        </row>
        <row r="10448">
          <cell r="A10448">
            <v>10447</v>
          </cell>
          <cell r="B10448" t="str">
            <v>VENTOSA TRIPLICE FUNCAO FOFO C/ FLANGES PN-10/16/25 DN 50</v>
          </cell>
          <cell r="C10448" t="str">
            <v>UN</v>
          </cell>
          <cell r="D10448">
            <v>1126.78</v>
          </cell>
        </row>
        <row r="10449">
          <cell r="A10449">
            <v>10462</v>
          </cell>
          <cell r="B10449" t="str">
            <v>VENTOSA TRIPLICE FUNCAO FOFO C/ FLANGES PN-16 DN 200</v>
          </cell>
          <cell r="C10449" t="str">
            <v>UN</v>
          </cell>
          <cell r="D10449">
            <v>4108.93</v>
          </cell>
        </row>
        <row r="10450">
          <cell r="A10450">
            <v>10448</v>
          </cell>
          <cell r="B10450" t="str">
            <v>VENTOSA TRIPLICE FUNCAO FOFO C/ FLANGES PN-25 DN 100</v>
          </cell>
          <cell r="C10450" t="str">
            <v>UN</v>
          </cell>
          <cell r="D10450">
            <v>1880.16</v>
          </cell>
        </row>
        <row r="10451">
          <cell r="A10451">
            <v>10464</v>
          </cell>
          <cell r="B10451" t="str">
            <v>VENTOSA TRIPLICE FUNCAO FOFO C/ FLANGES PN-25 DN 150</v>
          </cell>
          <cell r="C10451" t="str">
            <v>UN</v>
          </cell>
          <cell r="D10451">
            <v>2694.01</v>
          </cell>
        </row>
        <row r="10452">
          <cell r="A10452">
            <v>10465</v>
          </cell>
          <cell r="B10452" t="str">
            <v>VENTOSA TRIPLICE FUNCAO FOFO C/ FLANGES PN-25 DN 200</v>
          </cell>
          <cell r="C10452" t="str">
            <v>UN</v>
          </cell>
          <cell r="D10452">
            <v>4108.93</v>
          </cell>
        </row>
        <row r="10453">
          <cell r="A10453">
            <v>10475</v>
          </cell>
          <cell r="B10453" t="str">
            <v>VERNIZ COPAL</v>
          </cell>
          <cell r="C10453" t="str">
            <v>L</v>
          </cell>
          <cell r="D10453">
            <v>17.600000000000001</v>
          </cell>
        </row>
        <row r="10454">
          <cell r="A10454">
            <v>10478</v>
          </cell>
          <cell r="B10454" t="str">
            <v>VERNIZ POLIURETANO BRILHANTE</v>
          </cell>
          <cell r="C10454" t="str">
            <v>L</v>
          </cell>
          <cell r="D10454">
            <v>21.89</v>
          </cell>
        </row>
        <row r="10455">
          <cell r="A10455">
            <v>10481</v>
          </cell>
          <cell r="B10455" t="str">
            <v>VERNIZ SINTETICO BRILHANTE</v>
          </cell>
          <cell r="C10455" t="str">
            <v>L</v>
          </cell>
          <cell r="D10455">
            <v>20.95</v>
          </cell>
        </row>
        <row r="10456">
          <cell r="A10456">
            <v>4031</v>
          </cell>
          <cell r="B10456" t="str">
            <v>VEU FIBRA DE VIDRO AEROGLASS/RHODIA OU SIMILAR 0,04 KG/M2</v>
          </cell>
          <cell r="C10456" t="str">
            <v>M2</v>
          </cell>
          <cell r="D10456">
            <v>4.17</v>
          </cell>
        </row>
        <row r="10457">
          <cell r="A10457">
            <v>4030</v>
          </cell>
          <cell r="B10457" t="str">
            <v>VEU POLIESTER</v>
          </cell>
          <cell r="C10457" t="str">
            <v>M2</v>
          </cell>
          <cell r="D10457">
            <v>10.72</v>
          </cell>
        </row>
        <row r="10458">
          <cell r="A10458">
            <v>39399</v>
          </cell>
          <cell r="B10458" t="str">
            <v>VIBRADOR DE IMERSAO, COM PONTEIRA DE *35* MM, MANGOTE DE 5 M, SEM MOTOR</v>
          </cell>
          <cell r="C10458" t="str">
            <v>UN</v>
          </cell>
          <cell r="D10458">
            <v>504.77</v>
          </cell>
        </row>
        <row r="10459">
          <cell r="A10459">
            <v>39400</v>
          </cell>
          <cell r="B10459" t="str">
            <v>VIBRADOR DE IMERSAO, COM PONTEIRA DE *45* MM, MANGOTE DE 5 M, SEM MOTOR.</v>
          </cell>
          <cell r="C10459" t="str">
            <v>UN</v>
          </cell>
          <cell r="D10459">
            <v>548.66</v>
          </cell>
        </row>
        <row r="10460">
          <cell r="A10460">
            <v>39401</v>
          </cell>
          <cell r="B10460" t="str">
            <v>VIBRADOR DE IMERSAO, COM PONTEIRA DE *60* MM, MANGOTE DE 5 M, SEM MOTOR.</v>
          </cell>
          <cell r="C10460" t="str">
            <v>UN</v>
          </cell>
          <cell r="D10460">
            <v>615.47</v>
          </cell>
        </row>
        <row r="10461">
          <cell r="A10461">
            <v>11652</v>
          </cell>
          <cell r="B10461" t="str">
            <v>VIBRADOR DE IMERSAO, DIAMETRO DA PONTEIRA DE *35* MM, COM MOTOR 4 TEMPOS A GASOLINA DE 5,5 HP (5,5 CV)</v>
          </cell>
          <cell r="C10461" t="str">
            <v>UN</v>
          </cell>
          <cell r="D10461">
            <v>1324.12</v>
          </cell>
        </row>
        <row r="10462">
          <cell r="A10462">
            <v>13896</v>
          </cell>
          <cell r="B10462" t="str">
            <v>VIBRADOR DE IMERSAO, DIAMETRO DA PONTEIRA DE *45* MM, COM MOTOR ELETRICO TRIFASICO DE 2 HP (2 CV)</v>
          </cell>
          <cell r="C10462" t="str">
            <v>UN</v>
          </cell>
          <cell r="D10462">
            <v>1187.8499999999999</v>
          </cell>
        </row>
        <row r="10463">
          <cell r="A10463">
            <v>13475</v>
          </cell>
          <cell r="B10463" t="str">
            <v>VIBRADOR DE IMERSAO, DIAMETRO DA PONTEIRA DE *45* MM, COM MOTOR 4 TEMPOS A GASOLINA DE 5,5 HP (5,5 CV)</v>
          </cell>
          <cell r="C10463" t="str">
            <v>UN</v>
          </cell>
          <cell r="D10463">
            <v>1446.94</v>
          </cell>
        </row>
        <row r="10464">
          <cell r="A10464">
            <v>25971</v>
          </cell>
          <cell r="B10464" t="str">
            <v>VIBROACABADORA DE ASFALTO SOBRE ESTEIRAS, LARG. PAVIM. MAX. 8,00 M, POT. 100 KW/ 134 HP, CAP. 600 T/ H</v>
          </cell>
          <cell r="C10464" t="str">
            <v>UN</v>
          </cell>
          <cell r="D10464">
            <v>1368175.67</v>
          </cell>
        </row>
        <row r="10465">
          <cell r="A10465">
            <v>25970</v>
          </cell>
          <cell r="B10465" t="str">
            <v>VIBROACABADORA DE ASFALTO SOBRE ESTEIRAS, LARG. PAVIM. 2,13 M A 4,55 M, POT. 74 KW/ 100 HP, CAP. 400 T/ H</v>
          </cell>
          <cell r="C10465" t="str">
            <v>UN</v>
          </cell>
          <cell r="D10465">
            <v>575986.07999999996</v>
          </cell>
        </row>
        <row r="10466">
          <cell r="A10466">
            <v>13476</v>
          </cell>
          <cell r="B10466" t="str">
            <v>VIBROACABADORA DE ASFALTO SOBRE ESTEIRAS, LARG. PAVIM. 2,60 M A 5,75 M, POT. 110 HP, CAP. 450 T/ H</v>
          </cell>
          <cell r="C10466" t="str">
            <v>UN</v>
          </cell>
          <cell r="D10466">
            <v>580159.93000000005</v>
          </cell>
        </row>
        <row r="10467">
          <cell r="A10467">
            <v>10488</v>
          </cell>
          <cell r="B10467" t="str">
            <v>VIBROACABADORA DE ASFALTO SOBRE ESTEIRAS, LARG. PAVIMENT. 1,90 A 5,3 M, POT. 78 KW/105 HP, CAP. 450 T/H</v>
          </cell>
          <cell r="C10467" t="str">
            <v>UN</v>
          </cell>
          <cell r="D10467">
            <v>702870</v>
          </cell>
        </row>
        <row r="10468">
          <cell r="A10468">
            <v>13606</v>
          </cell>
          <cell r="B10468" t="str">
            <v>VIBROACABADORA DE ASFALTO SOBRE RODAS, LARGURA DE PAVIMENTACAO DE 1,70 A 4,20 M, POTENCIA 78 KW/105 HP, CAPACIDADE 300 T/H</v>
          </cell>
          <cell r="C10468" t="str">
            <v>UN</v>
          </cell>
          <cell r="D10468">
            <v>622732.76</v>
          </cell>
        </row>
        <row r="10469">
          <cell r="A10469">
            <v>10489</v>
          </cell>
          <cell r="B10469" t="str">
            <v>VIDRACEIRO</v>
          </cell>
          <cell r="C10469" t="str">
            <v>H</v>
          </cell>
          <cell r="D10469">
            <v>10.24</v>
          </cell>
        </row>
        <row r="10470">
          <cell r="A10470">
            <v>10500</v>
          </cell>
          <cell r="B10470" t="str">
            <v>VIDRO CANELADO 4 MM - SEM COLOCACAO</v>
          </cell>
          <cell r="C10470" t="str">
            <v>M2</v>
          </cell>
          <cell r="D10470">
            <v>65.989999999999995</v>
          </cell>
        </row>
        <row r="10471">
          <cell r="A10471">
            <v>34391</v>
          </cell>
          <cell r="B10471" t="str">
            <v>VIDRO COMUM LAMINADO LISO INCOLOR DUPLO, ESPESSURA TOTAL 8 MM (CADA CAMADA DE 4 MM) - COLOCADO</v>
          </cell>
          <cell r="C10471" t="str">
            <v>M2</v>
          </cell>
          <cell r="D10471">
            <v>379.09</v>
          </cell>
        </row>
        <row r="10472">
          <cell r="A10472">
            <v>10496</v>
          </cell>
          <cell r="B10472" t="str">
            <v>VIDRO COMUM LAMINADO, LISO, INCOLOR, DUPLO, ESPESSURA TOTAL 6 MM (CADA CAMADA E= 3 MM) - COLOCADO</v>
          </cell>
          <cell r="C10472" t="str">
            <v>M2</v>
          </cell>
          <cell r="D10472">
            <v>330</v>
          </cell>
        </row>
        <row r="10473">
          <cell r="A10473">
            <v>10497</v>
          </cell>
          <cell r="B10473" t="str">
            <v>VIDRO COMUM LAMINADO, LISO, INCOLOR, TRIPLO, ESPESSURA TOTAL 12 MM (CADA CAMADA E=  4 MM) - COLOCADO</v>
          </cell>
          <cell r="C10473" t="str">
            <v>M2</v>
          </cell>
          <cell r="D10473">
            <v>857.99</v>
          </cell>
        </row>
        <row r="10474">
          <cell r="A10474">
            <v>10504</v>
          </cell>
          <cell r="B10474" t="str">
            <v>VIDRO COMUM LAMINADO, LISO, INCOLOR, TRIPLO, ESPESSURA TOTAL 15 MM (CADA CAMADA E = 5 MM) - COLOCADO</v>
          </cell>
          <cell r="C10474" t="str">
            <v>M2</v>
          </cell>
          <cell r="D10474">
            <v>1003.2</v>
          </cell>
        </row>
        <row r="10475">
          <cell r="A10475">
            <v>34390</v>
          </cell>
          <cell r="B10475" t="str">
            <v>VIDRO CRISTAL COLORIDO, 10 MM, PINTADO NA COR BRANCA</v>
          </cell>
          <cell r="C10475" t="str">
            <v>M2</v>
          </cell>
          <cell r="D10475">
            <v>295.68</v>
          </cell>
        </row>
        <row r="10476">
          <cell r="A10476">
            <v>34389</v>
          </cell>
          <cell r="B10476" t="str">
            <v>VIDRO CRISTAL COLORIDO, 4 MM, PINTADO NA COR BRANCA</v>
          </cell>
          <cell r="C10476" t="str">
            <v>M2</v>
          </cell>
          <cell r="D10476">
            <v>92.4</v>
          </cell>
        </row>
        <row r="10477">
          <cell r="A10477">
            <v>34388</v>
          </cell>
          <cell r="B10477" t="str">
            <v>VIDRO CRISTAL COLORIDO, 6 MM, PINTADO NA COR BRANCA</v>
          </cell>
          <cell r="C10477" t="str">
            <v>M2</v>
          </cell>
          <cell r="D10477">
            <v>131.32</v>
          </cell>
        </row>
        <row r="10478">
          <cell r="A10478">
            <v>34387</v>
          </cell>
          <cell r="B10478" t="str">
            <v>VIDRO CRISTAL COLORIDO, 8 MM, PINTADO NA COR BRANCA</v>
          </cell>
          <cell r="C10478" t="str">
            <v>M2</v>
          </cell>
          <cell r="D10478">
            <v>213.18</v>
          </cell>
        </row>
        <row r="10479">
          <cell r="A10479">
            <v>11188</v>
          </cell>
          <cell r="B10479" t="str">
            <v>VIDRO LISO FUME E = 4MM - SEM COLOCACAO</v>
          </cell>
          <cell r="C10479" t="str">
            <v>M2</v>
          </cell>
          <cell r="D10479">
            <v>105.6</v>
          </cell>
        </row>
        <row r="10480">
          <cell r="A10480">
            <v>11189</v>
          </cell>
          <cell r="B10480" t="str">
            <v>VIDRO LISO FUME E = 6MM - SEM COLOCACAO</v>
          </cell>
          <cell r="C10480" t="str">
            <v>M2</v>
          </cell>
          <cell r="D10480">
            <v>158.4</v>
          </cell>
        </row>
        <row r="10481">
          <cell r="A10481">
            <v>21107</v>
          </cell>
          <cell r="B10481" t="str">
            <v>VIDRO LISO FUME, E = 5 MM - SEM COLOCACAO</v>
          </cell>
          <cell r="C10481" t="str">
            <v>M2</v>
          </cell>
          <cell r="D10481">
            <v>113.98</v>
          </cell>
        </row>
        <row r="10482">
          <cell r="A10482">
            <v>34386</v>
          </cell>
          <cell r="B10482" t="str">
            <v>VIDRO LISO INCOLOR 10 MM - SEM COLOCACAO</v>
          </cell>
          <cell r="C10482" t="str">
            <v>M2</v>
          </cell>
          <cell r="D10482">
            <v>197.99</v>
          </cell>
        </row>
        <row r="10483">
          <cell r="A10483">
            <v>10494</v>
          </cell>
          <cell r="B10483" t="str">
            <v>VIDRO LISO INCOLOR 2MM - SEM COLOCACAO</v>
          </cell>
          <cell r="C10483" t="str">
            <v>M2</v>
          </cell>
          <cell r="D10483">
            <v>59.4</v>
          </cell>
        </row>
        <row r="10484">
          <cell r="A10484">
            <v>10490</v>
          </cell>
          <cell r="B10484" t="str">
            <v>VIDRO LISO INCOLOR 3 MM - SEM COLOCACAO</v>
          </cell>
          <cell r="C10484" t="str">
            <v>M2</v>
          </cell>
          <cell r="D10484">
            <v>59.4</v>
          </cell>
        </row>
        <row r="10485">
          <cell r="A10485">
            <v>10492</v>
          </cell>
          <cell r="B10485" t="str">
            <v>VIDRO LISO INCOLOR 4MM - SEM COLOCACAO</v>
          </cell>
          <cell r="C10485" t="str">
            <v>M2</v>
          </cell>
          <cell r="D10485">
            <v>79.19</v>
          </cell>
        </row>
        <row r="10486">
          <cell r="A10486">
            <v>10493</v>
          </cell>
          <cell r="B10486" t="str">
            <v>VIDRO LISO INCOLOR 5MM - SEM COLOCACAO</v>
          </cell>
          <cell r="C10486" t="str">
            <v>M2</v>
          </cell>
          <cell r="D10486">
            <v>92.4</v>
          </cell>
        </row>
        <row r="10487">
          <cell r="A10487">
            <v>10491</v>
          </cell>
          <cell r="B10487" t="str">
            <v>VIDRO LISO INCOLOR 6 MM - SEM COLOCACAO</v>
          </cell>
          <cell r="C10487" t="str">
            <v>M2</v>
          </cell>
          <cell r="D10487">
            <v>112.2</v>
          </cell>
        </row>
        <row r="10488">
          <cell r="A10488">
            <v>34385</v>
          </cell>
          <cell r="B10488" t="str">
            <v>VIDRO LISO INCOLOR 8MM  -  SEM COLOCACAO</v>
          </cell>
          <cell r="C10488" t="str">
            <v>M2</v>
          </cell>
          <cell r="D10488">
            <v>163.68</v>
          </cell>
        </row>
        <row r="10489">
          <cell r="A10489">
            <v>10499</v>
          </cell>
          <cell r="B10489" t="str">
            <v>VIDRO MARTELADO 4 MM - SEM COLOCACAO</v>
          </cell>
          <cell r="C10489" t="str">
            <v>M2</v>
          </cell>
          <cell r="D10489">
            <v>65.989999999999995</v>
          </cell>
        </row>
        <row r="10490">
          <cell r="A10490">
            <v>34384</v>
          </cell>
          <cell r="B10490" t="str">
            <v>VIDRO PLANO ARAMADO E = 6 MM - SEM COLOCACAO</v>
          </cell>
          <cell r="C10490" t="str">
            <v>M2</v>
          </cell>
          <cell r="D10490">
            <v>197.99</v>
          </cell>
        </row>
        <row r="10491">
          <cell r="A10491">
            <v>11185</v>
          </cell>
          <cell r="B10491" t="str">
            <v>VIDRO PLANO ARMADO E = 7MM - SEM COLOCACAO</v>
          </cell>
          <cell r="C10491" t="str">
            <v>M2</v>
          </cell>
          <cell r="D10491">
            <v>204.59</v>
          </cell>
        </row>
        <row r="10492">
          <cell r="A10492">
            <v>10507</v>
          </cell>
          <cell r="B10492" t="str">
            <v>VIDRO TEMPERADO INCOLOR E = 10 MM, SEM COLOCACAO</v>
          </cell>
          <cell r="C10492" t="str">
            <v>M2</v>
          </cell>
          <cell r="D10492">
            <v>203.4</v>
          </cell>
        </row>
        <row r="10493">
          <cell r="A10493">
            <v>10505</v>
          </cell>
          <cell r="B10493" t="str">
            <v>VIDRO TEMPERADO INCOLOR E = 6 MM, SEM COLOCACAO</v>
          </cell>
          <cell r="C10493" t="str">
            <v>M2</v>
          </cell>
          <cell r="D10493">
            <v>120.02</v>
          </cell>
        </row>
        <row r="10494">
          <cell r="A10494">
            <v>10506</v>
          </cell>
          <cell r="B10494" t="str">
            <v>VIDRO TEMPERADO INCOLOR E = 8 MM, SEM COLOCACAO</v>
          </cell>
          <cell r="C10494" t="str">
            <v>M2</v>
          </cell>
          <cell r="D10494">
            <v>156.66999999999999</v>
          </cell>
        </row>
        <row r="10495">
          <cell r="A10495">
            <v>5031</v>
          </cell>
          <cell r="B10495" t="str">
            <v>VIDRO TEMPERADO INCOLOR PARA PORTA DE ABRIR, E = 10 MM (SEM FERRAGENS E SEM COLOCACAO)</v>
          </cell>
          <cell r="C10495" t="str">
            <v>M2</v>
          </cell>
          <cell r="D10495">
            <v>220</v>
          </cell>
        </row>
        <row r="10496">
          <cell r="A10496">
            <v>10502</v>
          </cell>
          <cell r="B10496" t="str">
            <v>VIDRO TEMPERADO VERDE E = 10 MM, SEM COLOCACAO</v>
          </cell>
          <cell r="C10496" t="str">
            <v>M2</v>
          </cell>
          <cell r="D10496">
            <v>256.35000000000002</v>
          </cell>
        </row>
        <row r="10497">
          <cell r="A10497">
            <v>10501</v>
          </cell>
          <cell r="B10497" t="str">
            <v>VIDRO TEMPERADO VERDE E = 6 MM, SEM COLOCACAO</v>
          </cell>
          <cell r="C10497" t="str">
            <v>M2</v>
          </cell>
          <cell r="D10497">
            <v>144.83000000000001</v>
          </cell>
        </row>
        <row r="10498">
          <cell r="A10498">
            <v>10503</v>
          </cell>
          <cell r="B10498" t="str">
            <v>VIDRO TEMPERADO VERDE E = 8 MM, SEM COLOCACAO</v>
          </cell>
          <cell r="C10498" t="str">
            <v>M2</v>
          </cell>
          <cell r="D10498">
            <v>195.66</v>
          </cell>
        </row>
        <row r="10499">
          <cell r="A10499">
            <v>40610</v>
          </cell>
          <cell r="B10499" t="str">
            <v>VIGA DE ESCORAMAENTO H20, DE MADEIRA, PESO DE 5,00 A 5,20 KG/M, COM EXTREMIDADES PLASTICAS *COLETADO CAIXA*</v>
          </cell>
          <cell r="C10499" t="str">
            <v>M</v>
          </cell>
          <cell r="D10499">
            <v>25.78</v>
          </cell>
        </row>
        <row r="10500">
          <cell r="A10500">
            <v>40625</v>
          </cell>
          <cell r="B10500" t="str">
            <v>VIGA SANDUICHE METALICA VAZADA PARA TRAVAMENTO DE PILARES, DIMENSOES: ALTURA DE *8* CM, LARGURA DE *6* CM E EXTENSAO DE 2 M (LOCACAO) *COLETADO CAIXA*</v>
          </cell>
          <cell r="C10500" t="str">
            <v>MES</v>
          </cell>
          <cell r="D10500">
            <v>2.0299999999999998</v>
          </cell>
        </row>
        <row r="10501">
          <cell r="A10501">
            <v>10508</v>
          </cell>
          <cell r="B10501" t="str">
            <v>VIGIA NOTURNO</v>
          </cell>
          <cell r="C10501" t="str">
            <v>H</v>
          </cell>
          <cell r="D10501">
            <v>9.8800000000000008</v>
          </cell>
        </row>
        <row r="10502">
          <cell r="A10502">
            <v>11643</v>
          </cell>
          <cell r="B10502" t="str">
            <v>VIGOTA CONCRETO ARMADO PRE-MOLDADO 0,10X0,10X1,00M</v>
          </cell>
          <cell r="C10502" t="str">
            <v>UN</v>
          </cell>
          <cell r="D10502">
            <v>8.35</v>
          </cell>
        </row>
        <row r="10503">
          <cell r="A10503">
            <v>11157</v>
          </cell>
          <cell r="B10503" t="str">
            <v>WASH PRIMER PARA TINTA AUTOMOTIVA</v>
          </cell>
          <cell r="C10503" t="str">
            <v>GL</v>
          </cell>
          <cell r="D10503">
            <v>99.68</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ALA(s) - 110V_BLOCOS"/>
      <sheetName val="cronograma"/>
    </sheetNames>
    <sheetDataSet>
      <sheetData sheetId="0">
        <row r="14">
          <cell r="B14">
            <v>1</v>
          </cell>
        </row>
        <row r="20">
          <cell r="B20">
            <v>2</v>
          </cell>
        </row>
        <row r="27">
          <cell r="B27">
            <v>3</v>
          </cell>
        </row>
        <row r="42">
          <cell r="B42">
            <v>4</v>
          </cell>
        </row>
        <row r="54">
          <cell r="B54">
            <v>5</v>
          </cell>
        </row>
        <row r="60">
          <cell r="B60">
            <v>6</v>
          </cell>
        </row>
        <row r="75">
          <cell r="B75">
            <v>7</v>
          </cell>
        </row>
        <row r="82">
          <cell r="B82">
            <v>8</v>
          </cell>
        </row>
        <row r="86">
          <cell r="B86">
            <v>9</v>
          </cell>
        </row>
        <row r="94">
          <cell r="B94">
            <v>10</v>
          </cell>
        </row>
        <row r="104">
          <cell r="B104">
            <v>11</v>
          </cell>
        </row>
        <row r="111">
          <cell r="B111">
            <v>12</v>
          </cell>
        </row>
        <row r="119">
          <cell r="B119">
            <v>13</v>
          </cell>
        </row>
        <row r="146">
          <cell r="B146">
            <v>14</v>
          </cell>
        </row>
        <row r="152">
          <cell r="B152">
            <v>15</v>
          </cell>
        </row>
        <row r="160">
          <cell r="E160" t="str">
            <v>Engº Thiago Sanches Alves Corrêa</v>
          </cell>
        </row>
        <row r="161">
          <cell r="E161" t="str">
            <v>Crea 11.027/D-MS</v>
          </cell>
        </row>
      </sheetData>
      <sheetData sheetId="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5"/>
  <sheetViews>
    <sheetView tabSelected="1" topLeftCell="D118" zoomScale="85" zoomScaleNormal="85" workbookViewId="0">
      <selection activeCell="R139" sqref="R139"/>
    </sheetView>
  </sheetViews>
  <sheetFormatPr defaultRowHeight="13.2" x14ac:dyDescent="0.25"/>
  <cols>
    <col min="1" max="1" width="9.6640625" customWidth="1"/>
    <col min="2" max="2" width="13.109375" bestFit="1" customWidth="1"/>
    <col min="3" max="3" width="62.6640625" customWidth="1"/>
    <col min="4" max="4" width="12.5546875" bestFit="1" customWidth="1"/>
    <col min="5" max="8" width="16.77734375" style="123" customWidth="1"/>
    <col min="9" max="14" width="16.77734375" style="123" hidden="1" customWidth="1"/>
    <col min="15" max="19" width="16.77734375" style="123" customWidth="1"/>
    <col min="20" max="20" width="0" style="116" hidden="1" customWidth="1"/>
    <col min="21" max="21" width="8.88671875" style="116"/>
    <col min="22" max="22" width="8.88671875" style="154"/>
    <col min="24" max="24" width="9.5546875" bestFit="1" customWidth="1"/>
  </cols>
  <sheetData>
    <row r="1" spans="1:20" ht="15.6" x14ac:dyDescent="0.3">
      <c r="A1" s="299"/>
      <c r="B1" s="300"/>
      <c r="C1" s="300"/>
      <c r="D1" s="300"/>
      <c r="E1" s="300"/>
      <c r="F1" s="300"/>
      <c r="G1" s="300"/>
      <c r="H1" s="301"/>
      <c r="I1" s="280"/>
      <c r="J1" s="281"/>
      <c r="K1" s="281"/>
      <c r="L1" s="281"/>
      <c r="M1" s="281"/>
      <c r="N1" s="282"/>
      <c r="O1" s="280"/>
      <c r="P1" s="282"/>
      <c r="Q1" s="269" t="s">
        <v>548</v>
      </c>
      <c r="R1" s="270"/>
      <c r="S1" s="271"/>
    </row>
    <row r="2" spans="1:20" ht="5.25" customHeight="1" x14ac:dyDescent="0.25">
      <c r="A2" s="109"/>
      <c r="B2" s="85"/>
      <c r="C2" s="85"/>
      <c r="D2" s="85"/>
      <c r="E2" s="124"/>
      <c r="F2" s="124"/>
      <c r="G2" s="124"/>
      <c r="H2" s="125"/>
      <c r="I2" s="283"/>
      <c r="J2" s="284"/>
      <c r="K2" s="284"/>
      <c r="L2" s="284"/>
      <c r="M2" s="284"/>
      <c r="N2" s="285"/>
      <c r="O2" s="121"/>
      <c r="P2" s="125"/>
      <c r="Q2" s="272"/>
      <c r="R2" s="273"/>
      <c r="S2" s="274"/>
    </row>
    <row r="3" spans="1:20" ht="20.100000000000001" customHeight="1" x14ac:dyDescent="0.25">
      <c r="A3" s="302" t="s">
        <v>6</v>
      </c>
      <c r="B3" s="303"/>
      <c r="C3" s="303"/>
      <c r="D3" s="303"/>
      <c r="E3" s="304" t="s">
        <v>554</v>
      </c>
      <c r="F3" s="304"/>
      <c r="G3" s="305"/>
      <c r="H3" s="126"/>
      <c r="I3" s="272"/>
      <c r="J3" s="273"/>
      <c r="K3" s="273"/>
      <c r="L3" s="273"/>
      <c r="M3" s="273"/>
      <c r="N3" s="274"/>
      <c r="O3" s="121"/>
      <c r="P3" s="125"/>
      <c r="Q3" s="272"/>
      <c r="R3" s="273"/>
      <c r="S3" s="274"/>
    </row>
    <row r="4" spans="1:20" ht="20.100000000000001" customHeight="1" x14ac:dyDescent="0.25">
      <c r="A4" s="302" t="s">
        <v>547</v>
      </c>
      <c r="B4" s="303"/>
      <c r="C4" s="303"/>
      <c r="D4" s="119"/>
      <c r="E4" s="306"/>
      <c r="F4" s="306"/>
      <c r="G4" s="307"/>
      <c r="H4" s="126" t="s">
        <v>549</v>
      </c>
      <c r="I4" s="276" t="s">
        <v>538</v>
      </c>
      <c r="J4" s="275"/>
      <c r="K4" s="275" t="s">
        <v>544</v>
      </c>
      <c r="L4" s="275"/>
      <c r="M4" s="275" t="s">
        <v>545</v>
      </c>
      <c r="N4" s="277"/>
      <c r="O4" s="278" t="s">
        <v>541</v>
      </c>
      <c r="P4" s="279"/>
      <c r="Q4" s="272"/>
      <c r="R4" s="273"/>
      <c r="S4" s="274"/>
    </row>
    <row r="5" spans="1:20" ht="20.100000000000001" customHeight="1" x14ac:dyDescent="0.25">
      <c r="A5" s="288"/>
      <c r="B5" s="289"/>
      <c r="C5" s="289"/>
      <c r="D5" s="294" t="s">
        <v>546</v>
      </c>
      <c r="E5" s="294"/>
      <c r="F5" s="294"/>
      <c r="G5" s="294"/>
      <c r="H5" s="295"/>
      <c r="I5" s="276"/>
      <c r="J5" s="275"/>
      <c r="K5" s="275"/>
      <c r="L5" s="275"/>
      <c r="M5" s="275"/>
      <c r="N5" s="277"/>
      <c r="O5" s="278"/>
      <c r="P5" s="279"/>
      <c r="Q5" s="272"/>
      <c r="R5" s="273"/>
      <c r="S5" s="274"/>
    </row>
    <row r="6" spans="1:20" ht="20.100000000000001" customHeight="1" thickBot="1" x14ac:dyDescent="0.3">
      <c r="A6" s="117" t="s">
        <v>0</v>
      </c>
      <c r="B6" s="118" t="s">
        <v>9</v>
      </c>
      <c r="C6" s="118" t="s">
        <v>1</v>
      </c>
      <c r="D6" s="118" t="s">
        <v>3</v>
      </c>
      <c r="E6" s="127" t="s">
        <v>72</v>
      </c>
      <c r="F6" s="127" t="s">
        <v>543</v>
      </c>
      <c r="G6" s="127" t="s">
        <v>542</v>
      </c>
      <c r="H6" s="128" t="s">
        <v>5</v>
      </c>
      <c r="I6" s="130" t="s">
        <v>539</v>
      </c>
      <c r="J6" s="127" t="s">
        <v>540</v>
      </c>
      <c r="K6" s="127" t="s">
        <v>539</v>
      </c>
      <c r="L6" s="127" t="s">
        <v>540</v>
      </c>
      <c r="M6" s="127" t="s">
        <v>539</v>
      </c>
      <c r="N6" s="128" t="s">
        <v>540</v>
      </c>
      <c r="O6" s="157" t="s">
        <v>557</v>
      </c>
      <c r="P6" s="158" t="s">
        <v>540</v>
      </c>
      <c r="Q6" s="130" t="s">
        <v>72</v>
      </c>
      <c r="R6" s="127" t="s">
        <v>73</v>
      </c>
      <c r="S6" s="128" t="s">
        <v>5</v>
      </c>
    </row>
    <row r="7" spans="1:20" ht="13.8" x14ac:dyDescent="0.25">
      <c r="A7" s="296" t="s">
        <v>75</v>
      </c>
      <c r="B7" s="297"/>
      <c r="C7" s="297"/>
      <c r="D7" s="297"/>
      <c r="E7" s="297"/>
      <c r="F7" s="297"/>
      <c r="G7" s="297"/>
      <c r="H7" s="298"/>
      <c r="I7" s="159"/>
      <c r="J7" s="160"/>
      <c r="K7" s="160"/>
      <c r="L7" s="160"/>
      <c r="M7" s="160"/>
      <c r="N7" s="161"/>
      <c r="O7" s="133"/>
      <c r="P7" s="135"/>
      <c r="Q7" s="133"/>
      <c r="R7" s="134"/>
      <c r="S7" s="135"/>
    </row>
    <row r="8" spans="1:20" x14ac:dyDescent="0.25">
      <c r="A8" s="112" t="s">
        <v>74</v>
      </c>
      <c r="B8" s="4" t="s">
        <v>40</v>
      </c>
      <c r="C8" s="2" t="s">
        <v>76</v>
      </c>
      <c r="D8" s="1" t="s">
        <v>67</v>
      </c>
      <c r="E8" s="136">
        <v>8</v>
      </c>
      <c r="F8" s="136">
        <v>141.19</v>
      </c>
      <c r="G8" s="137">
        <v>183.54</v>
      </c>
      <c r="H8" s="138">
        <f>E8*G8</f>
        <v>1468.32</v>
      </c>
      <c r="I8" s="164">
        <v>1</v>
      </c>
      <c r="J8" s="137">
        <f>I8*H8</f>
        <v>1468.32</v>
      </c>
      <c r="K8" s="172">
        <v>0</v>
      </c>
      <c r="L8" s="137">
        <f>K8*H8</f>
        <v>0</v>
      </c>
      <c r="M8" s="172">
        <v>0</v>
      </c>
      <c r="N8" s="138">
        <f>M8*H8</f>
        <v>0</v>
      </c>
      <c r="O8" s="121">
        <f>E8-(I8*E8+K8*E8+M8*E8)</f>
        <v>0</v>
      </c>
      <c r="P8" s="125">
        <f>TRUNC(O8*G8,2)</f>
        <v>0</v>
      </c>
      <c r="Q8" s="121">
        <f>O8</f>
        <v>0</v>
      </c>
      <c r="R8" s="136">
        <v>0</v>
      </c>
      <c r="S8" s="125">
        <f>+R8*Q8</f>
        <v>0</v>
      </c>
      <c r="T8" s="116">
        <f t="shared" ref="T8:T32" si="0">F8-R8</f>
        <v>141.19</v>
      </c>
    </row>
    <row r="9" spans="1:20" ht="39.6" x14ac:dyDescent="0.25">
      <c r="A9" s="112" t="s">
        <v>79</v>
      </c>
      <c r="B9" s="4" t="s">
        <v>78</v>
      </c>
      <c r="C9" s="2" t="s">
        <v>77</v>
      </c>
      <c r="D9" s="1" t="s">
        <v>67</v>
      </c>
      <c r="E9" s="139">
        <v>83.43</v>
      </c>
      <c r="F9" s="139">
        <v>4.3899999999999997</v>
      </c>
      <c r="G9" s="137">
        <v>5.7</v>
      </c>
      <c r="H9" s="138">
        <f>E9*G9</f>
        <v>475.55100000000004</v>
      </c>
      <c r="I9" s="164">
        <v>1</v>
      </c>
      <c r="J9" s="137">
        <f>I9*H9</f>
        <v>475.55100000000004</v>
      </c>
      <c r="K9" s="172">
        <v>0</v>
      </c>
      <c r="L9" s="137">
        <f>K9*H9</f>
        <v>0</v>
      </c>
      <c r="M9" s="172">
        <v>0</v>
      </c>
      <c r="N9" s="138">
        <f>M9*H9</f>
        <v>0</v>
      </c>
      <c r="O9" s="121">
        <f>E9-(I9*E9+K9*E9+M9*E9)</f>
        <v>0</v>
      </c>
      <c r="P9" s="125">
        <f>TRUNC(O9*G9,2)</f>
        <v>0</v>
      </c>
      <c r="Q9" s="121">
        <f>O9</f>
        <v>0</v>
      </c>
      <c r="R9" s="136">
        <v>0</v>
      </c>
      <c r="S9" s="125">
        <f>+R9*Q9</f>
        <v>0</v>
      </c>
      <c r="T9" s="116">
        <f t="shared" si="0"/>
        <v>4.3899999999999997</v>
      </c>
    </row>
    <row r="10" spans="1:20" x14ac:dyDescent="0.25">
      <c r="A10" s="293" t="s">
        <v>80</v>
      </c>
      <c r="B10" s="294"/>
      <c r="C10" s="294"/>
      <c r="D10" s="294"/>
      <c r="E10" s="294"/>
      <c r="F10" s="294"/>
      <c r="G10" s="294"/>
      <c r="H10" s="140">
        <f>SUM(H8:H9)</f>
        <v>1943.8710000000001</v>
      </c>
      <c r="I10" s="165"/>
      <c r="J10" s="141">
        <f>SUM(J8:J9)</f>
        <v>1943.8710000000001</v>
      </c>
      <c r="K10" s="173"/>
      <c r="L10" s="141">
        <f>SUM(L8:L9)</f>
        <v>0</v>
      </c>
      <c r="M10" s="173"/>
      <c r="N10" s="140">
        <f>SUM(N8:N9)</f>
        <v>0</v>
      </c>
      <c r="O10" s="179"/>
      <c r="P10" s="140">
        <f>SUM(P8:P9)</f>
        <v>0</v>
      </c>
      <c r="Q10" s="121"/>
      <c r="R10" s="124"/>
      <c r="S10" s="140">
        <f>SUM(S8:S9)</f>
        <v>0</v>
      </c>
      <c r="T10" s="116">
        <f t="shared" si="0"/>
        <v>0</v>
      </c>
    </row>
    <row r="11" spans="1:20" ht="13.8" x14ac:dyDescent="0.25">
      <c r="A11" s="290" t="s">
        <v>44</v>
      </c>
      <c r="B11" s="291"/>
      <c r="C11" s="291"/>
      <c r="D11" s="291"/>
      <c r="E11" s="291"/>
      <c r="F11" s="291"/>
      <c r="G11" s="291"/>
      <c r="H11" s="292"/>
      <c r="I11" s="166"/>
      <c r="J11" s="131"/>
      <c r="K11" s="174"/>
      <c r="L11" s="131"/>
      <c r="M11" s="174"/>
      <c r="N11" s="145"/>
      <c r="O11" s="162"/>
      <c r="P11" s="142"/>
      <c r="Q11" s="143"/>
      <c r="R11" s="144"/>
      <c r="S11" s="132"/>
      <c r="T11" s="116">
        <f t="shared" si="0"/>
        <v>0</v>
      </c>
    </row>
    <row r="12" spans="1:20" ht="26.25" customHeight="1" x14ac:dyDescent="0.25">
      <c r="A12" s="112" t="s">
        <v>81</v>
      </c>
      <c r="B12" s="4" t="s">
        <v>82</v>
      </c>
      <c r="C12" s="2" t="s">
        <v>83</v>
      </c>
      <c r="D12" s="1" t="s">
        <v>57</v>
      </c>
      <c r="E12" s="136">
        <v>90</v>
      </c>
      <c r="F12" s="136">
        <v>33.67</v>
      </c>
      <c r="G12" s="137">
        <f t="shared" ref="G12" si="1">(F12*30%)+F12</f>
        <v>43.771000000000001</v>
      </c>
      <c r="H12" s="138">
        <v>3939.3</v>
      </c>
      <c r="I12" s="164">
        <v>1</v>
      </c>
      <c r="J12" s="137">
        <f>I12*H12</f>
        <v>3939.3</v>
      </c>
      <c r="K12" s="172">
        <v>0</v>
      </c>
      <c r="L12" s="137">
        <f>K12*H12</f>
        <v>0</v>
      </c>
      <c r="M12" s="172">
        <v>0</v>
      </c>
      <c r="N12" s="138">
        <f>M12*H12</f>
        <v>0</v>
      </c>
      <c r="O12" s="121">
        <f>E12-(I12*E12+K12*E12+M12*E12)</f>
        <v>0</v>
      </c>
      <c r="P12" s="125">
        <f>TRUNC(O12*G12,2)</f>
        <v>0</v>
      </c>
      <c r="Q12" s="121">
        <f>O12</f>
        <v>0</v>
      </c>
      <c r="R12" s="136">
        <v>0</v>
      </c>
      <c r="S12" s="125">
        <f>+R12*Q12</f>
        <v>0</v>
      </c>
      <c r="T12" s="116">
        <f t="shared" si="0"/>
        <v>33.67</v>
      </c>
    </row>
    <row r="13" spans="1:20" x14ac:dyDescent="0.25">
      <c r="A13" s="293" t="s">
        <v>80</v>
      </c>
      <c r="B13" s="294"/>
      <c r="C13" s="294"/>
      <c r="D13" s="294"/>
      <c r="E13" s="294"/>
      <c r="F13" s="294"/>
      <c r="G13" s="294"/>
      <c r="H13" s="140">
        <f>SUM(H12)</f>
        <v>3939.3</v>
      </c>
      <c r="I13" s="165"/>
      <c r="J13" s="141">
        <f>SUM(J12)</f>
        <v>3939.3</v>
      </c>
      <c r="K13" s="173"/>
      <c r="L13" s="141">
        <f>SUM(L12)</f>
        <v>0</v>
      </c>
      <c r="M13" s="173"/>
      <c r="N13" s="140">
        <f>SUM(N12)</f>
        <v>0</v>
      </c>
      <c r="O13" s="121"/>
      <c r="P13" s="140">
        <f>SUM(P12)</f>
        <v>0</v>
      </c>
      <c r="Q13" s="121"/>
      <c r="R13" s="124"/>
      <c r="S13" s="140">
        <f>SUM(S12)</f>
        <v>0</v>
      </c>
      <c r="T13" s="116">
        <f t="shared" si="0"/>
        <v>0</v>
      </c>
    </row>
    <row r="14" spans="1:20" ht="13.8" x14ac:dyDescent="0.25">
      <c r="A14" s="290" t="s">
        <v>84</v>
      </c>
      <c r="B14" s="291"/>
      <c r="C14" s="291"/>
      <c r="D14" s="291"/>
      <c r="E14" s="291"/>
      <c r="F14" s="291"/>
      <c r="G14" s="291"/>
      <c r="H14" s="292"/>
      <c r="I14" s="166"/>
      <c r="J14" s="131"/>
      <c r="K14" s="174"/>
      <c r="L14" s="131"/>
      <c r="M14" s="174"/>
      <c r="N14" s="145"/>
      <c r="O14" s="143"/>
      <c r="P14" s="132"/>
      <c r="Q14" s="143"/>
      <c r="R14" s="144"/>
      <c r="S14" s="132"/>
      <c r="T14" s="116">
        <f t="shared" si="0"/>
        <v>0</v>
      </c>
    </row>
    <row r="15" spans="1:20" ht="26.25" customHeight="1" x14ac:dyDescent="0.25">
      <c r="A15" s="112" t="s">
        <v>91</v>
      </c>
      <c r="B15" s="4" t="s">
        <v>89</v>
      </c>
      <c r="C15" s="2" t="s">
        <v>85</v>
      </c>
      <c r="D15" s="1" t="s">
        <v>68</v>
      </c>
      <c r="E15" s="136">
        <v>10.88</v>
      </c>
      <c r="F15" s="136">
        <v>23.92</v>
      </c>
      <c r="G15" s="137">
        <v>31.09</v>
      </c>
      <c r="H15" s="138">
        <f>E15*G15-0.01</f>
        <v>338.24920000000003</v>
      </c>
      <c r="I15" s="164">
        <v>1</v>
      </c>
      <c r="J15" s="137">
        <f>I15*H15</f>
        <v>338.24920000000003</v>
      </c>
      <c r="K15" s="172">
        <v>0</v>
      </c>
      <c r="L15" s="137">
        <f>K15*H15</f>
        <v>0</v>
      </c>
      <c r="M15" s="172">
        <v>0</v>
      </c>
      <c r="N15" s="138">
        <f>M15*H15</f>
        <v>0</v>
      </c>
      <c r="O15" s="121">
        <f t="shared" ref="O15:O18" si="2">E15-(I15*E15+K15*E15+M15*E15)</f>
        <v>0</v>
      </c>
      <c r="P15" s="125">
        <f t="shared" ref="P15:P18" si="3">TRUNC(O15*G15,2)</f>
        <v>0</v>
      </c>
      <c r="Q15" s="121">
        <f t="shared" ref="Q15:Q18" si="4">O15</f>
        <v>0</v>
      </c>
      <c r="R15" s="136">
        <v>0</v>
      </c>
      <c r="S15" s="125">
        <f>+R15*Q15</f>
        <v>0</v>
      </c>
      <c r="T15" s="116">
        <f t="shared" si="0"/>
        <v>23.92</v>
      </c>
    </row>
    <row r="16" spans="1:20" x14ac:dyDescent="0.25">
      <c r="A16" s="112" t="s">
        <v>92</v>
      </c>
      <c r="B16" s="4">
        <v>5622</v>
      </c>
      <c r="C16" s="59" t="s">
        <v>86</v>
      </c>
      <c r="D16" s="1" t="s">
        <v>67</v>
      </c>
      <c r="E16" s="136">
        <v>9.9</v>
      </c>
      <c r="F16" s="136">
        <v>2.2599999999999998</v>
      </c>
      <c r="G16" s="137">
        <v>2.93</v>
      </c>
      <c r="H16" s="138">
        <v>29</v>
      </c>
      <c r="I16" s="164">
        <v>1</v>
      </c>
      <c r="J16" s="137">
        <f>I16*H16</f>
        <v>29</v>
      </c>
      <c r="K16" s="172">
        <v>0</v>
      </c>
      <c r="L16" s="137">
        <f>K16*H16</f>
        <v>0</v>
      </c>
      <c r="M16" s="172">
        <v>0</v>
      </c>
      <c r="N16" s="138">
        <f>M16*H16</f>
        <v>0</v>
      </c>
      <c r="O16" s="121">
        <f t="shared" si="2"/>
        <v>0</v>
      </c>
      <c r="P16" s="125">
        <f t="shared" si="3"/>
        <v>0</v>
      </c>
      <c r="Q16" s="121">
        <f t="shared" si="4"/>
        <v>0</v>
      </c>
      <c r="R16" s="136">
        <v>0</v>
      </c>
      <c r="S16" s="125">
        <f>+R16*Q16</f>
        <v>0</v>
      </c>
      <c r="T16" s="116">
        <f t="shared" si="0"/>
        <v>2.2599999999999998</v>
      </c>
    </row>
    <row r="17" spans="1:20" ht="16.95" customHeight="1" x14ac:dyDescent="0.25">
      <c r="A17" s="112" t="s">
        <v>93</v>
      </c>
      <c r="B17" s="4" t="s">
        <v>90</v>
      </c>
      <c r="C17" s="59" t="s">
        <v>87</v>
      </c>
      <c r="D17" s="1" t="s">
        <v>68</v>
      </c>
      <c r="E17" s="136">
        <v>7.79</v>
      </c>
      <c r="F17" s="136">
        <v>14.35</v>
      </c>
      <c r="G17" s="137">
        <v>18.649999999999999</v>
      </c>
      <c r="H17" s="138">
        <f>E17*G17</f>
        <v>145.2835</v>
      </c>
      <c r="I17" s="164">
        <v>1</v>
      </c>
      <c r="J17" s="137">
        <f>I17*H17</f>
        <v>145.2835</v>
      </c>
      <c r="K17" s="172">
        <v>0</v>
      </c>
      <c r="L17" s="137">
        <f>K17*H17</f>
        <v>0</v>
      </c>
      <c r="M17" s="172">
        <v>0</v>
      </c>
      <c r="N17" s="138">
        <f>M17*H17</f>
        <v>0</v>
      </c>
      <c r="O17" s="121">
        <f t="shared" si="2"/>
        <v>0</v>
      </c>
      <c r="P17" s="125">
        <f t="shared" si="3"/>
        <v>0</v>
      </c>
      <c r="Q17" s="121">
        <f t="shared" si="4"/>
        <v>0</v>
      </c>
      <c r="R17" s="136">
        <v>0</v>
      </c>
      <c r="S17" s="125">
        <f>+R17*Q17</f>
        <v>0</v>
      </c>
      <c r="T17" s="116">
        <f t="shared" si="0"/>
        <v>14.35</v>
      </c>
    </row>
    <row r="18" spans="1:20" ht="26.25" customHeight="1" x14ac:dyDescent="0.25">
      <c r="A18" s="112" t="s">
        <v>94</v>
      </c>
      <c r="B18" s="87">
        <v>401001126</v>
      </c>
      <c r="C18" s="88" t="s">
        <v>88</v>
      </c>
      <c r="D18" s="1" t="s">
        <v>68</v>
      </c>
      <c r="E18" s="136">
        <v>25</v>
      </c>
      <c r="F18" s="136">
        <v>38.909999999999997</v>
      </c>
      <c r="G18" s="137">
        <f t="shared" ref="G18" si="5">(F18*30%)+F18</f>
        <v>50.582999999999998</v>
      </c>
      <c r="H18" s="138">
        <v>1264.5</v>
      </c>
      <c r="I18" s="164">
        <v>1</v>
      </c>
      <c r="J18" s="137">
        <f>I18*H18</f>
        <v>1264.5</v>
      </c>
      <c r="K18" s="172">
        <v>0</v>
      </c>
      <c r="L18" s="137">
        <f>K18*H18</f>
        <v>0</v>
      </c>
      <c r="M18" s="172">
        <v>0</v>
      </c>
      <c r="N18" s="138">
        <f>M18*H18</f>
        <v>0</v>
      </c>
      <c r="O18" s="121">
        <f t="shared" si="2"/>
        <v>0</v>
      </c>
      <c r="P18" s="125">
        <f t="shared" si="3"/>
        <v>0</v>
      </c>
      <c r="Q18" s="121">
        <f t="shared" si="4"/>
        <v>0</v>
      </c>
      <c r="R18" s="136">
        <v>0</v>
      </c>
      <c r="S18" s="125">
        <f>+R18*Q18</f>
        <v>0</v>
      </c>
      <c r="T18" s="116">
        <f t="shared" si="0"/>
        <v>38.909999999999997</v>
      </c>
    </row>
    <row r="19" spans="1:20" x14ac:dyDescent="0.25">
      <c r="A19" s="293" t="s">
        <v>80</v>
      </c>
      <c r="B19" s="294"/>
      <c r="C19" s="294"/>
      <c r="D19" s="294"/>
      <c r="E19" s="294"/>
      <c r="F19" s="294"/>
      <c r="G19" s="294"/>
      <c r="H19" s="140">
        <f>SUM(H15:H18)</f>
        <v>1777.0327</v>
      </c>
      <c r="I19" s="165"/>
      <c r="J19" s="141">
        <f>SUM(J15:J18)</f>
        <v>1777.0327</v>
      </c>
      <c r="K19" s="173"/>
      <c r="L19" s="141">
        <f>SUM(L15:L18)</f>
        <v>0</v>
      </c>
      <c r="M19" s="173"/>
      <c r="N19" s="140">
        <f>SUM(N15:N18)</f>
        <v>0</v>
      </c>
      <c r="O19" s="121"/>
      <c r="P19" s="140">
        <f>SUM(P15:P18)</f>
        <v>0</v>
      </c>
      <c r="Q19" s="121"/>
      <c r="R19" s="124"/>
      <c r="S19" s="140">
        <f>SUM(S15:S18)</f>
        <v>0</v>
      </c>
      <c r="T19" s="116">
        <f t="shared" si="0"/>
        <v>0</v>
      </c>
    </row>
    <row r="20" spans="1:20" ht="13.8" x14ac:dyDescent="0.25">
      <c r="A20" s="290" t="s">
        <v>95</v>
      </c>
      <c r="B20" s="291"/>
      <c r="C20" s="291"/>
      <c r="D20" s="291"/>
      <c r="E20" s="291"/>
      <c r="F20" s="291"/>
      <c r="G20" s="291"/>
      <c r="H20" s="292"/>
      <c r="I20" s="166"/>
      <c r="J20" s="131"/>
      <c r="K20" s="174"/>
      <c r="L20" s="131"/>
      <c r="M20" s="174"/>
      <c r="N20" s="145"/>
      <c r="O20" s="143"/>
      <c r="P20" s="132"/>
      <c r="Q20" s="143"/>
      <c r="R20" s="144"/>
      <c r="S20" s="132"/>
      <c r="T20" s="116">
        <f t="shared" si="0"/>
        <v>0</v>
      </c>
    </row>
    <row r="21" spans="1:20" ht="13.8" x14ac:dyDescent="0.25">
      <c r="A21" s="114" t="s">
        <v>96</v>
      </c>
      <c r="B21" s="291" t="s">
        <v>99</v>
      </c>
      <c r="C21" s="291"/>
      <c r="D21" s="291"/>
      <c r="E21" s="291"/>
      <c r="F21" s="291"/>
      <c r="G21" s="291"/>
      <c r="H21" s="292"/>
      <c r="I21" s="166"/>
      <c r="J21" s="131"/>
      <c r="K21" s="174"/>
      <c r="L21" s="131"/>
      <c r="M21" s="174"/>
      <c r="N21" s="145"/>
      <c r="O21" s="143"/>
      <c r="P21" s="132"/>
      <c r="Q21" s="143"/>
      <c r="R21" s="144"/>
      <c r="S21" s="132"/>
      <c r="T21" s="116">
        <f t="shared" si="0"/>
        <v>0</v>
      </c>
    </row>
    <row r="22" spans="1:20" ht="26.25" customHeight="1" x14ac:dyDescent="0.25">
      <c r="A22" s="112" t="s">
        <v>100</v>
      </c>
      <c r="B22" s="4">
        <v>5970</v>
      </c>
      <c r="C22" s="2" t="s">
        <v>97</v>
      </c>
      <c r="D22" s="1" t="s">
        <v>67</v>
      </c>
      <c r="E22" s="136">
        <v>35.229999999999997</v>
      </c>
      <c r="F22" s="136">
        <v>29.92</v>
      </c>
      <c r="G22" s="137">
        <v>38.89</v>
      </c>
      <c r="H22" s="138">
        <f>E22*G22</f>
        <v>1370.0946999999999</v>
      </c>
      <c r="I22" s="164">
        <v>1</v>
      </c>
      <c r="J22" s="137">
        <f>I22*H22</f>
        <v>1370.0946999999999</v>
      </c>
      <c r="K22" s="172">
        <v>0</v>
      </c>
      <c r="L22" s="137">
        <f>K22*H22</f>
        <v>0</v>
      </c>
      <c r="M22" s="172">
        <v>0</v>
      </c>
      <c r="N22" s="138">
        <f>M22*H22</f>
        <v>0</v>
      </c>
      <c r="O22" s="121">
        <f t="shared" ref="O22:O23" si="6">E22-(I22*E22+K22*E22+M22*E22)</f>
        <v>0</v>
      </c>
      <c r="P22" s="125">
        <f t="shared" ref="P22:P23" si="7">TRUNC(O22*G22,2)</f>
        <v>0</v>
      </c>
      <c r="Q22" s="121">
        <f t="shared" ref="Q22:Q23" si="8">O22</f>
        <v>0</v>
      </c>
      <c r="R22" s="136">
        <v>0</v>
      </c>
      <c r="S22" s="125">
        <f>+R22*Q22</f>
        <v>0</v>
      </c>
      <c r="T22" s="116">
        <f t="shared" si="0"/>
        <v>29.92</v>
      </c>
    </row>
    <row r="23" spans="1:20" ht="26.25" customHeight="1" x14ac:dyDescent="0.25">
      <c r="A23" s="112" t="s">
        <v>101</v>
      </c>
      <c r="B23" s="4" t="s">
        <v>311</v>
      </c>
      <c r="C23" s="59" t="s">
        <v>98</v>
      </c>
      <c r="D23" s="1" t="s">
        <v>67</v>
      </c>
      <c r="E23" s="136">
        <v>62.32</v>
      </c>
      <c r="F23" s="136">
        <v>44.03</v>
      </c>
      <c r="G23" s="137">
        <v>57.23</v>
      </c>
      <c r="H23" s="138">
        <f t="shared" ref="H23:H31" si="9">E23*G23</f>
        <v>3566.5735999999997</v>
      </c>
      <c r="I23" s="164">
        <v>1</v>
      </c>
      <c r="J23" s="137">
        <f>I23*H23</f>
        <v>3566.5735999999997</v>
      </c>
      <c r="K23" s="172">
        <v>0</v>
      </c>
      <c r="L23" s="137">
        <f>K23*H23</f>
        <v>0</v>
      </c>
      <c r="M23" s="172">
        <v>0</v>
      </c>
      <c r="N23" s="138">
        <f>M23*H23</f>
        <v>0</v>
      </c>
      <c r="O23" s="121">
        <f t="shared" si="6"/>
        <v>0</v>
      </c>
      <c r="P23" s="125">
        <f t="shared" si="7"/>
        <v>0</v>
      </c>
      <c r="Q23" s="121">
        <f t="shared" si="8"/>
        <v>0</v>
      </c>
      <c r="R23" s="136">
        <v>0</v>
      </c>
      <c r="S23" s="125">
        <f>+R23*Q23</f>
        <v>0</v>
      </c>
      <c r="T23" s="116">
        <f t="shared" si="0"/>
        <v>44.03</v>
      </c>
    </row>
    <row r="24" spans="1:20" ht="13.8" x14ac:dyDescent="0.25">
      <c r="A24" s="114" t="s">
        <v>102</v>
      </c>
      <c r="B24" s="291" t="s">
        <v>103</v>
      </c>
      <c r="C24" s="291"/>
      <c r="D24" s="291"/>
      <c r="E24" s="291"/>
      <c r="F24" s="291"/>
      <c r="G24" s="291"/>
      <c r="H24" s="292"/>
      <c r="I24" s="166"/>
      <c r="J24" s="131"/>
      <c r="K24" s="174"/>
      <c r="L24" s="131"/>
      <c r="M24" s="174"/>
      <c r="N24" s="145"/>
      <c r="O24" s="143"/>
      <c r="P24" s="132"/>
      <c r="Q24" s="143"/>
      <c r="R24" s="144"/>
      <c r="S24" s="132"/>
      <c r="T24" s="116">
        <f t="shared" si="0"/>
        <v>0</v>
      </c>
    </row>
    <row r="25" spans="1:20" ht="26.25" customHeight="1" x14ac:dyDescent="0.25">
      <c r="A25" s="112" t="s">
        <v>104</v>
      </c>
      <c r="B25" s="4" t="s">
        <v>116</v>
      </c>
      <c r="C25" s="58" t="s">
        <v>105</v>
      </c>
      <c r="D25" s="1" t="s">
        <v>69</v>
      </c>
      <c r="E25" s="136">
        <v>206.7</v>
      </c>
      <c r="F25" s="136">
        <v>6.4</v>
      </c>
      <c r="G25" s="137">
        <f t="shared" ref="G25:G26" si="10">(F25*30%)+F25</f>
        <v>8.32</v>
      </c>
      <c r="H25" s="138">
        <f t="shared" si="9"/>
        <v>1719.7439999999999</v>
      </c>
      <c r="I25" s="164">
        <v>1</v>
      </c>
      <c r="J25" s="137">
        <f>I25*H25</f>
        <v>1719.7439999999999</v>
      </c>
      <c r="K25" s="172">
        <v>0</v>
      </c>
      <c r="L25" s="137">
        <f>K25*H25</f>
        <v>0</v>
      </c>
      <c r="M25" s="172">
        <v>0</v>
      </c>
      <c r="N25" s="138">
        <f>M25*H25</f>
        <v>0</v>
      </c>
      <c r="O25" s="121">
        <f t="shared" ref="O25:O26" si="11">E25-(I25*E25+K25*E25+M25*E25)</f>
        <v>0</v>
      </c>
      <c r="P25" s="125">
        <f t="shared" ref="P25:P26" si="12">TRUNC(O25*G25,2)</f>
        <v>0</v>
      </c>
      <c r="Q25" s="121">
        <f t="shared" ref="Q25:Q26" si="13">O25</f>
        <v>0</v>
      </c>
      <c r="R25" s="136">
        <v>0</v>
      </c>
      <c r="S25" s="125">
        <f t="shared" ref="S25:S85" si="14">+R25*Q25</f>
        <v>0</v>
      </c>
      <c r="T25" s="116">
        <f t="shared" si="0"/>
        <v>6.4</v>
      </c>
    </row>
    <row r="26" spans="1:20" ht="26.25" customHeight="1" x14ac:dyDescent="0.25">
      <c r="A26" s="112" t="s">
        <v>106</v>
      </c>
      <c r="B26" s="4" t="s">
        <v>38</v>
      </c>
      <c r="C26" s="58" t="s">
        <v>107</v>
      </c>
      <c r="D26" s="1" t="s">
        <v>69</v>
      </c>
      <c r="E26" s="136">
        <v>481</v>
      </c>
      <c r="F26" s="136">
        <v>5.97</v>
      </c>
      <c r="G26" s="137">
        <f t="shared" si="10"/>
        <v>7.7609999999999992</v>
      </c>
      <c r="H26" s="138">
        <v>3732.56</v>
      </c>
      <c r="I26" s="164">
        <v>1</v>
      </c>
      <c r="J26" s="137">
        <f>I26*H26</f>
        <v>3732.56</v>
      </c>
      <c r="K26" s="172">
        <v>0</v>
      </c>
      <c r="L26" s="137">
        <f>K26*H26</f>
        <v>0</v>
      </c>
      <c r="M26" s="172">
        <v>0</v>
      </c>
      <c r="N26" s="138">
        <f>M26*H26</f>
        <v>0</v>
      </c>
      <c r="O26" s="121">
        <f t="shared" si="11"/>
        <v>0</v>
      </c>
      <c r="P26" s="125">
        <f t="shared" si="12"/>
        <v>0</v>
      </c>
      <c r="Q26" s="121">
        <f t="shared" si="13"/>
        <v>0</v>
      </c>
      <c r="R26" s="136">
        <v>0</v>
      </c>
      <c r="S26" s="125">
        <f t="shared" si="14"/>
        <v>0</v>
      </c>
      <c r="T26" s="116">
        <f t="shared" si="0"/>
        <v>5.97</v>
      </c>
    </row>
    <row r="27" spans="1:20" ht="13.8" x14ac:dyDescent="0.25">
      <c r="A27" s="114" t="s">
        <v>108</v>
      </c>
      <c r="B27" s="291" t="s">
        <v>109</v>
      </c>
      <c r="C27" s="291"/>
      <c r="D27" s="291"/>
      <c r="E27" s="291"/>
      <c r="F27" s="291"/>
      <c r="G27" s="291"/>
      <c r="H27" s="292"/>
      <c r="I27" s="166"/>
      <c r="J27" s="131"/>
      <c r="K27" s="174"/>
      <c r="L27" s="131"/>
      <c r="M27" s="174"/>
      <c r="N27" s="145"/>
      <c r="O27" s="143"/>
      <c r="P27" s="132"/>
      <c r="Q27" s="143"/>
      <c r="R27" s="144"/>
      <c r="S27" s="132"/>
      <c r="T27" s="116">
        <f t="shared" si="0"/>
        <v>0</v>
      </c>
    </row>
    <row r="28" spans="1:20" ht="26.4" x14ac:dyDescent="0.25">
      <c r="A28" s="112" t="s">
        <v>110</v>
      </c>
      <c r="B28" s="4">
        <v>6042</v>
      </c>
      <c r="C28" s="2" t="s">
        <v>111</v>
      </c>
      <c r="D28" s="1" t="s">
        <v>68</v>
      </c>
      <c r="E28" s="136">
        <v>0.5</v>
      </c>
      <c r="F28" s="136">
        <v>200.06</v>
      </c>
      <c r="G28" s="137">
        <v>260.07</v>
      </c>
      <c r="H28" s="138">
        <f>E28*G28-0.01</f>
        <v>130.02500000000001</v>
      </c>
      <c r="I28" s="164">
        <v>1</v>
      </c>
      <c r="J28" s="137">
        <f>I28*H28</f>
        <v>130.02500000000001</v>
      </c>
      <c r="K28" s="172">
        <v>0</v>
      </c>
      <c r="L28" s="137">
        <f>K28*H28</f>
        <v>0</v>
      </c>
      <c r="M28" s="172">
        <v>0</v>
      </c>
      <c r="N28" s="138">
        <f>M28*H28</f>
        <v>0</v>
      </c>
      <c r="O28" s="121">
        <f t="shared" ref="O28:O32" si="15">E28-(I28*E28+K28*E28+M28*E28)</f>
        <v>0</v>
      </c>
      <c r="P28" s="125">
        <f t="shared" ref="P28:P32" si="16">TRUNC(O28*G28,2)</f>
        <v>0</v>
      </c>
      <c r="Q28" s="121">
        <f t="shared" ref="Q28:Q32" si="17">O28</f>
        <v>0</v>
      </c>
      <c r="R28" s="136">
        <v>0</v>
      </c>
      <c r="S28" s="125">
        <f t="shared" si="14"/>
        <v>0</v>
      </c>
      <c r="T28" s="116">
        <f t="shared" si="0"/>
        <v>200.06</v>
      </c>
    </row>
    <row r="29" spans="1:20" x14ac:dyDescent="0.25">
      <c r="A29" s="112" t="s">
        <v>117</v>
      </c>
      <c r="B29" s="4" t="s">
        <v>121</v>
      </c>
      <c r="C29" s="59" t="s">
        <v>112</v>
      </c>
      <c r="D29" s="1" t="s">
        <v>68</v>
      </c>
      <c r="E29" s="136">
        <v>2.6</v>
      </c>
      <c r="F29" s="136">
        <v>52.63</v>
      </c>
      <c r="G29" s="137">
        <v>68.41</v>
      </c>
      <c r="H29" s="138">
        <v>177.86</v>
      </c>
      <c r="I29" s="164">
        <v>1</v>
      </c>
      <c r="J29" s="137">
        <f>I29*H29</f>
        <v>177.86</v>
      </c>
      <c r="K29" s="172">
        <v>0</v>
      </c>
      <c r="L29" s="137">
        <f>K29*H29</f>
        <v>0</v>
      </c>
      <c r="M29" s="172">
        <v>0</v>
      </c>
      <c r="N29" s="138">
        <f>M29*H29</f>
        <v>0</v>
      </c>
      <c r="O29" s="121">
        <f t="shared" si="15"/>
        <v>0</v>
      </c>
      <c r="P29" s="125">
        <f t="shared" si="16"/>
        <v>0</v>
      </c>
      <c r="Q29" s="121">
        <f t="shared" si="17"/>
        <v>0</v>
      </c>
      <c r="R29" s="136">
        <v>0</v>
      </c>
      <c r="S29" s="125">
        <f t="shared" si="14"/>
        <v>0</v>
      </c>
      <c r="T29" s="116">
        <f t="shared" si="0"/>
        <v>52.63</v>
      </c>
    </row>
    <row r="30" spans="1:20" x14ac:dyDescent="0.25">
      <c r="A30" s="112" t="s">
        <v>118</v>
      </c>
      <c r="B30" s="4" t="s">
        <v>122</v>
      </c>
      <c r="C30" s="59" t="s">
        <v>113</v>
      </c>
      <c r="D30" s="1" t="s">
        <v>68</v>
      </c>
      <c r="E30" s="136">
        <v>3.76</v>
      </c>
      <c r="F30" s="136">
        <v>100.82</v>
      </c>
      <c r="G30" s="137">
        <v>131.06</v>
      </c>
      <c r="H30" s="138">
        <v>492.78</v>
      </c>
      <c r="I30" s="164">
        <v>1</v>
      </c>
      <c r="J30" s="137">
        <f>I30*H30</f>
        <v>492.78</v>
      </c>
      <c r="K30" s="172">
        <v>0</v>
      </c>
      <c r="L30" s="137">
        <f>K30*H30</f>
        <v>0</v>
      </c>
      <c r="M30" s="172">
        <v>0</v>
      </c>
      <c r="N30" s="138">
        <f>M30*H30</f>
        <v>0</v>
      </c>
      <c r="O30" s="121">
        <f t="shared" si="15"/>
        <v>0</v>
      </c>
      <c r="P30" s="125">
        <f t="shared" si="16"/>
        <v>0</v>
      </c>
      <c r="Q30" s="121">
        <f t="shared" si="17"/>
        <v>0</v>
      </c>
      <c r="R30" s="136">
        <v>0</v>
      </c>
      <c r="S30" s="125">
        <f t="shared" si="14"/>
        <v>0</v>
      </c>
      <c r="T30" s="116">
        <f t="shared" si="0"/>
        <v>100.82</v>
      </c>
    </row>
    <row r="31" spans="1:20" ht="26.25" customHeight="1" x14ac:dyDescent="0.25">
      <c r="A31" s="112" t="s">
        <v>119</v>
      </c>
      <c r="B31" s="4" t="s">
        <v>39</v>
      </c>
      <c r="C31" s="2" t="s">
        <v>114</v>
      </c>
      <c r="D31" s="1" t="s">
        <v>68</v>
      </c>
      <c r="E31" s="136">
        <v>6.36</v>
      </c>
      <c r="F31" s="136">
        <v>263.11</v>
      </c>
      <c r="G31" s="137">
        <v>342.04</v>
      </c>
      <c r="H31" s="138">
        <f t="shared" si="9"/>
        <v>2175.3744000000002</v>
      </c>
      <c r="I31" s="164">
        <v>1</v>
      </c>
      <c r="J31" s="137">
        <f>I31*H31</f>
        <v>2175.3744000000002</v>
      </c>
      <c r="K31" s="172">
        <v>0</v>
      </c>
      <c r="L31" s="137">
        <f>K31*H31</f>
        <v>0</v>
      </c>
      <c r="M31" s="172">
        <v>0</v>
      </c>
      <c r="N31" s="138">
        <f>M31*H31</f>
        <v>0</v>
      </c>
      <c r="O31" s="121">
        <f t="shared" si="15"/>
        <v>0</v>
      </c>
      <c r="P31" s="125">
        <f t="shared" si="16"/>
        <v>0</v>
      </c>
      <c r="Q31" s="121">
        <f t="shared" si="17"/>
        <v>0</v>
      </c>
      <c r="R31" s="136">
        <v>0</v>
      </c>
      <c r="S31" s="125">
        <f t="shared" si="14"/>
        <v>0</v>
      </c>
      <c r="T31" s="116">
        <f t="shared" si="0"/>
        <v>263.11</v>
      </c>
    </row>
    <row r="32" spans="1:20" ht="26.25" customHeight="1" x14ac:dyDescent="0.25">
      <c r="A32" s="112" t="s">
        <v>120</v>
      </c>
      <c r="B32" s="4" t="s">
        <v>334</v>
      </c>
      <c r="C32" s="2" t="s">
        <v>115</v>
      </c>
      <c r="D32" s="1" t="s">
        <v>67</v>
      </c>
      <c r="E32" s="136">
        <v>76.7</v>
      </c>
      <c r="F32" s="136">
        <v>68.48</v>
      </c>
      <c r="G32" s="137">
        <f t="shared" ref="G32" si="18">(F32*30%)+F32</f>
        <v>89.024000000000001</v>
      </c>
      <c r="H32" s="138">
        <v>6827.83</v>
      </c>
      <c r="I32" s="164">
        <v>1</v>
      </c>
      <c r="J32" s="137">
        <f>I32*H32</f>
        <v>6827.83</v>
      </c>
      <c r="K32" s="172">
        <v>0</v>
      </c>
      <c r="L32" s="137">
        <f>K32*H32</f>
        <v>0</v>
      </c>
      <c r="M32" s="172">
        <v>0</v>
      </c>
      <c r="N32" s="138">
        <f>M32*H32</f>
        <v>0</v>
      </c>
      <c r="O32" s="121">
        <f t="shared" si="15"/>
        <v>0</v>
      </c>
      <c r="P32" s="125">
        <f t="shared" si="16"/>
        <v>0</v>
      </c>
      <c r="Q32" s="121">
        <f t="shared" si="17"/>
        <v>0</v>
      </c>
      <c r="R32" s="136">
        <v>0</v>
      </c>
      <c r="S32" s="125">
        <f t="shared" si="14"/>
        <v>0</v>
      </c>
      <c r="T32" s="116">
        <f t="shared" si="0"/>
        <v>68.48</v>
      </c>
    </row>
    <row r="33" spans="1:20" x14ac:dyDescent="0.25">
      <c r="A33" s="293" t="s">
        <v>80</v>
      </c>
      <c r="B33" s="294"/>
      <c r="C33" s="294"/>
      <c r="D33" s="294"/>
      <c r="E33" s="294"/>
      <c r="F33" s="294"/>
      <c r="G33" s="294"/>
      <c r="H33" s="140">
        <f>SUM(H22+H23+H25+H26+H28+H29+H30+H31+H32)-0.01</f>
        <v>20192.831700000002</v>
      </c>
      <c r="I33" s="165"/>
      <c r="J33" s="141">
        <f>SUM(J22+J23+J25+J26+J28+J29+J30+J31+J32)</f>
        <v>20192.841700000001</v>
      </c>
      <c r="K33" s="173"/>
      <c r="L33" s="141">
        <f>SUM(L22+L23+L25+L26+L28+L29+L30+L31+L32)</f>
        <v>0</v>
      </c>
      <c r="M33" s="173"/>
      <c r="N33" s="140">
        <f>SUM(N22+N23+N25+N26+N28+N29+N30+N31+N32)</f>
        <v>0</v>
      </c>
      <c r="O33" s="121"/>
      <c r="P33" s="140">
        <f>SUM(P22+P23+P25+P26+P28+P29+P30+P31+P32)</f>
        <v>0</v>
      </c>
      <c r="Q33" s="121"/>
      <c r="R33" s="124"/>
      <c r="S33" s="140">
        <f>SUM(S22+S23+S25+S26+S28+S29+S30+S31+S32)</f>
        <v>0</v>
      </c>
    </row>
    <row r="34" spans="1:20" ht="13.8" x14ac:dyDescent="0.25">
      <c r="A34" s="290" t="s">
        <v>123</v>
      </c>
      <c r="B34" s="291"/>
      <c r="C34" s="291"/>
      <c r="D34" s="291"/>
      <c r="E34" s="291"/>
      <c r="F34" s="291"/>
      <c r="G34" s="291"/>
      <c r="H34" s="292"/>
      <c r="I34" s="166"/>
      <c r="J34" s="131"/>
      <c r="K34" s="174"/>
      <c r="L34" s="131"/>
      <c r="M34" s="174"/>
      <c r="N34" s="145"/>
      <c r="O34" s="143"/>
      <c r="P34" s="132"/>
      <c r="Q34" s="143"/>
      <c r="R34" s="144"/>
      <c r="S34" s="132"/>
    </row>
    <row r="35" spans="1:20" x14ac:dyDescent="0.25">
      <c r="A35" s="112" t="s">
        <v>124</v>
      </c>
      <c r="B35" s="4">
        <v>72075</v>
      </c>
      <c r="C35" s="2" t="s">
        <v>125</v>
      </c>
      <c r="D35" s="1" t="s">
        <v>67</v>
      </c>
      <c r="E35" s="136">
        <v>24.1</v>
      </c>
      <c r="F35" s="136">
        <v>8.8699999999999992</v>
      </c>
      <c r="G35" s="137">
        <v>11.53</v>
      </c>
      <c r="H35" s="138">
        <f>E35*G35</f>
        <v>277.87299999999999</v>
      </c>
      <c r="I35" s="164">
        <v>1</v>
      </c>
      <c r="J35" s="137">
        <f>I35*H35</f>
        <v>277.87299999999999</v>
      </c>
      <c r="K35" s="172">
        <v>0</v>
      </c>
      <c r="L35" s="137">
        <f>K35*H35</f>
        <v>0</v>
      </c>
      <c r="M35" s="172">
        <v>0</v>
      </c>
      <c r="N35" s="138">
        <f>M35*H35</f>
        <v>0</v>
      </c>
      <c r="O35" s="121">
        <f>E35-(I35*E35+K35*E35+M35*E35)</f>
        <v>0</v>
      </c>
      <c r="P35" s="125">
        <f>TRUNC(O35*G35,2)</f>
        <v>0</v>
      </c>
      <c r="Q35" s="121">
        <f>O35</f>
        <v>0</v>
      </c>
      <c r="R35" s="136">
        <v>0</v>
      </c>
      <c r="S35" s="125">
        <f t="shared" si="14"/>
        <v>0</v>
      </c>
      <c r="T35" s="116">
        <f>F35-R35</f>
        <v>8.8699999999999992</v>
      </c>
    </row>
    <row r="36" spans="1:20" x14ac:dyDescent="0.25">
      <c r="A36" s="293" t="s">
        <v>80</v>
      </c>
      <c r="B36" s="294"/>
      <c r="C36" s="294"/>
      <c r="D36" s="294"/>
      <c r="E36" s="294"/>
      <c r="F36" s="294"/>
      <c r="G36" s="294"/>
      <c r="H36" s="140">
        <f>SUM(H35:H35)</f>
        <v>277.87299999999999</v>
      </c>
      <c r="I36" s="165"/>
      <c r="J36" s="141">
        <f>SUM(J35:J35)</f>
        <v>277.87299999999999</v>
      </c>
      <c r="K36" s="173"/>
      <c r="L36" s="141">
        <f>SUM(L35:L35)</f>
        <v>0</v>
      </c>
      <c r="M36" s="173"/>
      <c r="N36" s="140">
        <f>SUM(N35:N35)</f>
        <v>0</v>
      </c>
      <c r="O36" s="121"/>
      <c r="P36" s="140">
        <f>SUM(P35:P35)</f>
        <v>0</v>
      </c>
      <c r="Q36" s="121"/>
      <c r="R36" s="124"/>
      <c r="S36" s="140">
        <f>SUM(S35:S35)</f>
        <v>0</v>
      </c>
    </row>
    <row r="37" spans="1:20" ht="13.8" x14ac:dyDescent="0.25">
      <c r="A37" s="290" t="s">
        <v>43</v>
      </c>
      <c r="B37" s="291"/>
      <c r="C37" s="291"/>
      <c r="D37" s="291"/>
      <c r="E37" s="291"/>
      <c r="F37" s="291"/>
      <c r="G37" s="291"/>
      <c r="H37" s="292"/>
      <c r="I37" s="166"/>
      <c r="J37" s="131"/>
      <c r="K37" s="174"/>
      <c r="L37" s="131"/>
      <c r="M37" s="174"/>
      <c r="N37" s="145"/>
      <c r="O37" s="143"/>
      <c r="P37" s="132"/>
      <c r="Q37" s="143"/>
      <c r="R37" s="144"/>
      <c r="S37" s="132"/>
    </row>
    <row r="38" spans="1:20" ht="26.25" customHeight="1" x14ac:dyDescent="0.25">
      <c r="A38" s="112" t="s">
        <v>126</v>
      </c>
      <c r="B38" s="4">
        <v>72131</v>
      </c>
      <c r="C38" s="2" t="s">
        <v>127</v>
      </c>
      <c r="D38" s="1" t="s">
        <v>67</v>
      </c>
      <c r="E38" s="136">
        <v>2.86</v>
      </c>
      <c r="F38" s="136">
        <v>60.99</v>
      </c>
      <c r="G38" s="137">
        <v>79.28</v>
      </c>
      <c r="H38" s="138">
        <f>E38*G38</f>
        <v>226.74080000000001</v>
      </c>
      <c r="I38" s="164">
        <v>0</v>
      </c>
      <c r="J38" s="137">
        <f>I38*H38</f>
        <v>0</v>
      </c>
      <c r="K38" s="172">
        <v>0.49399999999999999</v>
      </c>
      <c r="L38" s="137">
        <f>K38*H38</f>
        <v>112.00995520000001</v>
      </c>
      <c r="M38" s="172">
        <v>0.50600000000000001</v>
      </c>
      <c r="N38" s="138">
        <f>M38*H38</f>
        <v>114.7308448</v>
      </c>
      <c r="O38" s="121">
        <f t="shared" ref="O38:O41" si="19">E38-(I38*E38+K38*E38+M38*E38)</f>
        <v>0</v>
      </c>
      <c r="P38" s="125">
        <f t="shared" ref="P38:P41" si="20">TRUNC(O38*G38,2)</f>
        <v>0</v>
      </c>
      <c r="Q38" s="121">
        <f t="shared" ref="Q38:Q41" si="21">O38</f>
        <v>0</v>
      </c>
      <c r="R38" s="136">
        <v>0</v>
      </c>
      <c r="S38" s="125">
        <f t="shared" si="14"/>
        <v>0</v>
      </c>
      <c r="T38" s="116">
        <f>F38-R38</f>
        <v>60.99</v>
      </c>
    </row>
    <row r="39" spans="1:20" ht="26.25" customHeight="1" x14ac:dyDescent="0.25">
      <c r="A39" s="112" t="s">
        <v>131</v>
      </c>
      <c r="B39" s="4" t="s">
        <v>134</v>
      </c>
      <c r="C39" s="59" t="s">
        <v>128</v>
      </c>
      <c r="D39" s="1" t="s">
        <v>67</v>
      </c>
      <c r="E39" s="136">
        <v>99.5</v>
      </c>
      <c r="F39" s="136">
        <v>32.08</v>
      </c>
      <c r="G39" s="137">
        <f t="shared" ref="G39:G40" si="22">(F39*30%)+F39</f>
        <v>41.703999999999994</v>
      </c>
      <c r="H39" s="138">
        <v>4149.1499999999996</v>
      </c>
      <c r="I39" s="164">
        <v>0</v>
      </c>
      <c r="J39" s="137">
        <f>I39*H39</f>
        <v>0</v>
      </c>
      <c r="K39" s="172">
        <v>1</v>
      </c>
      <c r="L39" s="137">
        <f>K39*H39</f>
        <v>4149.1499999999996</v>
      </c>
      <c r="M39" s="172">
        <v>0</v>
      </c>
      <c r="N39" s="138">
        <f>M39*H39</f>
        <v>0</v>
      </c>
      <c r="O39" s="121">
        <f t="shared" si="19"/>
        <v>0</v>
      </c>
      <c r="P39" s="125">
        <f t="shared" si="20"/>
        <v>0</v>
      </c>
      <c r="Q39" s="121">
        <f t="shared" si="21"/>
        <v>0</v>
      </c>
      <c r="R39" s="136">
        <v>0</v>
      </c>
      <c r="S39" s="125">
        <f t="shared" si="14"/>
        <v>0</v>
      </c>
      <c r="T39" s="116">
        <f>F39-R39</f>
        <v>32.08</v>
      </c>
    </row>
    <row r="40" spans="1:20" ht="26.25" customHeight="1" x14ac:dyDescent="0.25">
      <c r="A40" s="112" t="s">
        <v>132</v>
      </c>
      <c r="B40" s="4" t="s">
        <v>135</v>
      </c>
      <c r="C40" s="59" t="s">
        <v>129</v>
      </c>
      <c r="D40" s="1" t="s">
        <v>57</v>
      </c>
      <c r="E40" s="136">
        <v>0.16</v>
      </c>
      <c r="F40" s="136">
        <v>10.48</v>
      </c>
      <c r="G40" s="137">
        <f t="shared" si="22"/>
        <v>13.624000000000001</v>
      </c>
      <c r="H40" s="138">
        <v>2.17</v>
      </c>
      <c r="I40" s="164">
        <v>0</v>
      </c>
      <c r="J40" s="137">
        <f>I40*H40</f>
        <v>0</v>
      </c>
      <c r="K40" s="172">
        <v>0</v>
      </c>
      <c r="L40" s="137">
        <f>K40*H40</f>
        <v>0</v>
      </c>
      <c r="M40" s="172">
        <v>1</v>
      </c>
      <c r="N40" s="138">
        <f>M40*H40</f>
        <v>2.17</v>
      </c>
      <c r="O40" s="121">
        <f t="shared" si="19"/>
        <v>0</v>
      </c>
      <c r="P40" s="125">
        <f t="shared" si="20"/>
        <v>0</v>
      </c>
      <c r="Q40" s="121">
        <f t="shared" si="21"/>
        <v>0</v>
      </c>
      <c r="R40" s="136">
        <v>0</v>
      </c>
      <c r="S40" s="125">
        <f t="shared" si="14"/>
        <v>0</v>
      </c>
      <c r="T40" s="116">
        <f>F40-R40</f>
        <v>10.48</v>
      </c>
    </row>
    <row r="41" spans="1:20" x14ac:dyDescent="0.25">
      <c r="A41" s="112" t="s">
        <v>133</v>
      </c>
      <c r="B41" s="4" t="s">
        <v>136</v>
      </c>
      <c r="C41" s="59" t="s">
        <v>130</v>
      </c>
      <c r="D41" s="1" t="s">
        <v>57</v>
      </c>
      <c r="E41" s="136">
        <v>29.72</v>
      </c>
      <c r="F41" s="136">
        <v>5.48</v>
      </c>
      <c r="G41" s="137">
        <v>7.12</v>
      </c>
      <c r="H41" s="138">
        <v>211.6</v>
      </c>
      <c r="I41" s="164">
        <v>0</v>
      </c>
      <c r="J41" s="137">
        <f>I41*H41</f>
        <v>0</v>
      </c>
      <c r="K41" s="172">
        <v>0</v>
      </c>
      <c r="L41" s="137">
        <f>K41*H41</f>
        <v>0</v>
      </c>
      <c r="M41" s="172">
        <v>1</v>
      </c>
      <c r="N41" s="138">
        <f>M41*H41</f>
        <v>211.6</v>
      </c>
      <c r="O41" s="121">
        <f t="shared" si="19"/>
        <v>0</v>
      </c>
      <c r="P41" s="125">
        <f t="shared" si="20"/>
        <v>0</v>
      </c>
      <c r="Q41" s="121">
        <f t="shared" si="21"/>
        <v>0</v>
      </c>
      <c r="R41" s="136">
        <v>0</v>
      </c>
      <c r="S41" s="125">
        <f t="shared" si="14"/>
        <v>0</v>
      </c>
      <c r="T41" s="116">
        <f>F41-R41</f>
        <v>5.48</v>
      </c>
    </row>
    <row r="42" spans="1:20" x14ac:dyDescent="0.25">
      <c r="A42" s="293" t="s">
        <v>80</v>
      </c>
      <c r="B42" s="294"/>
      <c r="C42" s="294"/>
      <c r="D42" s="294"/>
      <c r="E42" s="294"/>
      <c r="F42" s="294"/>
      <c r="G42" s="294"/>
      <c r="H42" s="140">
        <f>SUM(H38:H41)</f>
        <v>4589.6607999999997</v>
      </c>
      <c r="I42" s="165"/>
      <c r="J42" s="141">
        <f>SUM(J38:J41)</f>
        <v>0</v>
      </c>
      <c r="K42" s="173"/>
      <c r="L42" s="141">
        <f>SUM(L38:L41)</f>
        <v>4261.1599551999998</v>
      </c>
      <c r="M42" s="173"/>
      <c r="N42" s="140">
        <f>SUM(N38:N41)</f>
        <v>328.50084479999998</v>
      </c>
      <c r="O42" s="121"/>
      <c r="P42" s="140">
        <f>SUM(P38:P41)</f>
        <v>0</v>
      </c>
      <c r="Q42" s="121"/>
      <c r="R42" s="124"/>
      <c r="S42" s="140">
        <f>SUM(S38:S41)</f>
        <v>0</v>
      </c>
    </row>
    <row r="43" spans="1:20" ht="13.8" x14ac:dyDescent="0.25">
      <c r="A43" s="290" t="s">
        <v>137</v>
      </c>
      <c r="B43" s="291"/>
      <c r="C43" s="291"/>
      <c r="D43" s="291"/>
      <c r="E43" s="291"/>
      <c r="F43" s="291"/>
      <c r="G43" s="291"/>
      <c r="H43" s="292"/>
      <c r="I43" s="166"/>
      <c r="J43" s="131"/>
      <c r="K43" s="174"/>
      <c r="L43" s="131"/>
      <c r="M43" s="174"/>
      <c r="N43" s="145"/>
      <c r="O43" s="143"/>
      <c r="P43" s="132"/>
      <c r="Q43" s="143"/>
      <c r="R43" s="144"/>
      <c r="S43" s="132"/>
    </row>
    <row r="44" spans="1:20" ht="26.25" customHeight="1" x14ac:dyDescent="0.25">
      <c r="A44" s="112" t="s">
        <v>138</v>
      </c>
      <c r="B44" s="4">
        <v>72077</v>
      </c>
      <c r="C44" s="2" t="s">
        <v>140</v>
      </c>
      <c r="D44" s="1" t="s">
        <v>67</v>
      </c>
      <c r="E44" s="136">
        <v>106.95</v>
      </c>
      <c r="F44" s="136">
        <v>55.66</v>
      </c>
      <c r="G44" s="137">
        <v>72.349999999999994</v>
      </c>
      <c r="H44" s="138">
        <f>E44*G44</f>
        <v>7737.8324999999995</v>
      </c>
      <c r="I44" s="164">
        <v>0.9</v>
      </c>
      <c r="J44" s="137">
        <f>I44*H44</f>
        <v>6964.04925</v>
      </c>
      <c r="K44" s="172">
        <v>0</v>
      </c>
      <c r="L44" s="137">
        <f>K44*H44</f>
        <v>0</v>
      </c>
      <c r="M44" s="178">
        <v>0.1</v>
      </c>
      <c r="N44" s="138">
        <f>M44*H44</f>
        <v>773.78324999999995</v>
      </c>
      <c r="O44" s="121">
        <f t="shared" ref="O44:O45" si="23">E44-(I44*E44+K44*E44+M44*E44)</f>
        <v>0</v>
      </c>
      <c r="P44" s="125">
        <f t="shared" ref="P44:P45" si="24">TRUNC(O44*G44,2)</f>
        <v>0</v>
      </c>
      <c r="Q44" s="121">
        <f t="shared" ref="Q44:Q45" si="25">O44</f>
        <v>0</v>
      </c>
      <c r="R44" s="136">
        <v>0</v>
      </c>
      <c r="S44" s="125">
        <f t="shared" si="14"/>
        <v>0</v>
      </c>
      <c r="T44" s="116">
        <f>F44-R44</f>
        <v>55.66</v>
      </c>
    </row>
    <row r="45" spans="1:20" x14ac:dyDescent="0.25">
      <c r="A45" s="112" t="s">
        <v>139</v>
      </c>
      <c r="B45" s="4">
        <v>84093</v>
      </c>
      <c r="C45" s="59" t="s">
        <v>141</v>
      </c>
      <c r="D45" s="1" t="s">
        <v>57</v>
      </c>
      <c r="E45" s="136">
        <v>18.600000000000001</v>
      </c>
      <c r="F45" s="136">
        <v>18.600000000000001</v>
      </c>
      <c r="G45" s="137">
        <f t="shared" ref="G45" si="26">(F45*30%)+F45</f>
        <v>24.18</v>
      </c>
      <c r="H45" s="138">
        <f>E45*G45-0.01</f>
        <v>449.73800000000006</v>
      </c>
      <c r="I45" s="164">
        <v>0</v>
      </c>
      <c r="J45" s="137">
        <f>I45*H45</f>
        <v>0</v>
      </c>
      <c r="K45" s="172">
        <v>0</v>
      </c>
      <c r="L45" s="137">
        <f>K45*H45</f>
        <v>0</v>
      </c>
      <c r="M45" s="178">
        <v>1</v>
      </c>
      <c r="N45" s="138">
        <f>M45*H45</f>
        <v>449.73800000000006</v>
      </c>
      <c r="O45" s="121">
        <f t="shared" si="23"/>
        <v>0</v>
      </c>
      <c r="P45" s="125">
        <f t="shared" si="24"/>
        <v>0</v>
      </c>
      <c r="Q45" s="121">
        <f t="shared" si="25"/>
        <v>0</v>
      </c>
      <c r="R45" s="136">
        <v>0</v>
      </c>
      <c r="S45" s="125">
        <f t="shared" si="14"/>
        <v>0</v>
      </c>
      <c r="T45" s="116">
        <f>F45-R45</f>
        <v>18.600000000000001</v>
      </c>
    </row>
    <row r="46" spans="1:20" x14ac:dyDescent="0.25">
      <c r="A46" s="293" t="s">
        <v>80</v>
      </c>
      <c r="B46" s="294"/>
      <c r="C46" s="294"/>
      <c r="D46" s="294"/>
      <c r="E46" s="294"/>
      <c r="F46" s="294"/>
      <c r="G46" s="294"/>
      <c r="H46" s="140">
        <f>SUM(H44:H45)</f>
        <v>8187.5704999999998</v>
      </c>
      <c r="I46" s="165"/>
      <c r="J46" s="141">
        <f>SUM(J44:J45)</f>
        <v>6964.04925</v>
      </c>
      <c r="K46" s="173"/>
      <c r="L46" s="141">
        <f>SUM(L44:L45)</f>
        <v>0</v>
      </c>
      <c r="M46" s="173"/>
      <c r="N46" s="140">
        <f>SUM(N44:N45)</f>
        <v>1223.52125</v>
      </c>
      <c r="O46" s="121"/>
      <c r="P46" s="140">
        <f>SUM(P44:P45)</f>
        <v>0</v>
      </c>
      <c r="Q46" s="121"/>
      <c r="R46" s="124"/>
      <c r="S46" s="140">
        <f>SUM(S44:S45)</f>
        <v>0</v>
      </c>
    </row>
    <row r="47" spans="1:20" ht="13.8" x14ac:dyDescent="0.25">
      <c r="A47" s="290" t="s">
        <v>142</v>
      </c>
      <c r="B47" s="291"/>
      <c r="C47" s="291"/>
      <c r="D47" s="291"/>
      <c r="E47" s="291"/>
      <c r="F47" s="291"/>
      <c r="G47" s="291"/>
      <c r="H47" s="292"/>
      <c r="I47" s="166"/>
      <c r="J47" s="131"/>
      <c r="K47" s="174"/>
      <c r="L47" s="131"/>
      <c r="M47" s="174"/>
      <c r="N47" s="145"/>
      <c r="O47" s="143"/>
      <c r="P47" s="132"/>
      <c r="Q47" s="143"/>
      <c r="R47" s="144"/>
      <c r="S47" s="132"/>
    </row>
    <row r="48" spans="1:20" x14ac:dyDescent="0.25">
      <c r="A48" s="112" t="s">
        <v>143</v>
      </c>
      <c r="B48" s="4">
        <v>1001000102</v>
      </c>
      <c r="C48" s="60" t="s">
        <v>145</v>
      </c>
      <c r="D48" s="1" t="s">
        <v>67</v>
      </c>
      <c r="E48" s="136">
        <v>106.95</v>
      </c>
      <c r="F48" s="136">
        <v>35.020000000000003</v>
      </c>
      <c r="G48" s="137">
        <v>45.52</v>
      </c>
      <c r="H48" s="138">
        <f>E48*G48</f>
        <v>4868.3640000000005</v>
      </c>
      <c r="I48" s="164">
        <v>0</v>
      </c>
      <c r="J48" s="137">
        <f>I48*H48</f>
        <v>0</v>
      </c>
      <c r="K48" s="172">
        <v>0</v>
      </c>
      <c r="L48" s="137">
        <f>K48*H48</f>
        <v>0</v>
      </c>
      <c r="M48" s="178">
        <v>1</v>
      </c>
      <c r="N48" s="138">
        <f>M48*H48</f>
        <v>4868.3640000000005</v>
      </c>
      <c r="O48" s="121">
        <f t="shared" ref="O48:O49" si="27">E48-(I48*E48+K48*E48+M48*E48)</f>
        <v>0</v>
      </c>
      <c r="P48" s="125">
        <f t="shared" ref="P48:P49" si="28">TRUNC(O48*G48,2)</f>
        <v>0</v>
      </c>
      <c r="Q48" s="121">
        <f t="shared" ref="Q48:Q49" si="29">O48</f>
        <v>0</v>
      </c>
      <c r="R48" s="136">
        <v>0</v>
      </c>
      <c r="S48" s="125">
        <f t="shared" si="14"/>
        <v>0</v>
      </c>
      <c r="T48" s="116">
        <f>F48-R48</f>
        <v>35.020000000000003</v>
      </c>
    </row>
    <row r="49" spans="1:23" ht="26.25" customHeight="1" x14ac:dyDescent="0.25">
      <c r="A49" s="112" t="s">
        <v>144</v>
      </c>
      <c r="B49" s="4">
        <v>1001000110</v>
      </c>
      <c r="C49" s="59" t="s">
        <v>146</v>
      </c>
      <c r="D49" s="1" t="s">
        <v>57</v>
      </c>
      <c r="E49" s="136">
        <v>11.5</v>
      </c>
      <c r="F49" s="136">
        <v>13.43</v>
      </c>
      <c r="G49" s="137">
        <v>17.45</v>
      </c>
      <c r="H49" s="138">
        <f>E49*G49</f>
        <v>200.67499999999998</v>
      </c>
      <c r="I49" s="164">
        <v>0</v>
      </c>
      <c r="J49" s="137">
        <f>I49*H49</f>
        <v>0</v>
      </c>
      <c r="K49" s="172">
        <v>0</v>
      </c>
      <c r="L49" s="137">
        <f>K49*H49</f>
        <v>0</v>
      </c>
      <c r="M49" s="178">
        <v>1</v>
      </c>
      <c r="N49" s="138">
        <f>M49*H49</f>
        <v>200.67499999999998</v>
      </c>
      <c r="O49" s="121">
        <f t="shared" si="27"/>
        <v>0</v>
      </c>
      <c r="P49" s="125">
        <f t="shared" si="28"/>
        <v>0</v>
      </c>
      <c r="Q49" s="121">
        <f t="shared" si="29"/>
        <v>0</v>
      </c>
      <c r="R49" s="136">
        <v>0</v>
      </c>
      <c r="S49" s="125">
        <f t="shared" si="14"/>
        <v>0</v>
      </c>
      <c r="T49" s="116">
        <f>F49-R49</f>
        <v>13.43</v>
      </c>
    </row>
    <row r="50" spans="1:23" x14ac:dyDescent="0.25">
      <c r="A50" s="293" t="s">
        <v>80</v>
      </c>
      <c r="B50" s="294"/>
      <c r="C50" s="294"/>
      <c r="D50" s="294"/>
      <c r="E50" s="294"/>
      <c r="F50" s="294"/>
      <c r="G50" s="294"/>
      <c r="H50" s="140">
        <f>SUM(H48:H49)-0.01</f>
        <v>5069.0290000000005</v>
      </c>
      <c r="I50" s="165"/>
      <c r="J50" s="141">
        <f>SUM(J48:J49)</f>
        <v>0</v>
      </c>
      <c r="K50" s="173"/>
      <c r="L50" s="141">
        <f>SUM(L48:L49)</f>
        <v>0</v>
      </c>
      <c r="M50" s="173"/>
      <c r="N50" s="140">
        <f>SUM(N48:N49)</f>
        <v>5069.0390000000007</v>
      </c>
      <c r="O50" s="121"/>
      <c r="P50" s="140">
        <f>SUM(P48:P49)</f>
        <v>0</v>
      </c>
      <c r="Q50" s="121"/>
      <c r="R50" s="124"/>
      <c r="S50" s="140">
        <f>SUM(S48:S49)</f>
        <v>0</v>
      </c>
    </row>
    <row r="51" spans="1:23" ht="13.8" x14ac:dyDescent="0.25">
      <c r="A51" s="290" t="s">
        <v>147</v>
      </c>
      <c r="B51" s="291"/>
      <c r="C51" s="291"/>
      <c r="D51" s="291"/>
      <c r="E51" s="291"/>
      <c r="F51" s="291"/>
      <c r="G51" s="291"/>
      <c r="H51" s="292"/>
      <c r="I51" s="166"/>
      <c r="J51" s="131"/>
      <c r="K51" s="174"/>
      <c r="L51" s="131"/>
      <c r="M51" s="174"/>
      <c r="N51" s="145"/>
      <c r="O51" s="143"/>
      <c r="P51" s="132"/>
      <c r="Q51" s="143"/>
      <c r="R51" s="144"/>
      <c r="S51" s="132"/>
    </row>
    <row r="52" spans="1:23" ht="13.8" x14ac:dyDescent="0.25">
      <c r="A52" s="114" t="s">
        <v>148</v>
      </c>
      <c r="B52" s="115"/>
      <c r="C52" s="115" t="s">
        <v>150</v>
      </c>
      <c r="D52" s="115"/>
      <c r="E52" s="131"/>
      <c r="F52" s="131"/>
      <c r="G52" s="131"/>
      <c r="H52" s="145"/>
      <c r="I52" s="166"/>
      <c r="J52" s="131"/>
      <c r="K52" s="174"/>
      <c r="L52" s="131"/>
      <c r="M52" s="174"/>
      <c r="N52" s="145"/>
      <c r="O52" s="143"/>
      <c r="P52" s="132"/>
      <c r="Q52" s="143"/>
      <c r="R52" s="144"/>
      <c r="S52" s="132"/>
      <c r="T52" s="116">
        <f>F52-R52</f>
        <v>0</v>
      </c>
    </row>
    <row r="53" spans="1:23" x14ac:dyDescent="0.25">
      <c r="A53" s="112" t="s">
        <v>151</v>
      </c>
      <c r="B53" s="4">
        <v>6104</v>
      </c>
      <c r="C53" s="60" t="s">
        <v>152</v>
      </c>
      <c r="D53" s="1" t="s">
        <v>67</v>
      </c>
      <c r="E53" s="136">
        <v>10.8</v>
      </c>
      <c r="F53" s="136">
        <v>262.26</v>
      </c>
      <c r="G53" s="137">
        <f>(F53*30%)+F53</f>
        <v>340.93799999999999</v>
      </c>
      <c r="H53" s="138">
        <f>E53*G53-0.09</f>
        <v>3682.0403999999999</v>
      </c>
      <c r="I53" s="164">
        <v>0</v>
      </c>
      <c r="J53" s="137">
        <f>I53*H53</f>
        <v>0</v>
      </c>
      <c r="K53" s="172">
        <v>0</v>
      </c>
      <c r="L53" s="137">
        <f>K53*H53</f>
        <v>0</v>
      </c>
      <c r="M53" s="178">
        <v>1</v>
      </c>
      <c r="N53" s="138">
        <f>M53*H53</f>
        <v>3682.0403999999999</v>
      </c>
      <c r="O53" s="121">
        <f t="shared" ref="O53:O54" si="30">E53-(I53*E53+K53*E53+M53*E53)</f>
        <v>0</v>
      </c>
      <c r="P53" s="125">
        <f t="shared" ref="P53:P54" si="31">TRUNC(O53*G53,2)</f>
        <v>0</v>
      </c>
      <c r="Q53" s="121">
        <f t="shared" ref="Q53:Q54" si="32">O53</f>
        <v>0</v>
      </c>
      <c r="R53" s="136">
        <v>0</v>
      </c>
      <c r="S53" s="125">
        <f t="shared" si="14"/>
        <v>0</v>
      </c>
      <c r="T53" s="116">
        <f>F53-R53</f>
        <v>262.26</v>
      </c>
    </row>
    <row r="54" spans="1:23" ht="26.25" customHeight="1" x14ac:dyDescent="0.25">
      <c r="A54" s="112" t="s">
        <v>149</v>
      </c>
      <c r="B54" s="4">
        <v>1101002010</v>
      </c>
      <c r="C54" s="59" t="s">
        <v>153</v>
      </c>
      <c r="D54" s="1" t="s">
        <v>67</v>
      </c>
      <c r="E54" s="136">
        <v>1.68</v>
      </c>
      <c r="F54" s="136">
        <v>383.73</v>
      </c>
      <c r="G54" s="137">
        <f>(F54*30%)+F54</f>
        <v>498.84900000000005</v>
      </c>
      <c r="H54" s="138">
        <f>E54*G54-0.02</f>
        <v>838.04632000000004</v>
      </c>
      <c r="I54" s="164">
        <v>0</v>
      </c>
      <c r="J54" s="137">
        <f>I54*H54</f>
        <v>0</v>
      </c>
      <c r="K54" s="172">
        <v>0</v>
      </c>
      <c r="L54" s="137">
        <f>K54*H54</f>
        <v>0</v>
      </c>
      <c r="M54" s="178">
        <v>1</v>
      </c>
      <c r="N54" s="138">
        <f>M54*H54</f>
        <v>838.04632000000004</v>
      </c>
      <c r="O54" s="121">
        <f t="shared" si="30"/>
        <v>0</v>
      </c>
      <c r="P54" s="125">
        <f t="shared" si="31"/>
        <v>0</v>
      </c>
      <c r="Q54" s="121">
        <f t="shared" si="32"/>
        <v>0</v>
      </c>
      <c r="R54" s="136">
        <v>0</v>
      </c>
      <c r="S54" s="125">
        <f t="shared" si="14"/>
        <v>0</v>
      </c>
      <c r="T54" s="116">
        <f>F54-R54</f>
        <v>383.73</v>
      </c>
    </row>
    <row r="55" spans="1:23" x14ac:dyDescent="0.25">
      <c r="A55" s="293" t="s">
        <v>80</v>
      </c>
      <c r="B55" s="294"/>
      <c r="C55" s="294"/>
      <c r="D55" s="294"/>
      <c r="E55" s="294"/>
      <c r="F55" s="294"/>
      <c r="G55" s="294"/>
      <c r="H55" s="140">
        <f>SUM(H53:H54)</f>
        <v>4520.0867200000002</v>
      </c>
      <c r="I55" s="165"/>
      <c r="J55" s="141">
        <f>SUM(J53:J54)</f>
        <v>0</v>
      </c>
      <c r="K55" s="173"/>
      <c r="L55" s="141">
        <f>SUM(L53:L54)</f>
        <v>0</v>
      </c>
      <c r="M55" s="173"/>
      <c r="N55" s="140">
        <f>SUM(N53:N54)</f>
        <v>4520.0867200000002</v>
      </c>
      <c r="O55" s="121"/>
      <c r="P55" s="140">
        <f>SUM(P53:P54)</f>
        <v>0</v>
      </c>
      <c r="Q55" s="121"/>
      <c r="R55" s="124"/>
      <c r="S55" s="140">
        <f>SUM(S53:S54)</f>
        <v>0</v>
      </c>
    </row>
    <row r="56" spans="1:23" ht="13.8" x14ac:dyDescent="0.25">
      <c r="A56" s="290" t="s">
        <v>154</v>
      </c>
      <c r="B56" s="291"/>
      <c r="C56" s="291"/>
      <c r="D56" s="291"/>
      <c r="E56" s="291"/>
      <c r="F56" s="291"/>
      <c r="G56" s="291"/>
      <c r="H56" s="292"/>
      <c r="I56" s="166"/>
      <c r="J56" s="131"/>
      <c r="K56" s="174"/>
      <c r="L56" s="131"/>
      <c r="M56" s="174"/>
      <c r="N56" s="145"/>
      <c r="O56" s="143"/>
      <c r="P56" s="132"/>
      <c r="Q56" s="143"/>
      <c r="R56" s="144"/>
      <c r="S56" s="132"/>
    </row>
    <row r="57" spans="1:23" ht="13.8" x14ac:dyDescent="0.25">
      <c r="A57" s="114" t="s">
        <v>155</v>
      </c>
      <c r="B57" s="115"/>
      <c r="C57" s="115" t="s">
        <v>156</v>
      </c>
      <c r="D57" s="115"/>
      <c r="E57" s="131"/>
      <c r="F57" s="131"/>
      <c r="G57" s="131"/>
      <c r="H57" s="145"/>
      <c r="I57" s="166"/>
      <c r="J57" s="131"/>
      <c r="K57" s="174"/>
      <c r="L57" s="131"/>
      <c r="M57" s="174"/>
      <c r="N57" s="145"/>
      <c r="O57" s="143"/>
      <c r="P57" s="132"/>
      <c r="Q57" s="143"/>
      <c r="R57" s="144"/>
      <c r="S57" s="132"/>
      <c r="T57" s="116">
        <f>F57-R57</f>
        <v>0</v>
      </c>
    </row>
    <row r="58" spans="1:23" ht="18" customHeight="1" x14ac:dyDescent="0.25">
      <c r="A58" s="112" t="s">
        <v>157</v>
      </c>
      <c r="B58" s="4">
        <v>97607</v>
      </c>
      <c r="C58" s="78" t="s">
        <v>159</v>
      </c>
      <c r="D58" s="1" t="s">
        <v>160</v>
      </c>
      <c r="E58" s="136">
        <v>4</v>
      </c>
      <c r="F58" s="136">
        <v>25.85</v>
      </c>
      <c r="G58" s="137">
        <f>(F58*30%)+F58-0.01</f>
        <v>33.595000000000006</v>
      </c>
      <c r="H58" s="138">
        <f>E58*G58+0.02</f>
        <v>134.40000000000003</v>
      </c>
      <c r="I58" s="164">
        <v>0</v>
      </c>
      <c r="J58" s="137">
        <f>I58*H58</f>
        <v>0</v>
      </c>
      <c r="K58" s="172">
        <v>0</v>
      </c>
      <c r="L58" s="137">
        <f>K58*H58</f>
        <v>0</v>
      </c>
      <c r="M58" s="178">
        <v>0</v>
      </c>
      <c r="N58" s="138">
        <f>M58*H58</f>
        <v>0</v>
      </c>
      <c r="O58" s="121">
        <f t="shared" ref="O58:O59" si="33">E58-(I58*E58+K58*E58+M58*E58)</f>
        <v>4</v>
      </c>
      <c r="P58" s="125">
        <f t="shared" ref="P58:P59" si="34">TRUNC(O58*G58,2)</f>
        <v>134.38</v>
      </c>
      <c r="Q58" s="121">
        <f t="shared" ref="Q58:Q59" si="35">O58</f>
        <v>4</v>
      </c>
      <c r="R58" s="136">
        <f>W58</f>
        <v>112.67</v>
      </c>
      <c r="S58" s="125">
        <f>TRUNC(R58*Q58,2)</f>
        <v>450.68</v>
      </c>
      <c r="T58" s="116">
        <f>F58-R58</f>
        <v>-86.82</v>
      </c>
      <c r="V58" s="154">
        <v>87.47</v>
      </c>
      <c r="W58">
        <f>TRUNC(V58*1.2882,2)</f>
        <v>112.67</v>
      </c>
    </row>
    <row r="59" spans="1:23" ht="26.25" customHeight="1" x14ac:dyDescent="0.25">
      <c r="A59" s="112" t="s">
        <v>158</v>
      </c>
      <c r="B59" s="4" t="s">
        <v>550</v>
      </c>
      <c r="C59" s="120" t="s">
        <v>551</v>
      </c>
      <c r="D59" s="1" t="s">
        <v>160</v>
      </c>
      <c r="E59" s="136">
        <v>13</v>
      </c>
      <c r="F59" s="136">
        <v>74.180000000000007</v>
      </c>
      <c r="G59" s="137">
        <f t="shared" ref="G59" si="36">(F59*30%)+F59</f>
        <v>96.434000000000012</v>
      </c>
      <c r="H59" s="138">
        <f>E59*G59-0.05</f>
        <v>1253.5920000000001</v>
      </c>
      <c r="I59" s="164">
        <v>0</v>
      </c>
      <c r="J59" s="137">
        <f>I59*H59</f>
        <v>0</v>
      </c>
      <c r="K59" s="172">
        <v>0</v>
      </c>
      <c r="L59" s="137">
        <f>K59*H59</f>
        <v>0</v>
      </c>
      <c r="M59" s="178">
        <v>0</v>
      </c>
      <c r="N59" s="138">
        <f>M59*H59</f>
        <v>0</v>
      </c>
      <c r="O59" s="121">
        <f t="shared" si="33"/>
        <v>13</v>
      </c>
      <c r="P59" s="125">
        <f t="shared" si="34"/>
        <v>1253.6400000000001</v>
      </c>
      <c r="Q59" s="121">
        <f t="shared" si="35"/>
        <v>13</v>
      </c>
      <c r="R59" s="136">
        <f>W59</f>
        <v>62.87</v>
      </c>
      <c r="S59" s="125">
        <f>TRUNC(R59*Q59,2)</f>
        <v>817.31</v>
      </c>
      <c r="T59" s="116">
        <f>F59-R59</f>
        <v>11.310000000000009</v>
      </c>
      <c r="V59" s="154">
        <v>48.81</v>
      </c>
      <c r="W59">
        <f t="shared" ref="W59:W124" si="37">TRUNC(V59*1.2882,2)</f>
        <v>62.87</v>
      </c>
    </row>
    <row r="60" spans="1:23" x14ac:dyDescent="0.25">
      <c r="A60" s="293" t="s">
        <v>80</v>
      </c>
      <c r="B60" s="294"/>
      <c r="C60" s="294"/>
      <c r="D60" s="294"/>
      <c r="E60" s="294"/>
      <c r="F60" s="294"/>
      <c r="G60" s="294"/>
      <c r="H60" s="140">
        <f>SUM(H58:H59)</f>
        <v>1387.9920000000002</v>
      </c>
      <c r="I60" s="165"/>
      <c r="J60" s="141">
        <f>SUM(J58:J59)</f>
        <v>0</v>
      </c>
      <c r="K60" s="175"/>
      <c r="L60" s="141">
        <f>SUM(L58:L59)</f>
        <v>0</v>
      </c>
      <c r="M60" s="173"/>
      <c r="N60" s="140">
        <f>SUM(N58:N59)</f>
        <v>0</v>
      </c>
      <c r="O60" s="121"/>
      <c r="P60" s="140">
        <f>SUM(P58:P59)</f>
        <v>1388.02</v>
      </c>
      <c r="Q60" s="121"/>
      <c r="R60" s="124"/>
      <c r="S60" s="140">
        <f>SUM(S58:S59)</f>
        <v>1267.99</v>
      </c>
      <c r="W60">
        <f t="shared" si="37"/>
        <v>0</v>
      </c>
    </row>
    <row r="61" spans="1:23" ht="13.8" x14ac:dyDescent="0.25">
      <c r="A61" s="110" t="s">
        <v>161</v>
      </c>
      <c r="B61" s="111"/>
      <c r="C61" s="111" t="s">
        <v>164</v>
      </c>
      <c r="D61" s="111"/>
      <c r="E61" s="146"/>
      <c r="F61" s="146"/>
      <c r="G61" s="146"/>
      <c r="H61" s="147"/>
      <c r="I61" s="167"/>
      <c r="J61" s="146"/>
      <c r="K61" s="176"/>
      <c r="L61" s="146"/>
      <c r="M61" s="176"/>
      <c r="N61" s="147"/>
      <c r="O61" s="143"/>
      <c r="P61" s="132"/>
      <c r="Q61" s="143"/>
      <c r="R61" s="144"/>
      <c r="S61" s="132"/>
      <c r="W61">
        <f t="shared" si="37"/>
        <v>0</v>
      </c>
    </row>
    <row r="62" spans="1:23" x14ac:dyDescent="0.25">
      <c r="A62" s="112" t="s">
        <v>170</v>
      </c>
      <c r="B62" s="4">
        <v>91952</v>
      </c>
      <c r="C62" s="60" t="s">
        <v>165</v>
      </c>
      <c r="D62" s="1" t="s">
        <v>160</v>
      </c>
      <c r="E62" s="136">
        <v>1</v>
      </c>
      <c r="F62" s="136">
        <v>7.65</v>
      </c>
      <c r="G62" s="137">
        <f>(F62*30%)+F62-0.01</f>
        <v>9.9350000000000005</v>
      </c>
      <c r="H62" s="138">
        <f>E62*G62</f>
        <v>9.9350000000000005</v>
      </c>
      <c r="I62" s="164">
        <v>0</v>
      </c>
      <c r="J62" s="137">
        <f>I62*H62</f>
        <v>0</v>
      </c>
      <c r="K62" s="172">
        <v>0</v>
      </c>
      <c r="L62" s="137">
        <f>K62*H62</f>
        <v>0</v>
      </c>
      <c r="M62" s="178">
        <v>0</v>
      </c>
      <c r="N62" s="138">
        <f>M62*H62</f>
        <v>0</v>
      </c>
      <c r="O62" s="121">
        <f t="shared" ref="O62:O66" si="38">E62-(I62*E62+K62*E62+M62*E62)</f>
        <v>1</v>
      </c>
      <c r="P62" s="125">
        <f t="shared" ref="P62:P66" si="39">TRUNC(O62*G62,2)</f>
        <v>9.93</v>
      </c>
      <c r="Q62" s="121">
        <f t="shared" ref="Q62:Q66" si="40">O62</f>
        <v>1</v>
      </c>
      <c r="R62" s="136">
        <f t="shared" ref="R62:R66" si="41">W62</f>
        <v>15.92</v>
      </c>
      <c r="S62" s="125">
        <f>TRUNC(R62*Q62,2)</f>
        <v>15.92</v>
      </c>
      <c r="T62" s="116">
        <f>F62-R62</f>
        <v>-8.27</v>
      </c>
      <c r="V62" s="154">
        <v>12.36</v>
      </c>
      <c r="W62">
        <f t="shared" si="37"/>
        <v>15.92</v>
      </c>
    </row>
    <row r="63" spans="1:23" x14ac:dyDescent="0.25">
      <c r="A63" s="112" t="s">
        <v>162</v>
      </c>
      <c r="B63" s="4">
        <v>91966</v>
      </c>
      <c r="C63" s="59" t="s">
        <v>166</v>
      </c>
      <c r="D63" s="1" t="s">
        <v>160</v>
      </c>
      <c r="E63" s="136">
        <v>1</v>
      </c>
      <c r="F63" s="136">
        <v>24.41</v>
      </c>
      <c r="G63" s="137">
        <f t="shared" ref="G63:G64" si="42">(F63*30%)+F63</f>
        <v>31.733000000000001</v>
      </c>
      <c r="H63" s="138">
        <f>E63*G63</f>
        <v>31.733000000000001</v>
      </c>
      <c r="I63" s="164">
        <v>0</v>
      </c>
      <c r="J63" s="137">
        <f>I63*H63</f>
        <v>0</v>
      </c>
      <c r="K63" s="172">
        <v>0</v>
      </c>
      <c r="L63" s="137">
        <f>K63*H63</f>
        <v>0</v>
      </c>
      <c r="M63" s="178">
        <v>0</v>
      </c>
      <c r="N63" s="138">
        <f>M63*H63</f>
        <v>0</v>
      </c>
      <c r="O63" s="121">
        <f t="shared" si="38"/>
        <v>1</v>
      </c>
      <c r="P63" s="125">
        <f t="shared" si="39"/>
        <v>31.73</v>
      </c>
      <c r="Q63" s="121">
        <f t="shared" si="40"/>
        <v>1</v>
      </c>
      <c r="R63" s="136">
        <f t="shared" si="41"/>
        <v>43.14</v>
      </c>
      <c r="S63" s="125">
        <f>TRUNC(R63*Q63,2)</f>
        <v>43.14</v>
      </c>
      <c r="T63" s="116">
        <f>F63-R63</f>
        <v>-18.73</v>
      </c>
      <c r="V63" s="154">
        <v>33.49</v>
      </c>
      <c r="W63">
        <f t="shared" si="37"/>
        <v>43.14</v>
      </c>
    </row>
    <row r="64" spans="1:23" ht="26.25" customHeight="1" x14ac:dyDescent="0.25">
      <c r="A64" s="112" t="s">
        <v>163</v>
      </c>
      <c r="B64" s="4">
        <v>91997</v>
      </c>
      <c r="C64" s="59" t="s">
        <v>167</v>
      </c>
      <c r="D64" s="1" t="s">
        <v>160</v>
      </c>
      <c r="E64" s="136">
        <v>21</v>
      </c>
      <c r="F64" s="136">
        <v>10.27</v>
      </c>
      <c r="G64" s="137">
        <f t="shared" si="42"/>
        <v>13.350999999999999</v>
      </c>
      <c r="H64" s="138">
        <f>E64*G64-0.02</f>
        <v>280.351</v>
      </c>
      <c r="I64" s="164">
        <v>0</v>
      </c>
      <c r="J64" s="137">
        <f>I64*H64</f>
        <v>0</v>
      </c>
      <c r="K64" s="172">
        <v>0</v>
      </c>
      <c r="L64" s="137">
        <f>K64*H64</f>
        <v>0</v>
      </c>
      <c r="M64" s="178">
        <v>0</v>
      </c>
      <c r="N64" s="138">
        <f>M64*H64</f>
        <v>0</v>
      </c>
      <c r="O64" s="121">
        <f t="shared" si="38"/>
        <v>21</v>
      </c>
      <c r="P64" s="125">
        <f t="shared" si="39"/>
        <v>280.37</v>
      </c>
      <c r="Q64" s="121">
        <f t="shared" si="40"/>
        <v>21</v>
      </c>
      <c r="R64" s="136">
        <f t="shared" si="41"/>
        <v>29.74</v>
      </c>
      <c r="S64" s="125">
        <f>TRUNC(R64*Q64,2)</f>
        <v>624.54</v>
      </c>
      <c r="T64" s="116">
        <f>F64-R64</f>
        <v>-19.47</v>
      </c>
      <c r="V64" s="154">
        <v>23.09</v>
      </c>
      <c r="W64">
        <f t="shared" si="37"/>
        <v>29.74</v>
      </c>
    </row>
    <row r="65" spans="1:23" ht="18" customHeight="1" x14ac:dyDescent="0.25">
      <c r="A65" s="112" t="s">
        <v>168</v>
      </c>
      <c r="B65" s="4">
        <v>98307</v>
      </c>
      <c r="C65" s="59" t="s">
        <v>171</v>
      </c>
      <c r="D65" s="1" t="s">
        <v>160</v>
      </c>
      <c r="E65" s="136">
        <v>17</v>
      </c>
      <c r="F65" s="136">
        <v>12.55</v>
      </c>
      <c r="G65" s="137">
        <f>(F65*30%)+F65-0.01</f>
        <v>16.305</v>
      </c>
      <c r="H65" s="138">
        <f>E65*G65+0.08</f>
        <v>277.26499999999999</v>
      </c>
      <c r="I65" s="164">
        <v>0</v>
      </c>
      <c r="J65" s="137">
        <f>I65*H65</f>
        <v>0</v>
      </c>
      <c r="K65" s="172">
        <v>0</v>
      </c>
      <c r="L65" s="137">
        <f>K65*H65</f>
        <v>0</v>
      </c>
      <c r="M65" s="178">
        <v>0</v>
      </c>
      <c r="N65" s="138">
        <f>M65*H65</f>
        <v>0</v>
      </c>
      <c r="O65" s="121">
        <f t="shared" si="38"/>
        <v>17</v>
      </c>
      <c r="P65" s="125">
        <f t="shared" si="39"/>
        <v>277.18</v>
      </c>
      <c r="Q65" s="121">
        <f t="shared" si="40"/>
        <v>17</v>
      </c>
      <c r="R65" s="136">
        <f t="shared" si="41"/>
        <v>45.55</v>
      </c>
      <c r="S65" s="125">
        <f>TRUNC(R65*Q65,2)</f>
        <v>774.35</v>
      </c>
      <c r="T65" s="116">
        <f>F65-R65</f>
        <v>-33</v>
      </c>
      <c r="V65" s="154">
        <v>35.36</v>
      </c>
      <c r="W65">
        <f t="shared" si="37"/>
        <v>45.55</v>
      </c>
    </row>
    <row r="66" spans="1:23" x14ac:dyDescent="0.25">
      <c r="A66" s="112" t="s">
        <v>169</v>
      </c>
      <c r="B66" s="4">
        <v>98308</v>
      </c>
      <c r="C66" s="59" t="s">
        <v>172</v>
      </c>
      <c r="D66" s="1" t="s">
        <v>160</v>
      </c>
      <c r="E66" s="136">
        <v>2</v>
      </c>
      <c r="F66" s="136">
        <v>13.29</v>
      </c>
      <c r="G66" s="137">
        <f>(F66*30%)+F66-0.02</f>
        <v>17.256999999999998</v>
      </c>
      <c r="H66" s="138">
        <f>E66*G66+0.03</f>
        <v>34.543999999999997</v>
      </c>
      <c r="I66" s="164">
        <v>0</v>
      </c>
      <c r="J66" s="137">
        <f>I66*H66</f>
        <v>0</v>
      </c>
      <c r="K66" s="172">
        <v>0</v>
      </c>
      <c r="L66" s="137">
        <f>K66*H66</f>
        <v>0</v>
      </c>
      <c r="M66" s="178">
        <v>0</v>
      </c>
      <c r="N66" s="138">
        <f>M66*H66</f>
        <v>0</v>
      </c>
      <c r="O66" s="121">
        <f t="shared" si="38"/>
        <v>2</v>
      </c>
      <c r="P66" s="125">
        <f t="shared" si="39"/>
        <v>34.51</v>
      </c>
      <c r="Q66" s="121">
        <f t="shared" si="40"/>
        <v>2</v>
      </c>
      <c r="R66" s="136">
        <f t="shared" si="41"/>
        <v>29.26</v>
      </c>
      <c r="S66" s="125">
        <f>TRUNC(R66*Q66,2)</f>
        <v>58.52</v>
      </c>
      <c r="T66" s="116">
        <f>F66-R66</f>
        <v>-15.970000000000002</v>
      </c>
      <c r="V66" s="154">
        <v>22.72</v>
      </c>
      <c r="W66">
        <f t="shared" si="37"/>
        <v>29.26</v>
      </c>
    </row>
    <row r="67" spans="1:23" x14ac:dyDescent="0.25">
      <c r="A67" s="293" t="s">
        <v>80</v>
      </c>
      <c r="B67" s="294"/>
      <c r="C67" s="294"/>
      <c r="D67" s="294"/>
      <c r="E67" s="294"/>
      <c r="F67" s="294"/>
      <c r="G67" s="294"/>
      <c r="H67" s="140">
        <f>SUM(H62:H66)</f>
        <v>633.82799999999997</v>
      </c>
      <c r="I67" s="168"/>
      <c r="J67" s="141">
        <f>SUM(J62:J66)</f>
        <v>0</v>
      </c>
      <c r="K67" s="173"/>
      <c r="L67" s="141">
        <f>SUM(L62:L66)</f>
        <v>0</v>
      </c>
      <c r="M67" s="173"/>
      <c r="N67" s="140">
        <f>SUM(N62:N66)</f>
        <v>0</v>
      </c>
      <c r="O67" s="121"/>
      <c r="P67" s="140">
        <f>SUM(P62:P66)</f>
        <v>633.72</v>
      </c>
      <c r="Q67" s="121"/>
      <c r="R67" s="124"/>
      <c r="S67" s="140">
        <f>SUM(S62:S66)</f>
        <v>1516.4699999999998</v>
      </c>
      <c r="W67">
        <f t="shared" si="37"/>
        <v>0</v>
      </c>
    </row>
    <row r="68" spans="1:23" ht="13.8" x14ac:dyDescent="0.25">
      <c r="A68" s="110" t="s">
        <v>173</v>
      </c>
      <c r="B68" s="111"/>
      <c r="C68" s="111" t="s">
        <v>174</v>
      </c>
      <c r="D68" s="111"/>
      <c r="E68" s="146"/>
      <c r="F68" s="146"/>
      <c r="G68" s="146"/>
      <c r="H68" s="147"/>
      <c r="I68" s="167"/>
      <c r="J68" s="146"/>
      <c r="K68" s="176"/>
      <c r="L68" s="146"/>
      <c r="M68" s="176"/>
      <c r="N68" s="147"/>
      <c r="O68" s="143"/>
      <c r="P68" s="132"/>
      <c r="Q68" s="143"/>
      <c r="R68" s="144"/>
      <c r="S68" s="132"/>
      <c r="W68">
        <f t="shared" si="37"/>
        <v>0</v>
      </c>
    </row>
    <row r="69" spans="1:23" ht="26.25" customHeight="1" x14ac:dyDescent="0.25">
      <c r="A69" s="112" t="s">
        <v>175</v>
      </c>
      <c r="B69" s="4">
        <v>91926</v>
      </c>
      <c r="C69" s="60" t="s">
        <v>178</v>
      </c>
      <c r="D69" s="1" t="s">
        <v>57</v>
      </c>
      <c r="E69" s="136">
        <v>486</v>
      </c>
      <c r="F69" s="136">
        <v>2.75</v>
      </c>
      <c r="G69" s="137">
        <f>(F69*30%)+F69-0.01</f>
        <v>3.5650000000000004</v>
      </c>
      <c r="H69" s="138">
        <v>1735.02</v>
      </c>
      <c r="I69" s="164">
        <v>0</v>
      </c>
      <c r="J69" s="137">
        <f>I69*H69</f>
        <v>0</v>
      </c>
      <c r="K69" s="172">
        <v>0</v>
      </c>
      <c r="L69" s="137">
        <f>K69*H69</f>
        <v>0</v>
      </c>
      <c r="M69" s="178">
        <v>0</v>
      </c>
      <c r="N69" s="138">
        <f>M69*H69</f>
        <v>0</v>
      </c>
      <c r="O69" s="121">
        <f t="shared" ref="O69:O71" si="43">E69-(I69*E69+K69*E69+M69*E69)</f>
        <v>486</v>
      </c>
      <c r="P69" s="125">
        <f t="shared" ref="P69:P71" si="44">TRUNC(O69*G69,2)</f>
        <v>1732.59</v>
      </c>
      <c r="Q69" s="121">
        <f t="shared" ref="Q69:Q71" si="45">O69</f>
        <v>486</v>
      </c>
      <c r="R69" s="136">
        <f t="shared" ref="R69:R71" si="46">W69</f>
        <v>2.8</v>
      </c>
      <c r="S69" s="125">
        <f>TRUNC(R69*Q69,2)</f>
        <v>1360.8</v>
      </c>
      <c r="T69" s="116">
        <f>F69-R69</f>
        <v>-4.9999999999999822E-2</v>
      </c>
      <c r="V69" s="154">
        <v>2.1800000000000002</v>
      </c>
      <c r="W69">
        <f t="shared" si="37"/>
        <v>2.8</v>
      </c>
    </row>
    <row r="70" spans="1:23" ht="26.25" customHeight="1" x14ac:dyDescent="0.25">
      <c r="A70" s="112" t="s">
        <v>176</v>
      </c>
      <c r="B70" s="4">
        <v>91928</v>
      </c>
      <c r="C70" s="59" t="s">
        <v>179</v>
      </c>
      <c r="D70" s="1" t="s">
        <v>57</v>
      </c>
      <c r="E70" s="136">
        <v>87</v>
      </c>
      <c r="F70" s="136">
        <v>3.45</v>
      </c>
      <c r="G70" s="137">
        <v>4.4800000000000004</v>
      </c>
      <c r="H70" s="138">
        <f>E70*G70</f>
        <v>389.76000000000005</v>
      </c>
      <c r="I70" s="164">
        <v>0</v>
      </c>
      <c r="J70" s="137">
        <f>I70*H70</f>
        <v>0</v>
      </c>
      <c r="K70" s="172">
        <v>0</v>
      </c>
      <c r="L70" s="137">
        <f>K70*H70</f>
        <v>0</v>
      </c>
      <c r="M70" s="178">
        <v>0</v>
      </c>
      <c r="N70" s="138">
        <f>M70*H70</f>
        <v>0</v>
      </c>
      <c r="O70" s="121">
        <f t="shared" si="43"/>
        <v>87</v>
      </c>
      <c r="P70" s="125">
        <f t="shared" si="44"/>
        <v>389.76</v>
      </c>
      <c r="Q70" s="121">
        <f t="shared" si="45"/>
        <v>87</v>
      </c>
      <c r="R70" s="136">
        <f t="shared" si="46"/>
        <v>4.49</v>
      </c>
      <c r="S70" s="125">
        <f>TRUNC(R70*Q70,2)</f>
        <v>390.63</v>
      </c>
      <c r="T70" s="116">
        <f>F70-R70</f>
        <v>-1.04</v>
      </c>
      <c r="V70" s="154">
        <v>3.49</v>
      </c>
      <c r="W70">
        <f t="shared" si="37"/>
        <v>4.49</v>
      </c>
    </row>
    <row r="71" spans="1:23" ht="15" customHeight="1" x14ac:dyDescent="0.25">
      <c r="A71" s="112" t="s">
        <v>177</v>
      </c>
      <c r="B71" s="4">
        <v>92981</v>
      </c>
      <c r="C71" s="59" t="s">
        <v>180</v>
      </c>
      <c r="D71" s="1" t="s">
        <v>57</v>
      </c>
      <c r="E71" s="136">
        <v>240</v>
      </c>
      <c r="F71" s="136">
        <v>9.74</v>
      </c>
      <c r="G71" s="137">
        <f t="shared" ref="G71" si="47">(F71*30%)+F71</f>
        <v>12.662000000000001</v>
      </c>
      <c r="H71" s="138">
        <v>3038.4</v>
      </c>
      <c r="I71" s="164">
        <v>0</v>
      </c>
      <c r="J71" s="137">
        <f>I71*H71</f>
        <v>0</v>
      </c>
      <c r="K71" s="172">
        <v>0</v>
      </c>
      <c r="L71" s="137">
        <f>K71*H71</f>
        <v>0</v>
      </c>
      <c r="M71" s="178">
        <v>0</v>
      </c>
      <c r="N71" s="138">
        <f>M71*H71</f>
        <v>0</v>
      </c>
      <c r="O71" s="121">
        <f t="shared" si="43"/>
        <v>240</v>
      </c>
      <c r="P71" s="125">
        <f t="shared" si="44"/>
        <v>3038.88</v>
      </c>
      <c r="Q71" s="121">
        <f t="shared" si="45"/>
        <v>240</v>
      </c>
      <c r="R71" s="136">
        <f t="shared" si="46"/>
        <v>9.9</v>
      </c>
      <c r="S71" s="125">
        <f>TRUNC(R71*Q71,2)</f>
        <v>2376</v>
      </c>
      <c r="T71" s="116">
        <f>F71-R71</f>
        <v>-0.16000000000000014</v>
      </c>
      <c r="V71" s="154">
        <v>7.69</v>
      </c>
      <c r="W71">
        <f t="shared" si="37"/>
        <v>9.9</v>
      </c>
    </row>
    <row r="72" spans="1:23" x14ac:dyDescent="0.25">
      <c r="A72" s="293" t="s">
        <v>80</v>
      </c>
      <c r="B72" s="294"/>
      <c r="C72" s="294"/>
      <c r="D72" s="294"/>
      <c r="E72" s="294"/>
      <c r="F72" s="294"/>
      <c r="G72" s="294"/>
      <c r="H72" s="140">
        <f>SUM(H69:H71)</f>
        <v>5163.18</v>
      </c>
      <c r="I72" s="165"/>
      <c r="J72" s="141">
        <f>SUM(J69:J71)</f>
        <v>0</v>
      </c>
      <c r="K72" s="175"/>
      <c r="L72" s="141">
        <f>SUM(L69:L71)</f>
        <v>0</v>
      </c>
      <c r="M72" s="173"/>
      <c r="N72" s="140">
        <f>SUM(N69:N71)</f>
        <v>0</v>
      </c>
      <c r="O72" s="121"/>
      <c r="P72" s="140">
        <f>SUM(P69:P71)</f>
        <v>5161.2299999999996</v>
      </c>
      <c r="Q72" s="121"/>
      <c r="R72" s="124"/>
      <c r="S72" s="140">
        <f>SUM(S69:S71)</f>
        <v>4127.43</v>
      </c>
      <c r="W72">
        <f t="shared" si="37"/>
        <v>0</v>
      </c>
    </row>
    <row r="73" spans="1:23" ht="13.8" x14ac:dyDescent="0.25">
      <c r="A73" s="110" t="s">
        <v>181</v>
      </c>
      <c r="B73" s="111"/>
      <c r="C73" s="111" t="s">
        <v>182</v>
      </c>
      <c r="D73" s="111"/>
      <c r="E73" s="146"/>
      <c r="F73" s="146"/>
      <c r="G73" s="146"/>
      <c r="H73" s="147"/>
      <c r="I73" s="167"/>
      <c r="J73" s="146"/>
      <c r="K73" s="176"/>
      <c r="L73" s="146"/>
      <c r="M73" s="176"/>
      <c r="N73" s="147"/>
      <c r="O73" s="143"/>
      <c r="P73" s="132"/>
      <c r="Q73" s="143"/>
      <c r="R73" s="144"/>
      <c r="S73" s="132"/>
      <c r="W73">
        <f t="shared" si="37"/>
        <v>0</v>
      </c>
    </row>
    <row r="74" spans="1:23" ht="26.25" customHeight="1" x14ac:dyDescent="0.25">
      <c r="A74" s="112" t="s">
        <v>183</v>
      </c>
      <c r="B74" s="122">
        <v>1201004000</v>
      </c>
      <c r="C74" s="60" t="s">
        <v>186</v>
      </c>
      <c r="D74" s="1" t="s">
        <v>57</v>
      </c>
      <c r="E74" s="136">
        <v>228</v>
      </c>
      <c r="F74" s="136">
        <v>7.29</v>
      </c>
      <c r="G74" s="137">
        <v>9.4700000000000006</v>
      </c>
      <c r="H74" s="138">
        <f>E74*G74</f>
        <v>2159.1600000000003</v>
      </c>
      <c r="I74" s="164">
        <v>0.35</v>
      </c>
      <c r="J74" s="137">
        <f>I74*H74</f>
        <v>755.70600000000002</v>
      </c>
      <c r="K74" s="172">
        <v>0</v>
      </c>
      <c r="L74" s="137">
        <f>K74*H74</f>
        <v>0</v>
      </c>
      <c r="M74" s="178">
        <v>0.65</v>
      </c>
      <c r="N74" s="138">
        <f>M74*H74</f>
        <v>1403.4540000000002</v>
      </c>
      <c r="O74" s="121">
        <f t="shared" ref="O74:O76" si="48">E74-(I74*E74+K74*E74+M74*E74)</f>
        <v>0</v>
      </c>
      <c r="P74" s="125">
        <f t="shared" ref="P74:P76" si="49">TRUNC(O74*G74,2)</f>
        <v>0</v>
      </c>
      <c r="Q74" s="121">
        <f t="shared" ref="Q74:Q76" si="50">O74</f>
        <v>0</v>
      </c>
      <c r="R74" s="136">
        <f t="shared" ref="R74:R76" si="51">W74</f>
        <v>0</v>
      </c>
      <c r="S74" s="125">
        <f t="shared" si="14"/>
        <v>0</v>
      </c>
      <c r="T74" s="116">
        <f>F74-R74</f>
        <v>7.29</v>
      </c>
      <c r="W74">
        <f t="shared" si="37"/>
        <v>0</v>
      </c>
    </row>
    <row r="75" spans="1:23" ht="26.25" customHeight="1" x14ac:dyDescent="0.25">
      <c r="A75" s="112" t="s">
        <v>184</v>
      </c>
      <c r="B75" s="122">
        <v>1201004002</v>
      </c>
      <c r="C75" s="59" t="s">
        <v>187</v>
      </c>
      <c r="D75" s="1" t="s">
        <v>57</v>
      </c>
      <c r="E75" s="136">
        <v>4.8899999999999997</v>
      </c>
      <c r="F75" s="136">
        <v>10.97</v>
      </c>
      <c r="G75" s="137">
        <v>14.25</v>
      </c>
      <c r="H75" s="138">
        <v>69.53</v>
      </c>
      <c r="I75" s="169">
        <v>0</v>
      </c>
      <c r="J75" s="137">
        <f>I75*H75</f>
        <v>0</v>
      </c>
      <c r="K75" s="172">
        <v>0</v>
      </c>
      <c r="L75" s="137">
        <f>K75*H75</f>
        <v>0</v>
      </c>
      <c r="M75" s="178">
        <v>1</v>
      </c>
      <c r="N75" s="138">
        <f>M75*H75</f>
        <v>69.53</v>
      </c>
      <c r="O75" s="121">
        <f t="shared" si="48"/>
        <v>0</v>
      </c>
      <c r="P75" s="125">
        <f t="shared" si="49"/>
        <v>0</v>
      </c>
      <c r="Q75" s="121">
        <f t="shared" si="50"/>
        <v>0</v>
      </c>
      <c r="R75" s="136">
        <f t="shared" si="51"/>
        <v>0</v>
      </c>
      <c r="S75" s="125">
        <f t="shared" si="14"/>
        <v>0</v>
      </c>
      <c r="T75" s="116">
        <f>F75-R75</f>
        <v>10.97</v>
      </c>
      <c r="W75">
        <f t="shared" si="37"/>
        <v>0</v>
      </c>
    </row>
    <row r="76" spans="1:23" ht="26.25" customHeight="1" x14ac:dyDescent="0.25">
      <c r="A76" s="112" t="s">
        <v>185</v>
      </c>
      <c r="B76" s="122">
        <v>1201004003</v>
      </c>
      <c r="C76" s="59" t="s">
        <v>188</v>
      </c>
      <c r="D76" s="1" t="s">
        <v>57</v>
      </c>
      <c r="E76" s="136">
        <v>44</v>
      </c>
      <c r="F76" s="136">
        <v>13.43</v>
      </c>
      <c r="G76" s="137">
        <v>17.45</v>
      </c>
      <c r="H76" s="138">
        <f>E76*G76</f>
        <v>767.8</v>
      </c>
      <c r="I76" s="164">
        <v>0</v>
      </c>
      <c r="J76" s="137">
        <f>I76*H76</f>
        <v>0</v>
      </c>
      <c r="K76" s="172">
        <v>0</v>
      </c>
      <c r="L76" s="137">
        <f>K76*H76</f>
        <v>0</v>
      </c>
      <c r="M76" s="178">
        <v>1</v>
      </c>
      <c r="N76" s="138">
        <f>M76*H76</f>
        <v>767.8</v>
      </c>
      <c r="O76" s="121">
        <f t="shared" si="48"/>
        <v>0</v>
      </c>
      <c r="P76" s="125">
        <f t="shared" si="49"/>
        <v>0</v>
      </c>
      <c r="Q76" s="121">
        <f t="shared" si="50"/>
        <v>0</v>
      </c>
      <c r="R76" s="136">
        <f t="shared" si="51"/>
        <v>0</v>
      </c>
      <c r="S76" s="125">
        <f t="shared" si="14"/>
        <v>0</v>
      </c>
      <c r="T76" s="116">
        <f>F76-R76</f>
        <v>13.43</v>
      </c>
      <c r="W76">
        <f t="shared" si="37"/>
        <v>0</v>
      </c>
    </row>
    <row r="77" spans="1:23" x14ac:dyDescent="0.25">
      <c r="A77" s="293" t="s">
        <v>80</v>
      </c>
      <c r="B77" s="294"/>
      <c r="C77" s="294"/>
      <c r="D77" s="294"/>
      <c r="E77" s="294"/>
      <c r="F77" s="294"/>
      <c r="G77" s="294"/>
      <c r="H77" s="140">
        <f>SUM(H74:H76)</f>
        <v>2996.4900000000007</v>
      </c>
      <c r="I77" s="165"/>
      <c r="J77" s="141">
        <f>SUM(J74:J76)</f>
        <v>755.70600000000002</v>
      </c>
      <c r="K77" s="173"/>
      <c r="L77" s="141">
        <f>SUM(L74:L76)</f>
        <v>0</v>
      </c>
      <c r="M77" s="173"/>
      <c r="N77" s="140">
        <f>SUM(N74:N76)</f>
        <v>2240.7840000000001</v>
      </c>
      <c r="O77" s="121"/>
      <c r="P77" s="140">
        <f>SUM(P74:P76)</f>
        <v>0</v>
      </c>
      <c r="Q77" s="121"/>
      <c r="R77" s="124"/>
      <c r="S77" s="140">
        <f>SUM(S74:S76)</f>
        <v>0</v>
      </c>
      <c r="W77">
        <f t="shared" si="37"/>
        <v>0</v>
      </c>
    </row>
    <row r="78" spans="1:23" ht="13.8" x14ac:dyDescent="0.25">
      <c r="A78" s="110" t="s">
        <v>189</v>
      </c>
      <c r="B78" s="111"/>
      <c r="C78" s="111" t="s">
        <v>191</v>
      </c>
      <c r="D78" s="111"/>
      <c r="E78" s="146"/>
      <c r="F78" s="146"/>
      <c r="G78" s="146"/>
      <c r="H78" s="147"/>
      <c r="I78" s="167"/>
      <c r="J78" s="146"/>
      <c r="K78" s="176"/>
      <c r="L78" s="146"/>
      <c r="M78" s="176"/>
      <c r="N78" s="147"/>
      <c r="O78" s="143"/>
      <c r="P78" s="132"/>
      <c r="Q78" s="143"/>
      <c r="R78" s="144"/>
      <c r="S78" s="132"/>
      <c r="W78">
        <f t="shared" si="37"/>
        <v>0</v>
      </c>
    </row>
    <row r="79" spans="1:23" ht="52.8" x14ac:dyDescent="0.25">
      <c r="A79" s="112" t="s">
        <v>190</v>
      </c>
      <c r="B79" s="4" t="s">
        <v>193</v>
      </c>
      <c r="C79" s="60" t="s">
        <v>192</v>
      </c>
      <c r="D79" s="1" t="s">
        <v>160</v>
      </c>
      <c r="E79" s="136">
        <v>1</v>
      </c>
      <c r="F79" s="136">
        <v>281.7</v>
      </c>
      <c r="G79" s="137">
        <f t="shared" ref="G79:G85" si="52">(F79*30%)+F79</f>
        <v>366.21</v>
      </c>
      <c r="H79" s="138">
        <f>E79*G79</f>
        <v>366.21</v>
      </c>
      <c r="I79" s="164">
        <v>0</v>
      </c>
      <c r="J79" s="137">
        <f t="shared" ref="J79:J85" si="53">I79*H79</f>
        <v>0</v>
      </c>
      <c r="K79" s="172">
        <v>0</v>
      </c>
      <c r="L79" s="137">
        <f t="shared" ref="L79:L85" si="54">K79*H79</f>
        <v>0</v>
      </c>
      <c r="M79" s="178">
        <v>1</v>
      </c>
      <c r="N79" s="138">
        <f t="shared" ref="N79:N85" si="55">M79*H79</f>
        <v>366.21</v>
      </c>
      <c r="O79" s="121">
        <f t="shared" ref="O79:O85" si="56">E79-(I79*E79+K79*E79+M79*E79)</f>
        <v>0</v>
      </c>
      <c r="P79" s="125">
        <f t="shared" ref="P79:P85" si="57">TRUNC(O79*G79,2)</f>
        <v>0</v>
      </c>
      <c r="Q79" s="121">
        <f t="shared" ref="Q79:Q85" si="58">O79</f>
        <v>0</v>
      </c>
      <c r="R79" s="136">
        <f t="shared" ref="R79:R85" si="59">W79</f>
        <v>0</v>
      </c>
      <c r="S79" s="125">
        <f t="shared" si="14"/>
        <v>0</v>
      </c>
      <c r="T79" s="116">
        <f t="shared" ref="T79:T85" si="60">F79-R79</f>
        <v>281.7</v>
      </c>
      <c r="W79">
        <f t="shared" si="37"/>
        <v>0</v>
      </c>
    </row>
    <row r="80" spans="1:23" ht="26.25" customHeight="1" x14ac:dyDescent="0.25">
      <c r="A80" s="112" t="s">
        <v>194</v>
      </c>
      <c r="B80" s="4" t="s">
        <v>37</v>
      </c>
      <c r="C80" s="59" t="s">
        <v>195</v>
      </c>
      <c r="D80" s="1" t="s">
        <v>160</v>
      </c>
      <c r="E80" s="136">
        <v>8</v>
      </c>
      <c r="F80" s="136">
        <v>8.07</v>
      </c>
      <c r="G80" s="137">
        <f t="shared" si="52"/>
        <v>10.491</v>
      </c>
      <c r="H80" s="138">
        <v>83.92</v>
      </c>
      <c r="I80" s="164">
        <v>0</v>
      </c>
      <c r="J80" s="137">
        <f t="shared" si="53"/>
        <v>0</v>
      </c>
      <c r="K80" s="172">
        <v>0</v>
      </c>
      <c r="L80" s="137">
        <f t="shared" si="54"/>
        <v>0</v>
      </c>
      <c r="M80" s="178">
        <v>0</v>
      </c>
      <c r="N80" s="138">
        <f t="shared" si="55"/>
        <v>0</v>
      </c>
      <c r="O80" s="121">
        <f t="shared" si="56"/>
        <v>8</v>
      </c>
      <c r="P80" s="125">
        <f t="shared" si="57"/>
        <v>83.92</v>
      </c>
      <c r="Q80" s="121">
        <f t="shared" si="58"/>
        <v>8</v>
      </c>
      <c r="R80" s="136">
        <f t="shared" si="59"/>
        <v>16.36</v>
      </c>
      <c r="S80" s="125">
        <f t="shared" ref="S80:S82" si="61">TRUNC(R80*Q80,2)</f>
        <v>130.88</v>
      </c>
      <c r="T80" s="116">
        <f t="shared" si="60"/>
        <v>-8.2899999999999991</v>
      </c>
      <c r="V80" s="154">
        <v>12.7</v>
      </c>
      <c r="W80">
        <f t="shared" si="37"/>
        <v>16.36</v>
      </c>
    </row>
    <row r="81" spans="1:24" ht="26.25" customHeight="1" x14ac:dyDescent="0.25">
      <c r="A81" s="112" t="s">
        <v>196</v>
      </c>
      <c r="B81" s="4" t="s">
        <v>201</v>
      </c>
      <c r="C81" s="59" t="s">
        <v>203</v>
      </c>
      <c r="D81" s="1" t="s">
        <v>160</v>
      </c>
      <c r="E81" s="136">
        <v>2</v>
      </c>
      <c r="F81" s="136">
        <v>47.59</v>
      </c>
      <c r="G81" s="137">
        <v>61.86</v>
      </c>
      <c r="H81" s="138">
        <f t="shared" ref="H81:H85" si="62">E81*G81</f>
        <v>123.72</v>
      </c>
      <c r="I81" s="164">
        <v>0</v>
      </c>
      <c r="J81" s="137">
        <f t="shared" si="53"/>
        <v>0</v>
      </c>
      <c r="K81" s="172">
        <v>0</v>
      </c>
      <c r="L81" s="137">
        <f t="shared" si="54"/>
        <v>0</v>
      </c>
      <c r="M81" s="178">
        <v>0</v>
      </c>
      <c r="N81" s="138">
        <f t="shared" si="55"/>
        <v>0</v>
      </c>
      <c r="O81" s="121">
        <f t="shared" si="56"/>
        <v>2</v>
      </c>
      <c r="P81" s="125">
        <f t="shared" si="57"/>
        <v>123.72</v>
      </c>
      <c r="Q81" s="121">
        <f t="shared" si="58"/>
        <v>2</v>
      </c>
      <c r="R81" s="136">
        <f t="shared" si="59"/>
        <v>76.67</v>
      </c>
      <c r="S81" s="125">
        <f t="shared" si="61"/>
        <v>153.34</v>
      </c>
      <c r="T81" s="116">
        <f t="shared" si="60"/>
        <v>-29.08</v>
      </c>
      <c r="V81" s="154">
        <v>59.52</v>
      </c>
      <c r="W81">
        <f t="shared" si="37"/>
        <v>76.67</v>
      </c>
    </row>
    <row r="82" spans="1:24" ht="26.25" customHeight="1" x14ac:dyDescent="0.25">
      <c r="A82" s="112" t="s">
        <v>197</v>
      </c>
      <c r="B82" s="4" t="s">
        <v>202</v>
      </c>
      <c r="C82" s="59" t="s">
        <v>204</v>
      </c>
      <c r="D82" s="1" t="s">
        <v>160</v>
      </c>
      <c r="E82" s="136">
        <v>1</v>
      </c>
      <c r="F82" s="136">
        <v>56.95</v>
      </c>
      <c r="G82" s="137">
        <v>74.03</v>
      </c>
      <c r="H82" s="138">
        <f t="shared" si="62"/>
        <v>74.03</v>
      </c>
      <c r="I82" s="164">
        <v>0</v>
      </c>
      <c r="J82" s="137">
        <f t="shared" si="53"/>
        <v>0</v>
      </c>
      <c r="K82" s="172">
        <v>0</v>
      </c>
      <c r="L82" s="137">
        <f t="shared" si="54"/>
        <v>0</v>
      </c>
      <c r="M82" s="178">
        <v>0</v>
      </c>
      <c r="N82" s="138">
        <f t="shared" si="55"/>
        <v>0</v>
      </c>
      <c r="O82" s="121">
        <f t="shared" si="56"/>
        <v>1</v>
      </c>
      <c r="P82" s="125">
        <f t="shared" si="57"/>
        <v>74.03</v>
      </c>
      <c r="Q82" s="121">
        <f t="shared" si="58"/>
        <v>1</v>
      </c>
      <c r="R82" s="136">
        <v>84.01</v>
      </c>
      <c r="S82" s="125">
        <f t="shared" si="61"/>
        <v>84.01</v>
      </c>
      <c r="T82" s="116">
        <f t="shared" si="60"/>
        <v>-27.060000000000002</v>
      </c>
      <c r="V82" s="154">
        <v>83.1</v>
      </c>
      <c r="W82">
        <f t="shared" si="37"/>
        <v>107.04</v>
      </c>
      <c r="X82" s="123">
        <f>X110</f>
        <v>0</v>
      </c>
    </row>
    <row r="83" spans="1:24" ht="26.25" customHeight="1" x14ac:dyDescent="0.25">
      <c r="A83" s="112" t="s">
        <v>198</v>
      </c>
      <c r="B83" s="4">
        <v>1201005400</v>
      </c>
      <c r="C83" s="59" t="s">
        <v>205</v>
      </c>
      <c r="D83" s="1" t="s">
        <v>160</v>
      </c>
      <c r="E83" s="136">
        <v>49</v>
      </c>
      <c r="F83" s="136">
        <v>1.86</v>
      </c>
      <c r="G83" s="137">
        <v>2.41</v>
      </c>
      <c r="H83" s="138">
        <f t="shared" si="62"/>
        <v>118.09</v>
      </c>
      <c r="I83" s="164">
        <v>0</v>
      </c>
      <c r="J83" s="137">
        <f t="shared" si="53"/>
        <v>0</v>
      </c>
      <c r="K83" s="172">
        <v>0</v>
      </c>
      <c r="L83" s="137">
        <f t="shared" si="54"/>
        <v>0</v>
      </c>
      <c r="M83" s="178">
        <v>1</v>
      </c>
      <c r="N83" s="138">
        <f t="shared" si="55"/>
        <v>118.09</v>
      </c>
      <c r="O83" s="121">
        <f t="shared" si="56"/>
        <v>0</v>
      </c>
      <c r="P83" s="125">
        <f t="shared" si="57"/>
        <v>0</v>
      </c>
      <c r="Q83" s="121">
        <f t="shared" si="58"/>
        <v>0</v>
      </c>
      <c r="R83" s="136">
        <f t="shared" si="59"/>
        <v>0</v>
      </c>
      <c r="S83" s="125">
        <f t="shared" si="14"/>
        <v>0</v>
      </c>
      <c r="T83" s="116">
        <f t="shared" si="60"/>
        <v>1.86</v>
      </c>
      <c r="W83">
        <f t="shared" si="37"/>
        <v>0</v>
      </c>
    </row>
    <row r="84" spans="1:24" ht="26.25" customHeight="1" x14ac:dyDescent="0.25">
      <c r="A84" s="112" t="s">
        <v>199</v>
      </c>
      <c r="B84" s="4">
        <v>1201005404</v>
      </c>
      <c r="C84" s="59" t="s">
        <v>206</v>
      </c>
      <c r="D84" s="1" t="s">
        <v>160</v>
      </c>
      <c r="E84" s="136">
        <v>10</v>
      </c>
      <c r="F84" s="136">
        <v>3.03</v>
      </c>
      <c r="G84" s="137">
        <v>3.93</v>
      </c>
      <c r="H84" s="138">
        <f t="shared" si="62"/>
        <v>39.300000000000004</v>
      </c>
      <c r="I84" s="164">
        <v>0</v>
      </c>
      <c r="J84" s="137">
        <f t="shared" si="53"/>
        <v>0</v>
      </c>
      <c r="K84" s="172">
        <v>0</v>
      </c>
      <c r="L84" s="137">
        <f t="shared" si="54"/>
        <v>0</v>
      </c>
      <c r="M84" s="178">
        <v>1</v>
      </c>
      <c r="N84" s="138">
        <f t="shared" si="55"/>
        <v>39.300000000000004</v>
      </c>
      <c r="O84" s="121">
        <f t="shared" si="56"/>
        <v>0</v>
      </c>
      <c r="P84" s="125">
        <f t="shared" si="57"/>
        <v>0</v>
      </c>
      <c r="Q84" s="121">
        <f t="shared" si="58"/>
        <v>0</v>
      </c>
      <c r="R84" s="136">
        <f t="shared" si="59"/>
        <v>0</v>
      </c>
      <c r="S84" s="125">
        <f t="shared" si="14"/>
        <v>0</v>
      </c>
      <c r="T84" s="116">
        <f t="shared" si="60"/>
        <v>3.03</v>
      </c>
      <c r="W84">
        <f t="shared" si="37"/>
        <v>0</v>
      </c>
    </row>
    <row r="85" spans="1:24" ht="15" customHeight="1" x14ac:dyDescent="0.25">
      <c r="A85" s="112" t="s">
        <v>200</v>
      </c>
      <c r="B85" s="4">
        <v>1201005405</v>
      </c>
      <c r="C85" s="59" t="s">
        <v>207</v>
      </c>
      <c r="D85" s="1" t="s">
        <v>160</v>
      </c>
      <c r="E85" s="136">
        <v>1</v>
      </c>
      <c r="F85" s="136">
        <v>15.31</v>
      </c>
      <c r="G85" s="137">
        <f t="shared" si="52"/>
        <v>19.902999999999999</v>
      </c>
      <c r="H85" s="138">
        <f t="shared" si="62"/>
        <v>19.902999999999999</v>
      </c>
      <c r="I85" s="164">
        <v>0</v>
      </c>
      <c r="J85" s="137">
        <f t="shared" si="53"/>
        <v>0</v>
      </c>
      <c r="K85" s="172">
        <v>0</v>
      </c>
      <c r="L85" s="137">
        <f t="shared" si="54"/>
        <v>0</v>
      </c>
      <c r="M85" s="178">
        <v>1</v>
      </c>
      <c r="N85" s="138">
        <f t="shared" si="55"/>
        <v>19.902999999999999</v>
      </c>
      <c r="O85" s="121">
        <f t="shared" si="56"/>
        <v>0</v>
      </c>
      <c r="P85" s="125">
        <f t="shared" si="57"/>
        <v>0</v>
      </c>
      <c r="Q85" s="121">
        <f t="shared" si="58"/>
        <v>0</v>
      </c>
      <c r="R85" s="136">
        <f t="shared" si="59"/>
        <v>0</v>
      </c>
      <c r="S85" s="125">
        <f t="shared" si="14"/>
        <v>0</v>
      </c>
      <c r="T85" s="116">
        <f t="shared" si="60"/>
        <v>15.31</v>
      </c>
      <c r="W85">
        <f t="shared" si="37"/>
        <v>0</v>
      </c>
    </row>
    <row r="86" spans="1:24" x14ac:dyDescent="0.25">
      <c r="A86" s="293" t="s">
        <v>80</v>
      </c>
      <c r="B86" s="294"/>
      <c r="C86" s="294"/>
      <c r="D86" s="294"/>
      <c r="E86" s="294"/>
      <c r="F86" s="294"/>
      <c r="G86" s="294"/>
      <c r="H86" s="140">
        <f>SUM(H79:H85)</f>
        <v>825.173</v>
      </c>
      <c r="I86" s="170"/>
      <c r="J86" s="141">
        <f>SUM(J79:J85)</f>
        <v>0</v>
      </c>
      <c r="K86" s="175"/>
      <c r="L86" s="141">
        <f>SUM(L79:L85)</f>
        <v>0</v>
      </c>
      <c r="M86" s="173"/>
      <c r="N86" s="140">
        <f>SUM(N79:N85)</f>
        <v>543.50299999999993</v>
      </c>
      <c r="O86" s="121"/>
      <c r="P86" s="140">
        <f>SUM(P79:P85)</f>
        <v>281.66999999999996</v>
      </c>
      <c r="Q86" s="121"/>
      <c r="R86" s="124"/>
      <c r="S86" s="140">
        <f>SUM(S79:S85)</f>
        <v>368.23</v>
      </c>
      <c r="W86">
        <f t="shared" si="37"/>
        <v>0</v>
      </c>
    </row>
    <row r="87" spans="1:24" ht="13.8" x14ac:dyDescent="0.25">
      <c r="A87" s="110" t="s">
        <v>208</v>
      </c>
      <c r="B87" s="111"/>
      <c r="C87" s="111" t="s">
        <v>209</v>
      </c>
      <c r="D87" s="111"/>
      <c r="E87" s="146"/>
      <c r="F87" s="146"/>
      <c r="G87" s="146"/>
      <c r="H87" s="147"/>
      <c r="I87" s="167"/>
      <c r="J87" s="146"/>
      <c r="K87" s="176"/>
      <c r="L87" s="146"/>
      <c r="M87" s="176"/>
      <c r="N87" s="147"/>
      <c r="O87" s="143"/>
      <c r="P87" s="132"/>
      <c r="Q87" s="143"/>
      <c r="R87" s="144"/>
      <c r="S87" s="132"/>
      <c r="W87">
        <f t="shared" si="37"/>
        <v>0</v>
      </c>
    </row>
    <row r="88" spans="1:24" x14ac:dyDescent="0.25">
      <c r="A88" s="112" t="s">
        <v>210</v>
      </c>
      <c r="B88" s="4">
        <v>20111</v>
      </c>
      <c r="C88" s="60" t="s">
        <v>213</v>
      </c>
      <c r="D88" s="1" t="s">
        <v>57</v>
      </c>
      <c r="E88" s="136">
        <v>31</v>
      </c>
      <c r="F88" s="136">
        <v>0.38</v>
      </c>
      <c r="G88" s="137">
        <f t="shared" ref="G88" si="63">(F88*30%)+F88</f>
        <v>0.49399999999999999</v>
      </c>
      <c r="H88" s="138">
        <v>15.19</v>
      </c>
      <c r="I88" s="164">
        <v>0</v>
      </c>
      <c r="J88" s="137">
        <f>I88*H88</f>
        <v>0</v>
      </c>
      <c r="K88" s="172">
        <v>0</v>
      </c>
      <c r="L88" s="137">
        <f>K88*H88</f>
        <v>0</v>
      </c>
      <c r="M88" s="178">
        <v>0</v>
      </c>
      <c r="N88" s="138">
        <f>M88*H88</f>
        <v>0</v>
      </c>
      <c r="O88" s="121">
        <f t="shared" ref="O88:O91" si="64">E88-(I88*E88+K88*E88+M88*E88)</f>
        <v>31</v>
      </c>
      <c r="P88" s="125">
        <f t="shared" ref="P88:P90" si="65">TRUNC(O88*G88,2)</f>
        <v>15.31</v>
      </c>
      <c r="Q88" s="121">
        <f t="shared" ref="Q88:Q91" si="66">O88</f>
        <v>31</v>
      </c>
      <c r="R88" s="136">
        <f t="shared" ref="R88:R91" si="67">W88</f>
        <v>8.2799999999999994</v>
      </c>
      <c r="S88" s="125">
        <f t="shared" ref="S88:S90" si="68">TRUNC(R88*Q88,2)</f>
        <v>256.68</v>
      </c>
      <c r="T88" s="116">
        <f>F88-R88</f>
        <v>-7.8999999999999995</v>
      </c>
      <c r="V88" s="154">
        <v>6.43</v>
      </c>
      <c r="W88">
        <f t="shared" si="37"/>
        <v>8.2799999999999994</v>
      </c>
    </row>
    <row r="89" spans="1:24" x14ac:dyDescent="0.25">
      <c r="A89" s="112" t="s">
        <v>211</v>
      </c>
      <c r="B89" s="4">
        <v>333</v>
      </c>
      <c r="C89" s="59" t="s">
        <v>214</v>
      </c>
      <c r="D89" s="1" t="s">
        <v>57</v>
      </c>
      <c r="E89" s="136">
        <v>244</v>
      </c>
      <c r="F89" s="136">
        <v>0.23</v>
      </c>
      <c r="G89" s="137">
        <v>0.28999999999999998</v>
      </c>
      <c r="H89" s="138">
        <f>E89*G89</f>
        <v>70.759999999999991</v>
      </c>
      <c r="I89" s="164">
        <v>0</v>
      </c>
      <c r="J89" s="137">
        <f>I89*H89</f>
        <v>0</v>
      </c>
      <c r="K89" s="172">
        <v>0</v>
      </c>
      <c r="L89" s="137">
        <f>K89*H89</f>
        <v>0</v>
      </c>
      <c r="M89" s="178">
        <v>0</v>
      </c>
      <c r="N89" s="138">
        <f>M89*H89</f>
        <v>0</v>
      </c>
      <c r="O89" s="121">
        <f t="shared" si="64"/>
        <v>244</v>
      </c>
      <c r="P89" s="125">
        <f t="shared" si="65"/>
        <v>70.760000000000005</v>
      </c>
      <c r="Q89" s="121">
        <f t="shared" si="66"/>
        <v>244</v>
      </c>
      <c r="R89" s="136">
        <v>1.2</v>
      </c>
      <c r="S89" s="125">
        <f t="shared" si="68"/>
        <v>292.8</v>
      </c>
      <c r="T89" s="116">
        <f>F89-R89</f>
        <v>-0.97</v>
      </c>
      <c r="V89" s="154">
        <f>13.71/6.34</f>
        <v>2.1624605678233442</v>
      </c>
      <c r="W89">
        <f t="shared" si="37"/>
        <v>2.78</v>
      </c>
    </row>
    <row r="90" spans="1:24" ht="28.95" customHeight="1" x14ac:dyDescent="0.25">
      <c r="A90" s="112" t="s">
        <v>212</v>
      </c>
      <c r="B90" s="4" t="s">
        <v>552</v>
      </c>
      <c r="C90" s="120" t="s">
        <v>215</v>
      </c>
      <c r="D90" s="1" t="s">
        <v>216</v>
      </c>
      <c r="E90" s="136">
        <v>2</v>
      </c>
      <c r="F90" s="136">
        <v>63.63</v>
      </c>
      <c r="G90" s="137">
        <v>82.71</v>
      </c>
      <c r="H90" s="138">
        <f>E90*G90</f>
        <v>165.42</v>
      </c>
      <c r="I90" s="164">
        <v>0</v>
      </c>
      <c r="J90" s="137">
        <f>I90*H90</f>
        <v>0</v>
      </c>
      <c r="K90" s="172">
        <v>0</v>
      </c>
      <c r="L90" s="137">
        <f>K90*H90</f>
        <v>0</v>
      </c>
      <c r="M90" s="178">
        <v>0</v>
      </c>
      <c r="N90" s="138">
        <f>M90*H90</f>
        <v>0</v>
      </c>
      <c r="O90" s="121">
        <f t="shared" si="64"/>
        <v>2</v>
      </c>
      <c r="P90" s="125">
        <f t="shared" si="65"/>
        <v>165.42</v>
      </c>
      <c r="Q90" s="121">
        <f t="shared" si="66"/>
        <v>2</v>
      </c>
      <c r="R90" s="136">
        <f t="shared" si="67"/>
        <v>27.52</v>
      </c>
      <c r="S90" s="125">
        <f t="shared" si="68"/>
        <v>55.04</v>
      </c>
      <c r="T90" s="116">
        <f>F90-R90</f>
        <v>36.11</v>
      </c>
      <c r="V90" s="154">
        <v>21.37</v>
      </c>
      <c r="W90">
        <f t="shared" si="37"/>
        <v>27.52</v>
      </c>
    </row>
    <row r="91" spans="1:24" x14ac:dyDescent="0.25">
      <c r="A91" s="293" t="s">
        <v>80</v>
      </c>
      <c r="B91" s="294"/>
      <c r="C91" s="294"/>
      <c r="D91" s="294"/>
      <c r="E91" s="294"/>
      <c r="F91" s="294"/>
      <c r="G91" s="294"/>
      <c r="H91" s="140">
        <f>SUM(H88:H90)</f>
        <v>251.36999999999998</v>
      </c>
      <c r="I91" s="170"/>
      <c r="J91" s="140">
        <f>SUM(J88:J90)</f>
        <v>0</v>
      </c>
      <c r="K91" s="172">
        <v>0</v>
      </c>
      <c r="L91" s="140">
        <f>SUM(L88:L90)</f>
        <v>0</v>
      </c>
      <c r="M91" s="178">
        <v>0</v>
      </c>
      <c r="N91" s="140">
        <f>SUM(N88:N90)</f>
        <v>0</v>
      </c>
      <c r="O91" s="121">
        <f t="shared" si="64"/>
        <v>0</v>
      </c>
      <c r="P91" s="140">
        <f>SUM(P88:P90)</f>
        <v>251.49</v>
      </c>
      <c r="Q91" s="121">
        <f t="shared" si="66"/>
        <v>0</v>
      </c>
      <c r="R91" s="136">
        <f t="shared" si="67"/>
        <v>0</v>
      </c>
      <c r="S91" s="140">
        <f>SUM(S88:S90)</f>
        <v>604.52</v>
      </c>
      <c r="T91" s="116">
        <f>F91-R91</f>
        <v>0</v>
      </c>
      <c r="W91">
        <f t="shared" si="37"/>
        <v>0</v>
      </c>
    </row>
    <row r="92" spans="1:24" x14ac:dyDescent="0.25">
      <c r="A92" s="112"/>
      <c r="B92" s="113"/>
      <c r="C92" s="113" t="s">
        <v>217</v>
      </c>
      <c r="D92" s="113"/>
      <c r="E92" s="129"/>
      <c r="F92" s="129"/>
      <c r="G92" s="129"/>
      <c r="H92" s="140">
        <f>SUM(H60+H67+H72+H77+H86+H91)+0.2</f>
        <v>11258.233000000004</v>
      </c>
      <c r="I92" s="165"/>
      <c r="J92" s="141">
        <f>SUM(J60+J67+J72+J77+J86+J91)</f>
        <v>755.70600000000002</v>
      </c>
      <c r="K92" s="173"/>
      <c r="L92" s="141">
        <f>SUM(L60+L67+L72+L77+L86+L91)</f>
        <v>0</v>
      </c>
      <c r="M92" s="173"/>
      <c r="N92" s="140">
        <f>SUM(N60+N67+N72+N77+N86+N91)</f>
        <v>2784.2870000000003</v>
      </c>
      <c r="O92" s="121"/>
      <c r="P92" s="140">
        <f>SUM(P60+P67+P72+P77+P86+P91)</f>
        <v>7716.1299999999992</v>
      </c>
      <c r="Q92" s="121"/>
      <c r="R92" s="124"/>
      <c r="S92" s="140">
        <f>SUM(S60+S67+S72+S77+S86+S91)</f>
        <v>7884.6400000000012</v>
      </c>
      <c r="W92">
        <f t="shared" si="37"/>
        <v>0</v>
      </c>
    </row>
    <row r="93" spans="1:24" ht="13.8" x14ac:dyDescent="0.25">
      <c r="A93" s="290" t="s">
        <v>220</v>
      </c>
      <c r="B93" s="291"/>
      <c r="C93" s="291"/>
      <c r="D93" s="291"/>
      <c r="E93" s="291"/>
      <c r="F93" s="291"/>
      <c r="G93" s="291"/>
      <c r="H93" s="292"/>
      <c r="I93" s="166"/>
      <c r="J93" s="131"/>
      <c r="K93" s="174"/>
      <c r="L93" s="131"/>
      <c r="M93" s="174"/>
      <c r="N93" s="145"/>
      <c r="O93" s="143"/>
      <c r="P93" s="132"/>
      <c r="Q93" s="143"/>
      <c r="R93" s="144"/>
      <c r="S93" s="132"/>
      <c r="W93">
        <f t="shared" si="37"/>
        <v>0</v>
      </c>
    </row>
    <row r="94" spans="1:24" x14ac:dyDescent="0.25">
      <c r="A94" s="112" t="s">
        <v>218</v>
      </c>
      <c r="B94" s="4" t="s">
        <v>221</v>
      </c>
      <c r="C94" s="60" t="s">
        <v>222</v>
      </c>
      <c r="D94" s="1" t="s">
        <v>67</v>
      </c>
      <c r="E94" s="136">
        <v>242.94</v>
      </c>
      <c r="F94" s="136">
        <v>3.28</v>
      </c>
      <c r="G94" s="137">
        <f t="shared" ref="G94" si="69">(F94*30%)+F94</f>
        <v>4.2639999999999993</v>
      </c>
      <c r="H94" s="138">
        <v>1034.92</v>
      </c>
      <c r="I94" s="164">
        <v>0</v>
      </c>
      <c r="J94" s="137">
        <f>I94*H94</f>
        <v>0</v>
      </c>
      <c r="K94" s="172">
        <v>0</v>
      </c>
      <c r="L94" s="137">
        <f>K94*H94</f>
        <v>0</v>
      </c>
      <c r="M94" s="178">
        <v>1</v>
      </c>
      <c r="N94" s="138">
        <f>M94*H94</f>
        <v>1034.92</v>
      </c>
      <c r="O94" s="121">
        <f t="shared" ref="O94:O95" si="70">E94-(I94*E94+K94*E94+M94*E94)</f>
        <v>0</v>
      </c>
      <c r="P94" s="125">
        <f t="shared" ref="P94:P95" si="71">TRUNC(O94*G94,2)</f>
        <v>0</v>
      </c>
      <c r="Q94" s="121">
        <f t="shared" ref="Q94:Q95" si="72">O94</f>
        <v>0</v>
      </c>
      <c r="R94" s="136">
        <f t="shared" ref="R94:R95" si="73">W94</f>
        <v>0</v>
      </c>
      <c r="S94" s="125">
        <f t="shared" ref="S94:S99" si="74">+R94*Q94</f>
        <v>0</v>
      </c>
      <c r="T94" s="116">
        <f>F94-R94</f>
        <v>3.28</v>
      </c>
      <c r="W94">
        <f t="shared" si="37"/>
        <v>0</v>
      </c>
    </row>
    <row r="95" spans="1:24" ht="26.25" customHeight="1" x14ac:dyDescent="0.25">
      <c r="A95" s="112" t="s">
        <v>219</v>
      </c>
      <c r="B95" s="4" t="s">
        <v>224</v>
      </c>
      <c r="C95" s="59" t="s">
        <v>223</v>
      </c>
      <c r="D95" s="1" t="s">
        <v>67</v>
      </c>
      <c r="E95" s="136">
        <v>242.94</v>
      </c>
      <c r="F95" s="136">
        <v>15.06</v>
      </c>
      <c r="G95" s="137">
        <v>19.57</v>
      </c>
      <c r="H95" s="138">
        <f>E95*G95-0.01</f>
        <v>4754.3257999999996</v>
      </c>
      <c r="I95" s="164">
        <v>0</v>
      </c>
      <c r="J95" s="137">
        <f>I95*H95</f>
        <v>0</v>
      </c>
      <c r="K95" s="172">
        <v>0</v>
      </c>
      <c r="L95" s="137">
        <f>K95*H95</f>
        <v>0</v>
      </c>
      <c r="M95" s="178">
        <v>1</v>
      </c>
      <c r="N95" s="138">
        <f>M95*H95</f>
        <v>4754.3257999999996</v>
      </c>
      <c r="O95" s="121">
        <f t="shared" si="70"/>
        <v>0</v>
      </c>
      <c r="P95" s="125">
        <f t="shared" si="71"/>
        <v>0</v>
      </c>
      <c r="Q95" s="121">
        <f t="shared" si="72"/>
        <v>0</v>
      </c>
      <c r="R95" s="136">
        <f t="shared" si="73"/>
        <v>0</v>
      </c>
      <c r="S95" s="125">
        <f t="shared" si="74"/>
        <v>0</v>
      </c>
      <c r="T95" s="116">
        <f>F95-R95</f>
        <v>15.06</v>
      </c>
      <c r="W95">
        <f t="shared" si="37"/>
        <v>0</v>
      </c>
    </row>
    <row r="96" spans="1:24" x14ac:dyDescent="0.25">
      <c r="A96" s="293" t="s">
        <v>80</v>
      </c>
      <c r="B96" s="294"/>
      <c r="C96" s="294"/>
      <c r="D96" s="294"/>
      <c r="E96" s="294"/>
      <c r="F96" s="294"/>
      <c r="G96" s="294"/>
      <c r="H96" s="140">
        <f>SUM(H94:H95)</f>
        <v>5789.2457999999997</v>
      </c>
      <c r="I96" s="165"/>
      <c r="J96" s="141">
        <f>SUM(J94:J95)</f>
        <v>0</v>
      </c>
      <c r="K96" s="173"/>
      <c r="L96" s="141">
        <f>SUM(L94:L95)</f>
        <v>0</v>
      </c>
      <c r="M96" s="173"/>
      <c r="N96" s="140">
        <f>SUM(N94:N95)</f>
        <v>5789.2457999999997</v>
      </c>
      <c r="O96" s="121"/>
      <c r="P96" s="140">
        <f>SUM(P94:P95)</f>
        <v>0</v>
      </c>
      <c r="Q96" s="121"/>
      <c r="R96" s="124"/>
      <c r="S96" s="140">
        <f>SUM(S94:S95)</f>
        <v>0</v>
      </c>
      <c r="W96">
        <f t="shared" si="37"/>
        <v>0</v>
      </c>
    </row>
    <row r="97" spans="1:25" ht="13.8" x14ac:dyDescent="0.25">
      <c r="A97" s="290" t="s">
        <v>227</v>
      </c>
      <c r="B97" s="291"/>
      <c r="C97" s="291"/>
      <c r="D97" s="291"/>
      <c r="E97" s="291"/>
      <c r="F97" s="291"/>
      <c r="G97" s="291"/>
      <c r="H97" s="292"/>
      <c r="I97" s="166"/>
      <c r="J97" s="131"/>
      <c r="K97" s="174"/>
      <c r="L97" s="131"/>
      <c r="M97" s="174"/>
      <c r="N97" s="145"/>
      <c r="O97" s="143"/>
      <c r="P97" s="132"/>
      <c r="Q97" s="143"/>
      <c r="R97" s="144"/>
      <c r="S97" s="132"/>
      <c r="W97">
        <f t="shared" si="37"/>
        <v>0</v>
      </c>
    </row>
    <row r="98" spans="1:25" ht="26.25" customHeight="1" x14ac:dyDescent="0.25">
      <c r="A98" s="112" t="s">
        <v>225</v>
      </c>
      <c r="B98" s="4">
        <v>5975</v>
      </c>
      <c r="C98" s="60" t="s">
        <v>228</v>
      </c>
      <c r="D98" s="1" t="s">
        <v>67</v>
      </c>
      <c r="E98" s="136">
        <v>78.540000000000006</v>
      </c>
      <c r="F98" s="136">
        <v>5.52</v>
      </c>
      <c r="G98" s="137">
        <v>7.17</v>
      </c>
      <c r="H98" s="138">
        <f>E98*G98</f>
        <v>563.1318</v>
      </c>
      <c r="I98" s="164">
        <v>0</v>
      </c>
      <c r="J98" s="137">
        <f>I98*H98</f>
        <v>0</v>
      </c>
      <c r="K98" s="172">
        <v>0</v>
      </c>
      <c r="L98" s="137">
        <f>K98*H98</f>
        <v>0</v>
      </c>
      <c r="M98" s="178">
        <v>1</v>
      </c>
      <c r="N98" s="138">
        <f>M98*H98</f>
        <v>563.1318</v>
      </c>
      <c r="O98" s="121">
        <f t="shared" ref="O98:O99" si="75">E98-(I98*E98+K98*E98+M98*E98)</f>
        <v>0</v>
      </c>
      <c r="P98" s="125">
        <f t="shared" ref="P98:P99" si="76">TRUNC(O98*G98,2)</f>
        <v>0</v>
      </c>
      <c r="Q98" s="121">
        <f t="shared" ref="Q98:Q99" si="77">O98</f>
        <v>0</v>
      </c>
      <c r="R98" s="136">
        <f t="shared" ref="R98:R99" si="78">W98</f>
        <v>0</v>
      </c>
      <c r="S98" s="125">
        <f t="shared" si="74"/>
        <v>0</v>
      </c>
      <c r="T98" s="116">
        <f>F98-R98</f>
        <v>5.52</v>
      </c>
      <c r="W98">
        <f t="shared" si="37"/>
        <v>0</v>
      </c>
    </row>
    <row r="99" spans="1:25" ht="26.25" customHeight="1" x14ac:dyDescent="0.25">
      <c r="A99" s="112" t="s">
        <v>226</v>
      </c>
      <c r="B99" s="4">
        <v>1601000101</v>
      </c>
      <c r="C99" s="59" t="s">
        <v>229</v>
      </c>
      <c r="D99" s="1" t="s">
        <v>67</v>
      </c>
      <c r="E99" s="136">
        <v>78.540000000000006</v>
      </c>
      <c r="F99" s="136">
        <v>16.63</v>
      </c>
      <c r="G99" s="137">
        <v>21.61</v>
      </c>
      <c r="H99" s="138">
        <f>E99*G99-0.01</f>
        <v>1697.2394000000002</v>
      </c>
      <c r="I99" s="164">
        <v>0</v>
      </c>
      <c r="J99" s="137">
        <f>I99*H99</f>
        <v>0</v>
      </c>
      <c r="K99" s="172">
        <v>0</v>
      </c>
      <c r="L99" s="137">
        <f>K99*H99</f>
        <v>0</v>
      </c>
      <c r="M99" s="178">
        <v>1</v>
      </c>
      <c r="N99" s="138">
        <f>M99*H99</f>
        <v>1697.2394000000002</v>
      </c>
      <c r="O99" s="121">
        <f t="shared" si="75"/>
        <v>0</v>
      </c>
      <c r="P99" s="125">
        <f t="shared" si="76"/>
        <v>0</v>
      </c>
      <c r="Q99" s="121">
        <f t="shared" si="77"/>
        <v>0</v>
      </c>
      <c r="R99" s="136">
        <f t="shared" si="78"/>
        <v>0</v>
      </c>
      <c r="S99" s="125">
        <f t="shared" si="74"/>
        <v>0</v>
      </c>
      <c r="T99" s="116">
        <f>F99-R99</f>
        <v>16.63</v>
      </c>
      <c r="W99">
        <f t="shared" si="37"/>
        <v>0</v>
      </c>
    </row>
    <row r="100" spans="1:25" x14ac:dyDescent="0.25">
      <c r="A100" s="293" t="s">
        <v>80</v>
      </c>
      <c r="B100" s="294"/>
      <c r="C100" s="294"/>
      <c r="D100" s="294"/>
      <c r="E100" s="294"/>
      <c r="F100" s="294"/>
      <c r="G100" s="294"/>
      <c r="H100" s="140">
        <f>SUM(H98:H99)</f>
        <v>2260.3712</v>
      </c>
      <c r="I100" s="165"/>
      <c r="J100" s="141">
        <f>SUM(J98:J99)</f>
        <v>0</v>
      </c>
      <c r="K100" s="173"/>
      <c r="L100" s="141">
        <f>SUM(L98:L99)</f>
        <v>0</v>
      </c>
      <c r="M100" s="173"/>
      <c r="N100" s="140">
        <f>SUM(N98:N99)</f>
        <v>2260.3712</v>
      </c>
      <c r="O100" s="121"/>
      <c r="P100" s="140">
        <f>SUM(P98:P99)</f>
        <v>0</v>
      </c>
      <c r="Q100" s="121"/>
      <c r="R100" s="124"/>
      <c r="S100" s="140">
        <f>SUM(S98:S99)</f>
        <v>0</v>
      </c>
      <c r="W100">
        <f t="shared" si="37"/>
        <v>0</v>
      </c>
    </row>
    <row r="101" spans="1:25" ht="13.8" x14ac:dyDescent="0.25">
      <c r="A101" s="290" t="s">
        <v>230</v>
      </c>
      <c r="B101" s="291"/>
      <c r="C101" s="291"/>
      <c r="D101" s="291"/>
      <c r="E101" s="291"/>
      <c r="F101" s="291"/>
      <c r="G101" s="291"/>
      <c r="H101" s="292"/>
      <c r="I101" s="166"/>
      <c r="J101" s="131"/>
      <c r="K101" s="174"/>
      <c r="L101" s="131"/>
      <c r="M101" s="174"/>
      <c r="N101" s="145"/>
      <c r="O101" s="143"/>
      <c r="P101" s="132"/>
      <c r="Q101" s="143"/>
      <c r="R101" s="144"/>
      <c r="S101" s="132"/>
      <c r="W101">
        <f t="shared" si="37"/>
        <v>0</v>
      </c>
    </row>
    <row r="102" spans="1:25" ht="26.25" customHeight="1" x14ac:dyDescent="0.25">
      <c r="A102" s="112" t="s">
        <v>231</v>
      </c>
      <c r="B102" s="4">
        <v>1701000103</v>
      </c>
      <c r="C102" s="60" t="s">
        <v>233</v>
      </c>
      <c r="D102" s="1" t="s">
        <v>67</v>
      </c>
      <c r="E102" s="136">
        <v>78.540000000000006</v>
      </c>
      <c r="F102" s="136">
        <v>20.52</v>
      </c>
      <c r="G102" s="137">
        <v>26.67</v>
      </c>
      <c r="H102" s="138">
        <f>E102*G102</f>
        <v>2094.6618000000003</v>
      </c>
      <c r="I102" s="164">
        <v>0</v>
      </c>
      <c r="J102" s="137">
        <f t="shared" ref="J102:J109" si="79">I102*H102</f>
        <v>0</v>
      </c>
      <c r="K102" s="172">
        <v>0</v>
      </c>
      <c r="L102" s="137">
        <f t="shared" ref="L102:L109" si="80">K102*H102</f>
        <v>0</v>
      </c>
      <c r="M102" s="178">
        <v>1</v>
      </c>
      <c r="N102" s="138">
        <f t="shared" ref="N102:N109" si="81">M102*H102</f>
        <v>2094.6618000000003</v>
      </c>
      <c r="O102" s="121">
        <f t="shared" ref="O102:O111" si="82">E102-(I102*E102+K102*E102+M102*E102)</f>
        <v>0</v>
      </c>
      <c r="P102" s="125">
        <f t="shared" ref="P102:P111" si="83">TRUNC(O102*G102,2)</f>
        <v>0</v>
      </c>
      <c r="Q102" s="121">
        <f t="shared" ref="Q102:Q111" si="84">O102</f>
        <v>0</v>
      </c>
      <c r="R102" s="136">
        <f t="shared" ref="R102:R109" si="85">W102</f>
        <v>0</v>
      </c>
      <c r="S102" s="125">
        <f t="shared" ref="S102:S111" si="86">TRUNC(R102*Q102,2)</f>
        <v>0</v>
      </c>
      <c r="T102" s="116">
        <f t="shared" ref="T102:T109" si="87">F102-R102</f>
        <v>20.52</v>
      </c>
      <c r="W102">
        <f t="shared" si="37"/>
        <v>0</v>
      </c>
    </row>
    <row r="103" spans="1:25" ht="26.25" customHeight="1" x14ac:dyDescent="0.25">
      <c r="A103" s="112" t="s">
        <v>232</v>
      </c>
      <c r="B103" s="4">
        <v>84191</v>
      </c>
      <c r="C103" s="59" t="s">
        <v>234</v>
      </c>
      <c r="D103" s="1" t="s">
        <v>67</v>
      </c>
      <c r="E103" s="136">
        <v>78.540000000000006</v>
      </c>
      <c r="F103" s="136">
        <v>32.6</v>
      </c>
      <c r="G103" s="137">
        <f t="shared" ref="G103:G111" si="88">(F103*30%)+F103</f>
        <v>42.38</v>
      </c>
      <c r="H103" s="138">
        <f>E103*G103-0.01</f>
        <v>3328.5152000000003</v>
      </c>
      <c r="I103" s="164">
        <v>0</v>
      </c>
      <c r="J103" s="137">
        <f t="shared" si="79"/>
        <v>0</v>
      </c>
      <c r="K103" s="172">
        <v>0</v>
      </c>
      <c r="L103" s="137">
        <f t="shared" si="80"/>
        <v>0</v>
      </c>
      <c r="M103" s="178">
        <v>0</v>
      </c>
      <c r="N103" s="138">
        <f t="shared" si="81"/>
        <v>0</v>
      </c>
      <c r="O103" s="121">
        <f t="shared" si="82"/>
        <v>78.540000000000006</v>
      </c>
      <c r="P103" s="125">
        <f t="shared" si="83"/>
        <v>3328.52</v>
      </c>
      <c r="Q103" s="121">
        <v>0</v>
      </c>
      <c r="R103" s="136">
        <f t="shared" si="85"/>
        <v>133.57</v>
      </c>
      <c r="S103" s="125">
        <f t="shared" si="86"/>
        <v>0</v>
      </c>
      <c r="T103" s="116">
        <f t="shared" si="87"/>
        <v>-100.97</v>
      </c>
      <c r="V103" s="154">
        <v>103.69</v>
      </c>
      <c r="W103">
        <f t="shared" si="37"/>
        <v>133.57</v>
      </c>
    </row>
    <row r="104" spans="1:25" x14ac:dyDescent="0.25">
      <c r="A104" s="112" t="s">
        <v>235</v>
      </c>
      <c r="B104" s="4" t="s">
        <v>430</v>
      </c>
      <c r="C104" s="59" t="s">
        <v>241</v>
      </c>
      <c r="D104" s="1" t="s">
        <v>57</v>
      </c>
      <c r="E104" s="136">
        <v>47.5</v>
      </c>
      <c r="F104" s="136">
        <v>15</v>
      </c>
      <c r="G104" s="137">
        <f t="shared" si="88"/>
        <v>19.5</v>
      </c>
      <c r="H104" s="138">
        <v>926.25</v>
      </c>
      <c r="I104" s="164">
        <v>0</v>
      </c>
      <c r="J104" s="137">
        <f t="shared" si="79"/>
        <v>0</v>
      </c>
      <c r="K104" s="172">
        <v>0</v>
      </c>
      <c r="L104" s="137">
        <f t="shared" si="80"/>
        <v>0</v>
      </c>
      <c r="M104" s="178">
        <v>0</v>
      </c>
      <c r="N104" s="138">
        <f t="shared" si="81"/>
        <v>0</v>
      </c>
      <c r="O104" s="121">
        <f t="shared" si="82"/>
        <v>47.5</v>
      </c>
      <c r="P104" s="125">
        <f t="shared" si="83"/>
        <v>926.25</v>
      </c>
      <c r="Q104" s="121">
        <v>0</v>
      </c>
      <c r="R104" s="136">
        <f t="shared" si="85"/>
        <v>27.25</v>
      </c>
      <c r="S104" s="125">
        <f t="shared" si="86"/>
        <v>0</v>
      </c>
      <c r="T104" s="116">
        <f t="shared" si="87"/>
        <v>-12.25</v>
      </c>
      <c r="V104" s="154">
        <v>21.16</v>
      </c>
      <c r="W104">
        <f t="shared" si="37"/>
        <v>27.25</v>
      </c>
    </row>
    <row r="105" spans="1:25" x14ac:dyDescent="0.25">
      <c r="A105" s="112" t="s">
        <v>236</v>
      </c>
      <c r="B105" s="4">
        <v>98689</v>
      </c>
      <c r="C105" s="59" t="s">
        <v>242</v>
      </c>
      <c r="D105" s="1" t="s">
        <v>57</v>
      </c>
      <c r="E105" s="136">
        <v>0.8</v>
      </c>
      <c r="F105" s="136">
        <v>15</v>
      </c>
      <c r="G105" s="137">
        <f t="shared" si="88"/>
        <v>19.5</v>
      </c>
      <c r="H105" s="138">
        <f t="shared" ref="H105:H108" si="89">E105*G105</f>
        <v>15.600000000000001</v>
      </c>
      <c r="I105" s="164">
        <v>0</v>
      </c>
      <c r="J105" s="137">
        <f t="shared" si="79"/>
        <v>0</v>
      </c>
      <c r="K105" s="172">
        <v>0</v>
      </c>
      <c r="L105" s="137">
        <f t="shared" si="80"/>
        <v>0</v>
      </c>
      <c r="M105" s="178">
        <v>0</v>
      </c>
      <c r="N105" s="138">
        <f t="shared" si="81"/>
        <v>0</v>
      </c>
      <c r="O105" s="121">
        <f t="shared" si="82"/>
        <v>0.8</v>
      </c>
      <c r="P105" s="125">
        <f t="shared" si="83"/>
        <v>15.6</v>
      </c>
      <c r="Q105" s="121">
        <f t="shared" si="84"/>
        <v>0.8</v>
      </c>
      <c r="R105" s="136">
        <f t="shared" si="85"/>
        <v>105.34</v>
      </c>
      <c r="S105" s="125">
        <f t="shared" si="86"/>
        <v>84.27</v>
      </c>
      <c r="T105" s="116">
        <f t="shared" si="87"/>
        <v>-90.34</v>
      </c>
      <c r="V105" s="154">
        <v>81.78</v>
      </c>
      <c r="W105">
        <f t="shared" si="37"/>
        <v>105.34</v>
      </c>
    </row>
    <row r="106" spans="1:25" ht="17.399999999999999" customHeight="1" x14ac:dyDescent="0.25">
      <c r="A106" s="112" t="s">
        <v>237</v>
      </c>
      <c r="B106" s="4" t="s">
        <v>553</v>
      </c>
      <c r="C106" s="59" t="s">
        <v>243</v>
      </c>
      <c r="D106" s="1" t="s">
        <v>67</v>
      </c>
      <c r="E106" s="136">
        <v>78.540000000000006</v>
      </c>
      <c r="F106" s="136">
        <v>12.34</v>
      </c>
      <c r="G106" s="137">
        <f t="shared" si="88"/>
        <v>16.042000000000002</v>
      </c>
      <c r="H106" s="138">
        <v>1259.78</v>
      </c>
      <c r="I106" s="164">
        <v>0</v>
      </c>
      <c r="J106" s="137">
        <f t="shared" si="79"/>
        <v>0</v>
      </c>
      <c r="K106" s="172">
        <v>0</v>
      </c>
      <c r="L106" s="137">
        <f t="shared" si="80"/>
        <v>0</v>
      </c>
      <c r="M106" s="178">
        <v>0</v>
      </c>
      <c r="N106" s="138">
        <f t="shared" si="81"/>
        <v>0</v>
      </c>
      <c r="O106" s="121">
        <f t="shared" si="82"/>
        <v>78.540000000000006</v>
      </c>
      <c r="P106" s="125">
        <f t="shared" si="83"/>
        <v>1259.93</v>
      </c>
      <c r="Q106" s="121">
        <v>0</v>
      </c>
      <c r="R106" s="136">
        <f t="shared" si="85"/>
        <v>31.92</v>
      </c>
      <c r="S106" s="125">
        <f t="shared" si="86"/>
        <v>0</v>
      </c>
      <c r="T106" s="116">
        <f t="shared" si="87"/>
        <v>-19.580000000000002</v>
      </c>
      <c r="V106" s="154">
        <v>24.78</v>
      </c>
      <c r="W106">
        <f t="shared" si="37"/>
        <v>31.92</v>
      </c>
    </row>
    <row r="107" spans="1:25" ht="26.4" x14ac:dyDescent="0.25">
      <c r="A107" s="112" t="s">
        <v>238</v>
      </c>
      <c r="B107" s="4">
        <v>84088</v>
      </c>
      <c r="C107" s="59" t="s">
        <v>244</v>
      </c>
      <c r="D107" s="1" t="s">
        <v>57</v>
      </c>
      <c r="E107" s="136">
        <v>12</v>
      </c>
      <c r="F107" s="136">
        <v>47.53</v>
      </c>
      <c r="G107" s="137">
        <v>61.78</v>
      </c>
      <c r="H107" s="138">
        <f t="shared" si="89"/>
        <v>741.36</v>
      </c>
      <c r="I107" s="164">
        <v>0</v>
      </c>
      <c r="J107" s="137">
        <f t="shared" si="79"/>
        <v>0</v>
      </c>
      <c r="K107" s="172">
        <v>0</v>
      </c>
      <c r="L107" s="137">
        <f t="shared" si="80"/>
        <v>0</v>
      </c>
      <c r="M107" s="178">
        <v>0</v>
      </c>
      <c r="N107" s="138">
        <f t="shared" si="81"/>
        <v>0</v>
      </c>
      <c r="O107" s="121">
        <f t="shared" si="82"/>
        <v>12</v>
      </c>
      <c r="P107" s="125">
        <f t="shared" si="83"/>
        <v>741.36</v>
      </c>
      <c r="Q107" s="121">
        <f t="shared" si="84"/>
        <v>12</v>
      </c>
      <c r="R107" s="136">
        <f t="shared" si="85"/>
        <v>128.87</v>
      </c>
      <c r="S107" s="125">
        <f t="shared" si="86"/>
        <v>1546.44</v>
      </c>
      <c r="T107" s="116">
        <f t="shared" si="87"/>
        <v>-81.34</v>
      </c>
      <c r="V107" s="154">
        <v>100.04</v>
      </c>
      <c r="W107">
        <f t="shared" si="37"/>
        <v>128.87</v>
      </c>
    </row>
    <row r="108" spans="1:25" ht="26.4" x14ac:dyDescent="0.25">
      <c r="A108" s="112" t="s">
        <v>239</v>
      </c>
      <c r="B108" s="4">
        <v>1701000142</v>
      </c>
      <c r="C108" s="59" t="s">
        <v>245</v>
      </c>
      <c r="D108" s="1" t="s">
        <v>67</v>
      </c>
      <c r="E108" s="136">
        <v>32</v>
      </c>
      <c r="F108" s="136">
        <v>28.62</v>
      </c>
      <c r="G108" s="137">
        <v>37.200000000000003</v>
      </c>
      <c r="H108" s="138">
        <f t="shared" si="89"/>
        <v>1190.4000000000001</v>
      </c>
      <c r="I108" s="164">
        <v>0</v>
      </c>
      <c r="J108" s="137">
        <f t="shared" si="79"/>
        <v>0</v>
      </c>
      <c r="K108" s="172">
        <v>0</v>
      </c>
      <c r="L108" s="137">
        <f t="shared" si="80"/>
        <v>0</v>
      </c>
      <c r="M108" s="178">
        <v>1</v>
      </c>
      <c r="N108" s="138">
        <f t="shared" si="81"/>
        <v>1190.4000000000001</v>
      </c>
      <c r="O108" s="121">
        <f t="shared" si="82"/>
        <v>0</v>
      </c>
      <c r="P108" s="125">
        <f t="shared" si="83"/>
        <v>0</v>
      </c>
      <c r="Q108" s="121">
        <f t="shared" si="84"/>
        <v>0</v>
      </c>
      <c r="R108" s="136">
        <f t="shared" si="85"/>
        <v>128.87</v>
      </c>
      <c r="S108" s="125">
        <f t="shared" si="86"/>
        <v>0</v>
      </c>
      <c r="T108" s="116">
        <f t="shared" si="87"/>
        <v>-100.25</v>
      </c>
      <c r="V108" s="154">
        <v>100.04</v>
      </c>
      <c r="W108">
        <f t="shared" si="37"/>
        <v>128.87</v>
      </c>
    </row>
    <row r="109" spans="1:25" x14ac:dyDescent="0.25">
      <c r="A109" s="112" t="s">
        <v>240</v>
      </c>
      <c r="B109" s="4">
        <v>1701000162</v>
      </c>
      <c r="C109" s="59" t="s">
        <v>246</v>
      </c>
      <c r="D109" s="1" t="s">
        <v>57</v>
      </c>
      <c r="E109" s="136">
        <v>24.5</v>
      </c>
      <c r="F109" s="136">
        <v>2.4700000000000002</v>
      </c>
      <c r="G109" s="137">
        <f t="shared" si="88"/>
        <v>3.2110000000000003</v>
      </c>
      <c r="H109" s="138">
        <v>78.64</v>
      </c>
      <c r="I109" s="164">
        <v>0</v>
      </c>
      <c r="J109" s="137">
        <f t="shared" si="79"/>
        <v>0</v>
      </c>
      <c r="K109" s="172">
        <v>0</v>
      </c>
      <c r="L109" s="137">
        <f t="shared" si="80"/>
        <v>0</v>
      </c>
      <c r="M109" s="178">
        <v>0</v>
      </c>
      <c r="N109" s="138">
        <f t="shared" si="81"/>
        <v>0</v>
      </c>
      <c r="O109" s="121">
        <f t="shared" si="82"/>
        <v>24.5</v>
      </c>
      <c r="P109" s="125">
        <f t="shared" si="83"/>
        <v>78.66</v>
      </c>
      <c r="Q109" s="121">
        <f t="shared" si="84"/>
        <v>24.5</v>
      </c>
      <c r="R109" s="136">
        <f t="shared" si="85"/>
        <v>4.7699999999999996</v>
      </c>
      <c r="S109" s="125">
        <f t="shared" si="86"/>
        <v>116.86</v>
      </c>
      <c r="T109" s="116">
        <f t="shared" si="87"/>
        <v>-2.2999999999999994</v>
      </c>
      <c r="V109" s="154">
        <v>100.04</v>
      </c>
      <c r="W109">
        <v>4.7699999999999996</v>
      </c>
    </row>
    <row r="110" spans="1:25" ht="39.6" x14ac:dyDescent="0.25">
      <c r="A110" s="156" t="s">
        <v>561</v>
      </c>
      <c r="B110" s="4">
        <v>87248</v>
      </c>
      <c r="C110" s="59" t="s">
        <v>563</v>
      </c>
      <c r="D110" s="1" t="s">
        <v>67</v>
      </c>
      <c r="E110" s="136">
        <v>78.540000000000006</v>
      </c>
      <c r="F110" s="136">
        <v>0</v>
      </c>
      <c r="G110" s="137">
        <f t="shared" si="88"/>
        <v>0</v>
      </c>
      <c r="H110" s="138">
        <v>0</v>
      </c>
      <c r="I110" s="164">
        <v>0</v>
      </c>
      <c r="J110" s="137">
        <v>0</v>
      </c>
      <c r="K110" s="172">
        <v>0</v>
      </c>
      <c r="L110" s="137">
        <v>0</v>
      </c>
      <c r="M110" s="178">
        <v>0</v>
      </c>
      <c r="N110" s="138">
        <v>0</v>
      </c>
      <c r="O110" s="121">
        <f t="shared" si="82"/>
        <v>78.540000000000006</v>
      </c>
      <c r="P110" s="125">
        <f t="shared" si="83"/>
        <v>0</v>
      </c>
      <c r="Q110" s="121">
        <f t="shared" si="84"/>
        <v>78.540000000000006</v>
      </c>
      <c r="R110" s="136">
        <v>32.369999999999997</v>
      </c>
      <c r="S110" s="125">
        <f t="shared" si="86"/>
        <v>2542.33</v>
      </c>
      <c r="V110" s="154">
        <v>25.52</v>
      </c>
      <c r="W110">
        <f t="shared" si="37"/>
        <v>32.869999999999997</v>
      </c>
      <c r="X110" s="123">
        <f>Cronograma!E56</f>
        <v>0</v>
      </c>
      <c r="Y110" s="123">
        <f>X110/Q110</f>
        <v>0</v>
      </c>
    </row>
    <row r="111" spans="1:25" ht="26.4" x14ac:dyDescent="0.25">
      <c r="A111" s="156" t="s">
        <v>562</v>
      </c>
      <c r="B111" s="4">
        <v>88648</v>
      </c>
      <c r="C111" s="59" t="s">
        <v>564</v>
      </c>
      <c r="D111" s="1" t="s">
        <v>57</v>
      </c>
      <c r="E111" s="136">
        <v>47.5</v>
      </c>
      <c r="F111" s="136">
        <v>0</v>
      </c>
      <c r="G111" s="137">
        <f t="shared" si="88"/>
        <v>0</v>
      </c>
      <c r="H111" s="138">
        <v>0</v>
      </c>
      <c r="I111" s="164">
        <v>0</v>
      </c>
      <c r="J111" s="137">
        <v>0</v>
      </c>
      <c r="K111" s="172">
        <v>0</v>
      </c>
      <c r="L111" s="137">
        <v>0</v>
      </c>
      <c r="M111" s="178">
        <v>0</v>
      </c>
      <c r="N111" s="138">
        <v>0</v>
      </c>
      <c r="O111" s="121">
        <f t="shared" si="82"/>
        <v>47.5</v>
      </c>
      <c r="P111" s="125">
        <f t="shared" si="83"/>
        <v>0</v>
      </c>
      <c r="Q111" s="121">
        <f t="shared" si="84"/>
        <v>47.5</v>
      </c>
      <c r="R111" s="136">
        <v>4.5</v>
      </c>
      <c r="S111" s="125">
        <f t="shared" si="86"/>
        <v>213.75</v>
      </c>
      <c r="V111" s="154">
        <v>4.01</v>
      </c>
      <c r="W111">
        <f t="shared" si="37"/>
        <v>5.16</v>
      </c>
    </row>
    <row r="112" spans="1:25" x14ac:dyDescent="0.25">
      <c r="A112" s="293" t="s">
        <v>80</v>
      </c>
      <c r="B112" s="294"/>
      <c r="C112" s="294"/>
      <c r="D112" s="294"/>
      <c r="E112" s="294"/>
      <c r="F112" s="294"/>
      <c r="G112" s="294"/>
      <c r="H112" s="140">
        <f>SUM(H102:H109)</f>
        <v>9635.2070000000003</v>
      </c>
      <c r="I112" s="165"/>
      <c r="J112" s="141">
        <f>SUM(J102:J111)</f>
        <v>0</v>
      </c>
      <c r="K112" s="173"/>
      <c r="L112" s="141">
        <f>SUM(L102:L111)</f>
        <v>0</v>
      </c>
      <c r="M112" s="173"/>
      <c r="N112" s="141">
        <f>SUM(N102:N111)</f>
        <v>3285.0618000000004</v>
      </c>
      <c r="O112" s="121"/>
      <c r="P112" s="140">
        <f>SUM(P102:P109)</f>
        <v>6350.3200000000006</v>
      </c>
      <c r="Q112" s="121"/>
      <c r="R112" s="124"/>
      <c r="S112" s="140">
        <f>SUM(S102:S111)</f>
        <v>4503.6499999999996</v>
      </c>
      <c r="W112">
        <f t="shared" si="37"/>
        <v>0</v>
      </c>
    </row>
    <row r="113" spans="1:25" ht="13.8" x14ac:dyDescent="0.25">
      <c r="A113" s="290" t="s">
        <v>42</v>
      </c>
      <c r="B113" s="291"/>
      <c r="C113" s="291"/>
      <c r="D113" s="291"/>
      <c r="E113" s="291"/>
      <c r="F113" s="291"/>
      <c r="G113" s="291"/>
      <c r="H113" s="292"/>
      <c r="I113" s="166"/>
      <c r="J113" s="131"/>
      <c r="K113" s="174"/>
      <c r="L113" s="131"/>
      <c r="M113" s="174"/>
      <c r="N113" s="145"/>
      <c r="O113" s="143"/>
      <c r="P113" s="132"/>
      <c r="Q113" s="143"/>
      <c r="R113" s="144"/>
      <c r="S113" s="132"/>
      <c r="W113">
        <f t="shared" si="37"/>
        <v>0</v>
      </c>
    </row>
    <row r="114" spans="1:25" x14ac:dyDescent="0.25">
      <c r="A114" s="112" t="s">
        <v>247</v>
      </c>
      <c r="B114" s="4">
        <v>72116</v>
      </c>
      <c r="C114" s="60" t="s">
        <v>565</v>
      </c>
      <c r="D114" s="1" t="s">
        <v>67</v>
      </c>
      <c r="E114" s="136">
        <v>10.8</v>
      </c>
      <c r="F114" s="136">
        <v>73.47</v>
      </c>
      <c r="G114" s="137">
        <f>(F114*30%)+F114</f>
        <v>95.510999999999996</v>
      </c>
      <c r="H114" s="138">
        <v>1031.5</v>
      </c>
      <c r="I114" s="164">
        <v>0</v>
      </c>
      <c r="J114" s="137">
        <f>I114*H114</f>
        <v>0</v>
      </c>
      <c r="K114" s="172">
        <v>0</v>
      </c>
      <c r="L114" s="137">
        <f>K114*H114</f>
        <v>0</v>
      </c>
      <c r="M114" s="178">
        <v>0</v>
      </c>
      <c r="N114" s="138">
        <f>M114*H114</f>
        <v>0</v>
      </c>
      <c r="O114" s="121">
        <f>E114-(I114*E114+K114*E114+M114*E114)</f>
        <v>10.8</v>
      </c>
      <c r="P114" s="125">
        <f t="shared" ref="P114" si="90">TRUNC(O114*G114,2)</f>
        <v>1031.51</v>
      </c>
      <c r="Q114" s="121">
        <f>O114</f>
        <v>10.8</v>
      </c>
      <c r="R114" s="136">
        <f>W114</f>
        <v>134.34</v>
      </c>
      <c r="S114" s="125">
        <f>TRUNC(R114*Q114,2)</f>
        <v>1450.87</v>
      </c>
      <c r="T114" s="116">
        <f>F114-R114</f>
        <v>-60.870000000000005</v>
      </c>
      <c r="V114" s="154">
        <v>104.29</v>
      </c>
      <c r="W114">
        <f t="shared" si="37"/>
        <v>134.34</v>
      </c>
    </row>
    <row r="115" spans="1:25" x14ac:dyDescent="0.25">
      <c r="A115" s="293" t="s">
        <v>80</v>
      </c>
      <c r="B115" s="294"/>
      <c r="C115" s="294"/>
      <c r="D115" s="294"/>
      <c r="E115" s="294"/>
      <c r="F115" s="294"/>
      <c r="G115" s="294"/>
      <c r="H115" s="140">
        <f>SUM(H114:H114)</f>
        <v>1031.5</v>
      </c>
      <c r="I115" s="165"/>
      <c r="J115" s="141">
        <f>SUM(J114:J114)</f>
        <v>0</v>
      </c>
      <c r="K115" s="173"/>
      <c r="L115" s="141">
        <f>SUM(L114:L114)</f>
        <v>0</v>
      </c>
      <c r="M115" s="173"/>
      <c r="N115" s="140">
        <f>SUM(N114:N114)</f>
        <v>0</v>
      </c>
      <c r="O115" s="121"/>
      <c r="P115" s="140">
        <f>SUM(P114:P114)</f>
        <v>1031.51</v>
      </c>
      <c r="Q115" s="121"/>
      <c r="R115" s="124"/>
      <c r="S115" s="140">
        <f>SUM(S114:S114)</f>
        <v>1450.87</v>
      </c>
      <c r="W115">
        <f t="shared" si="37"/>
        <v>0</v>
      </c>
    </row>
    <row r="116" spans="1:25" ht="13.8" x14ac:dyDescent="0.25">
      <c r="A116" s="290" t="s">
        <v>41</v>
      </c>
      <c r="B116" s="291"/>
      <c r="C116" s="291"/>
      <c r="D116" s="291"/>
      <c r="E116" s="291"/>
      <c r="F116" s="291"/>
      <c r="G116" s="291"/>
      <c r="H116" s="292"/>
      <c r="I116" s="166"/>
      <c r="J116" s="131"/>
      <c r="K116" s="174"/>
      <c r="L116" s="131"/>
      <c r="M116" s="174"/>
      <c r="N116" s="145"/>
      <c r="O116" s="143"/>
      <c r="P116" s="132"/>
      <c r="Q116" s="143"/>
      <c r="R116" s="144"/>
      <c r="S116" s="132"/>
      <c r="W116">
        <f t="shared" si="37"/>
        <v>0</v>
      </c>
    </row>
    <row r="117" spans="1:25" x14ac:dyDescent="0.25">
      <c r="A117" s="112" t="s">
        <v>248</v>
      </c>
      <c r="B117" s="4">
        <v>88415</v>
      </c>
      <c r="C117" s="60" t="s">
        <v>255</v>
      </c>
      <c r="D117" s="1" t="s">
        <v>67</v>
      </c>
      <c r="E117" s="136">
        <v>321.48</v>
      </c>
      <c r="F117" s="136">
        <v>3.19</v>
      </c>
      <c r="G117" s="137">
        <v>4.1399999999999997</v>
      </c>
      <c r="H117" s="138">
        <f>E117*G117-0.01</f>
        <v>1330.9172000000001</v>
      </c>
      <c r="I117" s="164">
        <v>0</v>
      </c>
      <c r="J117" s="137">
        <f t="shared" ref="J117:J123" si="91">I117*H117</f>
        <v>0</v>
      </c>
      <c r="K117" s="172">
        <v>0</v>
      </c>
      <c r="L117" s="137">
        <f t="shared" ref="L117:L123" si="92">K117*H117</f>
        <v>0</v>
      </c>
      <c r="M117" s="178">
        <v>0</v>
      </c>
      <c r="N117" s="138">
        <f t="shared" ref="N117:N123" si="93">M117*H117</f>
        <v>0</v>
      </c>
      <c r="O117" s="121">
        <f t="shared" ref="O117:O123" si="94">E117-(I117*E117+K117*E117+M117*E117)</f>
        <v>321.48</v>
      </c>
      <c r="P117" s="125">
        <f t="shared" ref="P117:P123" si="95">TRUNC(O117*G117,2)</f>
        <v>1330.92</v>
      </c>
      <c r="Q117" s="121">
        <f t="shared" ref="Q117:Q123" si="96">O117</f>
        <v>321.48</v>
      </c>
      <c r="R117" s="136">
        <f t="shared" ref="R117:R123" si="97">W117</f>
        <v>2.67</v>
      </c>
      <c r="S117" s="125">
        <f t="shared" ref="S117:S123" si="98">TRUNC(R117*Q117,2)</f>
        <v>858.35</v>
      </c>
      <c r="T117" s="116">
        <f t="shared" ref="T117:T123" si="99">F117-R117</f>
        <v>0.52</v>
      </c>
      <c r="V117" s="154">
        <v>2.08</v>
      </c>
      <c r="W117">
        <f t="shared" si="37"/>
        <v>2.67</v>
      </c>
    </row>
    <row r="118" spans="1:25" x14ac:dyDescent="0.25">
      <c r="A118" s="112" t="s">
        <v>249</v>
      </c>
      <c r="B118" s="4" t="s">
        <v>256</v>
      </c>
      <c r="C118" s="59" t="s">
        <v>257</v>
      </c>
      <c r="D118" s="1" t="s">
        <v>67</v>
      </c>
      <c r="E118" s="136">
        <v>26.64</v>
      </c>
      <c r="F118" s="136">
        <v>6.17</v>
      </c>
      <c r="G118" s="137">
        <f t="shared" ref="G118:G123" si="100">(F118*30%)+F118</f>
        <v>8.0210000000000008</v>
      </c>
      <c r="H118" s="138">
        <f>E118*G118-0.03</f>
        <v>213.64944000000003</v>
      </c>
      <c r="I118" s="164">
        <v>0</v>
      </c>
      <c r="J118" s="137">
        <f t="shared" si="91"/>
        <v>0</v>
      </c>
      <c r="K118" s="172">
        <v>0</v>
      </c>
      <c r="L118" s="137">
        <f t="shared" si="92"/>
        <v>0</v>
      </c>
      <c r="M118" s="178">
        <v>0</v>
      </c>
      <c r="N118" s="138">
        <f t="shared" si="93"/>
        <v>0</v>
      </c>
      <c r="O118" s="121">
        <f t="shared" si="94"/>
        <v>26.64</v>
      </c>
      <c r="P118" s="125">
        <f t="shared" si="95"/>
        <v>213.67</v>
      </c>
      <c r="Q118" s="121">
        <f t="shared" si="96"/>
        <v>26.64</v>
      </c>
      <c r="R118" s="136">
        <f t="shared" si="97"/>
        <v>13.6</v>
      </c>
      <c r="S118" s="125">
        <f t="shared" si="98"/>
        <v>362.3</v>
      </c>
      <c r="T118" s="116">
        <f t="shared" si="99"/>
        <v>-7.43</v>
      </c>
      <c r="V118" s="154">
        <v>10.56</v>
      </c>
      <c r="W118">
        <f t="shared" si="37"/>
        <v>13.6</v>
      </c>
    </row>
    <row r="119" spans="1:25" ht="26.4" x14ac:dyDescent="0.25">
      <c r="A119" s="112" t="s">
        <v>250</v>
      </c>
      <c r="B119" s="4" t="s">
        <v>555</v>
      </c>
      <c r="C119" s="59" t="s">
        <v>258</v>
      </c>
      <c r="D119" s="1" t="s">
        <v>67</v>
      </c>
      <c r="E119" s="136">
        <v>97.88</v>
      </c>
      <c r="F119" s="136">
        <v>9.4499999999999993</v>
      </c>
      <c r="G119" s="137">
        <v>12.28</v>
      </c>
      <c r="H119" s="138">
        <f>E119*G119-0.01</f>
        <v>1201.9563999999998</v>
      </c>
      <c r="I119" s="164">
        <v>0</v>
      </c>
      <c r="J119" s="137">
        <f t="shared" si="91"/>
        <v>0</v>
      </c>
      <c r="K119" s="172">
        <v>0</v>
      </c>
      <c r="L119" s="137">
        <f t="shared" si="92"/>
        <v>0</v>
      </c>
      <c r="M119" s="178">
        <v>0</v>
      </c>
      <c r="N119" s="138">
        <f t="shared" si="93"/>
        <v>0</v>
      </c>
      <c r="O119" s="121">
        <f t="shared" si="94"/>
        <v>97.88</v>
      </c>
      <c r="P119" s="125">
        <f t="shared" si="95"/>
        <v>1201.96</v>
      </c>
      <c r="Q119" s="121">
        <f t="shared" si="96"/>
        <v>97.88</v>
      </c>
      <c r="R119" s="136">
        <f t="shared" si="97"/>
        <v>22.9</v>
      </c>
      <c r="S119" s="125">
        <f t="shared" si="98"/>
        <v>2241.4499999999998</v>
      </c>
      <c r="T119" s="116">
        <f t="shared" si="99"/>
        <v>-13.45</v>
      </c>
      <c r="V119" s="154">
        <v>17.78</v>
      </c>
      <c r="W119">
        <f t="shared" si="37"/>
        <v>22.9</v>
      </c>
    </row>
    <row r="120" spans="1:25" x14ac:dyDescent="0.25">
      <c r="A120" s="112" t="s">
        <v>251</v>
      </c>
      <c r="B120" s="4">
        <v>88486</v>
      </c>
      <c r="C120" s="59" t="s">
        <v>259</v>
      </c>
      <c r="D120" s="1" t="s">
        <v>67</v>
      </c>
      <c r="E120" s="136">
        <v>78.540000000000006</v>
      </c>
      <c r="F120" s="136">
        <v>9.41</v>
      </c>
      <c r="G120" s="137">
        <f t="shared" si="100"/>
        <v>12.233000000000001</v>
      </c>
      <c r="H120" s="138">
        <v>960.54</v>
      </c>
      <c r="I120" s="164">
        <v>0</v>
      </c>
      <c r="J120" s="137">
        <f t="shared" si="91"/>
        <v>0</v>
      </c>
      <c r="K120" s="172">
        <v>0</v>
      </c>
      <c r="L120" s="137">
        <f t="shared" si="92"/>
        <v>0</v>
      </c>
      <c r="M120" s="178">
        <v>0</v>
      </c>
      <c r="N120" s="138">
        <f t="shared" si="93"/>
        <v>0</v>
      </c>
      <c r="O120" s="121">
        <f t="shared" si="94"/>
        <v>78.540000000000006</v>
      </c>
      <c r="P120" s="125">
        <f t="shared" si="95"/>
        <v>960.77</v>
      </c>
      <c r="Q120" s="121">
        <f t="shared" si="96"/>
        <v>78.540000000000006</v>
      </c>
      <c r="R120" s="136">
        <f t="shared" si="97"/>
        <v>11.03</v>
      </c>
      <c r="S120" s="125">
        <f t="shared" si="98"/>
        <v>866.29</v>
      </c>
      <c r="T120" s="116">
        <f t="shared" si="99"/>
        <v>-1.6199999999999992</v>
      </c>
      <c r="V120" s="154">
        <v>8.57</v>
      </c>
      <c r="W120">
        <f t="shared" si="37"/>
        <v>11.03</v>
      </c>
    </row>
    <row r="121" spans="1:25" x14ac:dyDescent="0.25">
      <c r="A121" s="112" t="s">
        <v>252</v>
      </c>
      <c r="B121" s="4">
        <v>88489</v>
      </c>
      <c r="C121" s="59" t="s">
        <v>260</v>
      </c>
      <c r="D121" s="1" t="s">
        <v>67</v>
      </c>
      <c r="E121" s="136">
        <v>189.22</v>
      </c>
      <c r="F121" s="136">
        <v>11.03</v>
      </c>
      <c r="G121" s="137">
        <v>14.33</v>
      </c>
      <c r="H121" s="138">
        <f t="shared" ref="H121" si="101">E121*G121</f>
        <v>2711.5225999999998</v>
      </c>
      <c r="I121" s="164">
        <v>0</v>
      </c>
      <c r="J121" s="137">
        <f t="shared" si="91"/>
        <v>0</v>
      </c>
      <c r="K121" s="172">
        <v>0</v>
      </c>
      <c r="L121" s="137">
        <f t="shared" si="92"/>
        <v>0</v>
      </c>
      <c r="M121" s="178">
        <v>0</v>
      </c>
      <c r="N121" s="138">
        <f t="shared" si="93"/>
        <v>0</v>
      </c>
      <c r="O121" s="121">
        <f t="shared" si="94"/>
        <v>189.22</v>
      </c>
      <c r="P121" s="125">
        <f t="shared" si="95"/>
        <v>2711.52</v>
      </c>
      <c r="Q121" s="121">
        <f t="shared" si="96"/>
        <v>189.22</v>
      </c>
      <c r="R121" s="136">
        <f t="shared" si="97"/>
        <v>12.5</v>
      </c>
      <c r="S121" s="125">
        <f t="shared" si="98"/>
        <v>2365.25</v>
      </c>
      <c r="T121" s="116">
        <f t="shared" si="99"/>
        <v>-1.4700000000000006</v>
      </c>
      <c r="V121" s="154">
        <v>9.7100000000000009</v>
      </c>
      <c r="W121">
        <f t="shared" si="37"/>
        <v>12.5</v>
      </c>
    </row>
    <row r="122" spans="1:25" ht="26.4" x14ac:dyDescent="0.25">
      <c r="A122" s="112" t="s">
        <v>253</v>
      </c>
      <c r="B122" s="4">
        <v>88486</v>
      </c>
      <c r="C122" s="59" t="s">
        <v>261</v>
      </c>
      <c r="D122" s="1" t="s">
        <v>67</v>
      </c>
      <c r="E122" s="136">
        <v>53.72</v>
      </c>
      <c r="F122" s="136">
        <v>9.6999999999999993</v>
      </c>
      <c r="G122" s="137">
        <f t="shared" si="100"/>
        <v>12.61</v>
      </c>
      <c r="H122" s="138">
        <f>E122*G122-0.01</f>
        <v>677.39919999999995</v>
      </c>
      <c r="I122" s="164">
        <v>0</v>
      </c>
      <c r="J122" s="137">
        <f t="shared" si="91"/>
        <v>0</v>
      </c>
      <c r="K122" s="172">
        <v>0</v>
      </c>
      <c r="L122" s="137">
        <f t="shared" si="92"/>
        <v>0</v>
      </c>
      <c r="M122" s="178">
        <v>0</v>
      </c>
      <c r="N122" s="138">
        <f t="shared" si="93"/>
        <v>0</v>
      </c>
      <c r="O122" s="121">
        <f t="shared" si="94"/>
        <v>53.72</v>
      </c>
      <c r="P122" s="125">
        <f t="shared" si="95"/>
        <v>677.4</v>
      </c>
      <c r="Q122" s="121">
        <f t="shared" si="96"/>
        <v>53.72</v>
      </c>
      <c r="R122" s="136">
        <f t="shared" si="97"/>
        <v>11.03</v>
      </c>
      <c r="S122" s="125">
        <f t="shared" si="98"/>
        <v>592.53</v>
      </c>
      <c r="T122" s="116">
        <f t="shared" si="99"/>
        <v>-1.33</v>
      </c>
      <c r="V122" s="154">
        <v>8.57</v>
      </c>
      <c r="W122">
        <f t="shared" si="37"/>
        <v>11.03</v>
      </c>
    </row>
    <row r="123" spans="1:25" x14ac:dyDescent="0.25">
      <c r="A123" s="112" t="s">
        <v>254</v>
      </c>
      <c r="B123" s="4" t="s">
        <v>35</v>
      </c>
      <c r="C123" s="59" t="s">
        <v>262</v>
      </c>
      <c r="D123" s="1" t="s">
        <v>67</v>
      </c>
      <c r="E123" s="136">
        <v>26.64</v>
      </c>
      <c r="F123" s="136">
        <v>14</v>
      </c>
      <c r="G123" s="137">
        <f t="shared" si="100"/>
        <v>18.2</v>
      </c>
      <c r="H123" s="138">
        <f>E123*G123-0.01</f>
        <v>484.83800000000002</v>
      </c>
      <c r="I123" s="164">
        <v>0</v>
      </c>
      <c r="J123" s="137">
        <f t="shared" si="91"/>
        <v>0</v>
      </c>
      <c r="K123" s="172">
        <v>0</v>
      </c>
      <c r="L123" s="137">
        <f t="shared" si="92"/>
        <v>0</v>
      </c>
      <c r="M123" s="178">
        <v>0</v>
      </c>
      <c r="N123" s="138">
        <f t="shared" si="93"/>
        <v>0</v>
      </c>
      <c r="O123" s="121">
        <f t="shared" si="94"/>
        <v>26.64</v>
      </c>
      <c r="P123" s="125">
        <f t="shared" si="95"/>
        <v>484.84</v>
      </c>
      <c r="Q123" s="121">
        <f t="shared" si="96"/>
        <v>26.64</v>
      </c>
      <c r="R123" s="136">
        <f t="shared" si="97"/>
        <v>27.02</v>
      </c>
      <c r="S123" s="125">
        <f t="shared" si="98"/>
        <v>719.81</v>
      </c>
      <c r="T123" s="116">
        <f t="shared" si="99"/>
        <v>-13.02</v>
      </c>
      <c r="V123" s="154">
        <v>20.98</v>
      </c>
      <c r="W123">
        <f t="shared" si="37"/>
        <v>27.02</v>
      </c>
    </row>
    <row r="124" spans="1:25" x14ac:dyDescent="0.25">
      <c r="A124" s="293" t="s">
        <v>80</v>
      </c>
      <c r="B124" s="294"/>
      <c r="C124" s="294"/>
      <c r="D124" s="294"/>
      <c r="E124" s="294"/>
      <c r="F124" s="294"/>
      <c r="G124" s="294"/>
      <c r="H124" s="140">
        <f>SUM(H117:H123)+0.01</f>
        <v>7580.8328399999991</v>
      </c>
      <c r="I124" s="165"/>
      <c r="J124" s="141">
        <f>SUM(J117:J123)</f>
        <v>0</v>
      </c>
      <c r="K124" s="173"/>
      <c r="L124" s="141">
        <f>SUM(L117:L123)</f>
        <v>0</v>
      </c>
      <c r="M124" s="173"/>
      <c r="N124" s="140">
        <f>SUM(N117:N123)</f>
        <v>0</v>
      </c>
      <c r="O124" s="121"/>
      <c r="P124" s="140">
        <f>SUM(P117:P123)</f>
        <v>7581.08</v>
      </c>
      <c r="Q124" s="121"/>
      <c r="R124" s="124"/>
      <c r="S124" s="140">
        <f>SUM(S117:S123)</f>
        <v>8005.98</v>
      </c>
      <c r="W124">
        <f t="shared" si="37"/>
        <v>0</v>
      </c>
    </row>
    <row r="125" spans="1:25" ht="13.8" x14ac:dyDescent="0.25">
      <c r="A125" s="290" t="s">
        <v>266</v>
      </c>
      <c r="B125" s="291"/>
      <c r="C125" s="291"/>
      <c r="D125" s="291"/>
      <c r="E125" s="291"/>
      <c r="F125" s="291"/>
      <c r="G125" s="291"/>
      <c r="H125" s="292"/>
      <c r="I125" s="166"/>
      <c r="J125" s="131"/>
      <c r="K125" s="174"/>
      <c r="L125" s="131"/>
      <c r="M125" s="174"/>
      <c r="N125" s="145"/>
      <c r="O125" s="143"/>
      <c r="P125" s="132"/>
      <c r="Q125" s="143"/>
      <c r="R125" s="144"/>
      <c r="S125" s="132"/>
      <c r="W125">
        <f t="shared" ref="W125:W131" si="102">TRUNC(V125*1.2882,2)</f>
        <v>0</v>
      </c>
    </row>
    <row r="126" spans="1:25" x14ac:dyDescent="0.25">
      <c r="A126" s="112" t="s">
        <v>263</v>
      </c>
      <c r="B126" s="4" t="s">
        <v>556</v>
      </c>
      <c r="C126" s="78" t="s">
        <v>267</v>
      </c>
      <c r="D126" s="1" t="s">
        <v>160</v>
      </c>
      <c r="E126" s="136">
        <v>1</v>
      </c>
      <c r="F126" s="136">
        <v>583.53</v>
      </c>
      <c r="G126" s="137">
        <v>758.58</v>
      </c>
      <c r="H126" s="138">
        <f>E126*G126</f>
        <v>758.58</v>
      </c>
      <c r="I126" s="164">
        <v>0</v>
      </c>
      <c r="J126" s="137">
        <f>I126*H126</f>
        <v>0</v>
      </c>
      <c r="K126" s="172">
        <v>0</v>
      </c>
      <c r="L126" s="137">
        <f>K126*H126</f>
        <v>0</v>
      </c>
      <c r="M126" s="178">
        <v>0</v>
      </c>
      <c r="N126" s="138">
        <f>M126*H126</f>
        <v>0</v>
      </c>
      <c r="O126" s="121">
        <f t="shared" ref="O126:O128" si="103">E126-(I126*E126+K126*E126+M126*E126)</f>
        <v>1</v>
      </c>
      <c r="P126" s="125">
        <f t="shared" ref="P126:P128" si="104">TRUNC(O126*G126,2)</f>
        <v>758.58</v>
      </c>
      <c r="Q126" s="121">
        <f t="shared" ref="Q126" si="105">O126</f>
        <v>1</v>
      </c>
      <c r="R126" s="136">
        <f t="shared" ref="R126:R128" si="106">W126</f>
        <v>138.44</v>
      </c>
      <c r="S126" s="125">
        <f t="shared" ref="S126:S128" si="107">TRUNC(R126*Q126,2)</f>
        <v>138.44</v>
      </c>
      <c r="T126" s="116">
        <f>F126-R126</f>
        <v>445.09</v>
      </c>
      <c r="V126" s="154">
        <f>(9.52*(4*1.34))+10.53*(4*1.34)</f>
        <v>107.468</v>
      </c>
      <c r="W126">
        <f t="shared" si="102"/>
        <v>138.44</v>
      </c>
    </row>
    <row r="127" spans="1:25" ht="26.4" x14ac:dyDescent="0.25">
      <c r="A127" s="112" t="s">
        <v>264</v>
      </c>
      <c r="B127" s="4">
        <v>84135</v>
      </c>
      <c r="C127" s="59" t="s">
        <v>268</v>
      </c>
      <c r="D127" s="1" t="s">
        <v>160</v>
      </c>
      <c r="E127" s="136">
        <v>2</v>
      </c>
      <c r="F127" s="136">
        <v>106.14</v>
      </c>
      <c r="G127" s="137">
        <f t="shared" ref="G127" si="108">(F127*30%)+F127</f>
        <v>137.982</v>
      </c>
      <c r="H127" s="138">
        <f>E127*G127</f>
        <v>275.964</v>
      </c>
      <c r="I127" s="164">
        <v>0</v>
      </c>
      <c r="J127" s="137">
        <f>I127*H127</f>
        <v>0</v>
      </c>
      <c r="K127" s="172">
        <v>0</v>
      </c>
      <c r="L127" s="137">
        <f>K127*H127</f>
        <v>0</v>
      </c>
      <c r="M127" s="178">
        <v>0</v>
      </c>
      <c r="N127" s="138">
        <f>M127*H127</f>
        <v>0</v>
      </c>
      <c r="O127" s="121">
        <f t="shared" si="103"/>
        <v>2</v>
      </c>
      <c r="P127" s="125">
        <f t="shared" si="104"/>
        <v>275.95999999999998</v>
      </c>
      <c r="Q127" s="121">
        <v>0</v>
      </c>
      <c r="R127" s="136">
        <v>0</v>
      </c>
      <c r="S127" s="125">
        <f t="shared" si="107"/>
        <v>0</v>
      </c>
      <c r="T127" s="116">
        <f>F127-R127</f>
        <v>106.14</v>
      </c>
      <c r="W127">
        <f t="shared" si="102"/>
        <v>0</v>
      </c>
    </row>
    <row r="128" spans="1:25" x14ac:dyDescent="0.25">
      <c r="A128" s="112" t="s">
        <v>265</v>
      </c>
      <c r="B128" s="4">
        <v>11795</v>
      </c>
      <c r="C128" s="59" t="s">
        <v>269</v>
      </c>
      <c r="D128" s="1" t="s">
        <v>57</v>
      </c>
      <c r="E128" s="136">
        <v>2.4</v>
      </c>
      <c r="F128" s="136">
        <v>140.44999999999999</v>
      </c>
      <c r="G128" s="137">
        <v>182.58</v>
      </c>
      <c r="H128" s="138">
        <f>E128*G128</f>
        <v>438.19200000000001</v>
      </c>
      <c r="I128" s="164">
        <v>0</v>
      </c>
      <c r="J128" s="137">
        <f>I128*H128</f>
        <v>0</v>
      </c>
      <c r="K128" s="172">
        <v>0</v>
      </c>
      <c r="L128" s="137">
        <f>K128*H128</f>
        <v>0</v>
      </c>
      <c r="M128" s="178">
        <v>0</v>
      </c>
      <c r="N128" s="138">
        <f>M128*H128</f>
        <v>0</v>
      </c>
      <c r="O128" s="121">
        <f t="shared" si="103"/>
        <v>2.4</v>
      </c>
      <c r="P128" s="125">
        <f t="shared" si="104"/>
        <v>438.19</v>
      </c>
      <c r="Q128" s="121">
        <v>19.3</v>
      </c>
      <c r="R128" s="136">
        <f t="shared" si="106"/>
        <v>245.01</v>
      </c>
      <c r="S128" s="125">
        <f t="shared" si="107"/>
        <v>4728.6899999999996</v>
      </c>
      <c r="T128" s="116">
        <f>F128-R128</f>
        <v>-104.56</v>
      </c>
      <c r="V128" s="154">
        <v>190.2</v>
      </c>
      <c r="W128">
        <f t="shared" si="102"/>
        <v>245.01</v>
      </c>
      <c r="X128">
        <v>1</v>
      </c>
      <c r="Y128">
        <v>475.47</v>
      </c>
    </row>
    <row r="129" spans="1:25" x14ac:dyDescent="0.25">
      <c r="A129" s="293" t="s">
        <v>80</v>
      </c>
      <c r="B129" s="294"/>
      <c r="C129" s="294"/>
      <c r="D129" s="294"/>
      <c r="E129" s="294"/>
      <c r="F129" s="294"/>
      <c r="G129" s="294"/>
      <c r="H129" s="140">
        <f>SUM(H126:H128)-0.01</f>
        <v>1472.7260000000001</v>
      </c>
      <c r="I129" s="165"/>
      <c r="J129" s="141">
        <f>SUM(J126:J128)</f>
        <v>0</v>
      </c>
      <c r="K129" s="173"/>
      <c r="L129" s="141">
        <f>SUM(L126:L128)</f>
        <v>0</v>
      </c>
      <c r="M129" s="173"/>
      <c r="N129" s="140">
        <f>SUM(N126:N128)</f>
        <v>0</v>
      </c>
      <c r="O129" s="121"/>
      <c r="P129" s="140">
        <f>SUM(P126:P128)</f>
        <v>1472.73</v>
      </c>
      <c r="Q129" s="121"/>
      <c r="R129" s="124"/>
      <c r="S129" s="140">
        <f>SUM(S126:S128)</f>
        <v>4867.1299999999992</v>
      </c>
      <c r="X129">
        <f>1*0.4</f>
        <v>0.4</v>
      </c>
      <c r="Y129">
        <f>(X129*Y128)/X128</f>
        <v>190.18800000000002</v>
      </c>
    </row>
    <row r="130" spans="1:25" ht="13.8" x14ac:dyDescent="0.25">
      <c r="A130" s="290" t="s">
        <v>270</v>
      </c>
      <c r="B130" s="291"/>
      <c r="C130" s="291"/>
      <c r="D130" s="291"/>
      <c r="E130" s="291"/>
      <c r="F130" s="291"/>
      <c r="G130" s="291"/>
      <c r="H130" s="292"/>
      <c r="I130" s="166"/>
      <c r="J130" s="131"/>
      <c r="K130" s="174"/>
      <c r="L130" s="131"/>
      <c r="M130" s="174"/>
      <c r="N130" s="145"/>
      <c r="O130" s="143"/>
      <c r="P130" s="132"/>
      <c r="Q130" s="143"/>
      <c r="R130" s="144"/>
      <c r="S130" s="132"/>
      <c r="W130">
        <f t="shared" si="102"/>
        <v>0</v>
      </c>
    </row>
    <row r="131" spans="1:25" x14ac:dyDescent="0.25">
      <c r="A131" s="112" t="s">
        <v>271</v>
      </c>
      <c r="B131" s="4">
        <v>99803</v>
      </c>
      <c r="C131" s="60" t="s">
        <v>272</v>
      </c>
      <c r="D131" s="1" t="s">
        <v>67</v>
      </c>
      <c r="E131" s="136">
        <v>83.43</v>
      </c>
      <c r="F131" s="136">
        <v>1.1100000000000001</v>
      </c>
      <c r="G131" s="137">
        <f>(F131*30%)+F131</f>
        <v>1.4430000000000001</v>
      </c>
      <c r="H131" s="138">
        <v>120.13</v>
      </c>
      <c r="I131" s="164">
        <v>0</v>
      </c>
      <c r="J131" s="137">
        <f>I131*H131</f>
        <v>0</v>
      </c>
      <c r="K131" s="172">
        <v>0</v>
      </c>
      <c r="L131" s="137">
        <f>K131*H131</f>
        <v>0</v>
      </c>
      <c r="M131" s="178">
        <v>0</v>
      </c>
      <c r="N131" s="138">
        <f>M131*H131</f>
        <v>0</v>
      </c>
      <c r="O131" s="121">
        <f t="shared" ref="O131" si="109">E131-(I131*E131+K131*E131+M131*E131)</f>
        <v>83.43</v>
      </c>
      <c r="P131" s="125">
        <f t="shared" ref="P131" si="110">TRUNC(O131*G131,2)</f>
        <v>120.38</v>
      </c>
      <c r="Q131" s="121">
        <f>O131</f>
        <v>83.43</v>
      </c>
      <c r="R131" s="136">
        <f>W131</f>
        <v>1.68</v>
      </c>
      <c r="S131" s="125">
        <f>TRUNC(R131*Q131,2)</f>
        <v>140.16</v>
      </c>
      <c r="T131" s="116">
        <f>F131-R131</f>
        <v>-0.56999999999999984</v>
      </c>
      <c r="V131" s="154">
        <v>1.31</v>
      </c>
      <c r="W131">
        <f t="shared" si="102"/>
        <v>1.68</v>
      </c>
    </row>
    <row r="132" spans="1:25" x14ac:dyDescent="0.25">
      <c r="A132" s="293" t="s">
        <v>80</v>
      </c>
      <c r="B132" s="294"/>
      <c r="C132" s="294"/>
      <c r="D132" s="294"/>
      <c r="E132" s="294"/>
      <c r="F132" s="294"/>
      <c r="G132" s="294"/>
      <c r="H132" s="140">
        <f>SUM(H131:H131)</f>
        <v>120.13</v>
      </c>
      <c r="I132" s="165"/>
      <c r="J132" s="141">
        <f>SUM(J131:J131)</f>
        <v>0</v>
      </c>
      <c r="K132" s="173"/>
      <c r="L132" s="141">
        <f>SUM(L131:L131)</f>
        <v>0</v>
      </c>
      <c r="M132" s="173"/>
      <c r="N132" s="140">
        <f>SUM(N131:N131)</f>
        <v>0</v>
      </c>
      <c r="O132" s="121"/>
      <c r="P132" s="140">
        <f>SUM(P131:P131)</f>
        <v>120.38</v>
      </c>
      <c r="Q132" s="121"/>
      <c r="R132" s="124"/>
      <c r="S132" s="140">
        <f>SUM(S131:S131)</f>
        <v>140.16</v>
      </c>
      <c r="T132" s="116">
        <f>F132-R132</f>
        <v>0</v>
      </c>
    </row>
    <row r="133" spans="1:25" x14ac:dyDescent="0.25">
      <c r="A133" s="112"/>
      <c r="B133" s="113"/>
      <c r="C133" s="113"/>
      <c r="D133" s="113"/>
      <c r="E133" s="129"/>
      <c r="F133" s="129"/>
      <c r="G133" s="129"/>
      <c r="H133" s="140"/>
      <c r="I133" s="165"/>
      <c r="J133" s="141"/>
      <c r="K133" s="173"/>
      <c r="L133" s="141"/>
      <c r="M133" s="173"/>
      <c r="N133" s="140"/>
      <c r="O133" s="121"/>
      <c r="P133" s="140"/>
      <c r="Q133" s="121"/>
      <c r="R133" s="129"/>
      <c r="S133" s="125"/>
      <c r="T133" s="116">
        <f>F133-R133</f>
        <v>0</v>
      </c>
    </row>
    <row r="134" spans="1:25" ht="16.2" thickBot="1" x14ac:dyDescent="0.35">
      <c r="A134" s="286" t="s">
        <v>273</v>
      </c>
      <c r="B134" s="287"/>
      <c r="C134" s="287"/>
      <c r="D134" s="287"/>
      <c r="E134" s="287"/>
      <c r="F134" s="287"/>
      <c r="G134" s="287"/>
      <c r="H134" s="148">
        <f>SUM(H10+H13+H19+H33+H36+H42+H46+H50+H55+H92+H96+H100+H112+H115+H124+H129+H132)</f>
        <v>89645.501260000005</v>
      </c>
      <c r="I134" s="171"/>
      <c r="J134" s="149">
        <f>SUM(J10+J13+J19+J33+J36+J42+J46+J50+J55+J92+J96+J100+J112+J115+J124+J129+J132)</f>
        <v>35850.673650000004</v>
      </c>
      <c r="K134" s="177"/>
      <c r="L134" s="149">
        <f>SUM(L10+L13+L19+L33+L36+L42+L46+L50+L55+L92+L96+L100+L112+L115+L124+L129+L132)</f>
        <v>4261.1599551999998</v>
      </c>
      <c r="M134" s="177"/>
      <c r="N134" s="148">
        <f>SUM(N10+N13+N19+N33+N36+N42+N46+N50+N55+N92+N96+N100+N112+N115+N124+N129+N132)</f>
        <v>25260.113614800004</v>
      </c>
      <c r="O134" s="163"/>
      <c r="P134" s="148">
        <f>SUM(P10+P13+P19+P33+P36+P42+P46+P50+P55+P92+P96+P100+P112+P115+P124+P129+P132)</f>
        <v>24272.15</v>
      </c>
      <c r="Q134" s="150"/>
      <c r="R134" s="151"/>
      <c r="S134" s="152">
        <f>S132+S129+S124+S115+S112+S100+S96+S92+S55+S50+S46+S42+S36+S33+S19+S13+S10</f>
        <v>26852.43</v>
      </c>
      <c r="T134" s="116">
        <f>SUM(T8:T133)</f>
        <v>2042.32</v>
      </c>
    </row>
    <row r="135" spans="1:25" x14ac:dyDescent="0.25">
      <c r="Q135" s="153"/>
    </row>
    <row r="137" spans="1:25" ht="13.8" x14ac:dyDescent="0.25">
      <c r="C137" s="52" t="s">
        <v>558</v>
      </c>
    </row>
    <row r="138" spans="1:25" ht="13.8" x14ac:dyDescent="0.25">
      <c r="C138" s="155"/>
    </row>
    <row r="139" spans="1:25" ht="13.8" x14ac:dyDescent="0.25">
      <c r="C139" s="155"/>
    </row>
    <row r="142" spans="1:25" ht="15.6" x14ac:dyDescent="0.3">
      <c r="C142" s="53" t="s">
        <v>559</v>
      </c>
    </row>
    <row r="143" spans="1:25" ht="15.6" x14ac:dyDescent="0.3">
      <c r="C143" s="54" t="s">
        <v>560</v>
      </c>
    </row>
    <row r="144" spans="1:25" ht="15.6" x14ac:dyDescent="0.3">
      <c r="C144" s="54"/>
    </row>
    <row r="145" spans="3:3" ht="15.6" x14ac:dyDescent="0.3">
      <c r="C145" s="54"/>
    </row>
  </sheetData>
  <mergeCells count="58">
    <mergeCell ref="A100:G100"/>
    <mergeCell ref="A101:H101"/>
    <mergeCell ref="A112:G112"/>
    <mergeCell ref="A113:H113"/>
    <mergeCell ref="A91:G91"/>
    <mergeCell ref="A93:H93"/>
    <mergeCell ref="A96:G96"/>
    <mergeCell ref="A97:H97"/>
    <mergeCell ref="A130:H130"/>
    <mergeCell ref="A132:G132"/>
    <mergeCell ref="A115:G115"/>
    <mergeCell ref="A116:H116"/>
    <mergeCell ref="A124:G124"/>
    <mergeCell ref="A125:H125"/>
    <mergeCell ref="A129:G129"/>
    <mergeCell ref="A51:H51"/>
    <mergeCell ref="A55:G55"/>
    <mergeCell ref="A56:H56"/>
    <mergeCell ref="A60:G60"/>
    <mergeCell ref="A67:G67"/>
    <mergeCell ref="A1:H1"/>
    <mergeCell ref="A42:G42"/>
    <mergeCell ref="A43:H43"/>
    <mergeCell ref="A50:G50"/>
    <mergeCell ref="A47:H47"/>
    <mergeCell ref="A46:G46"/>
    <mergeCell ref="A36:G36"/>
    <mergeCell ref="A37:H37"/>
    <mergeCell ref="A19:G19"/>
    <mergeCell ref="A4:C4"/>
    <mergeCell ref="A3:D3"/>
    <mergeCell ref="E3:G4"/>
    <mergeCell ref="A14:H14"/>
    <mergeCell ref="A134:G134"/>
    <mergeCell ref="A5:C5"/>
    <mergeCell ref="A11:H11"/>
    <mergeCell ref="A13:G13"/>
    <mergeCell ref="D5:H5"/>
    <mergeCell ref="A20:H20"/>
    <mergeCell ref="A33:G33"/>
    <mergeCell ref="A34:H34"/>
    <mergeCell ref="B21:H21"/>
    <mergeCell ref="B24:H24"/>
    <mergeCell ref="B27:H27"/>
    <mergeCell ref="A72:G72"/>
    <mergeCell ref="A77:G77"/>
    <mergeCell ref="A86:G86"/>
    <mergeCell ref="A7:H7"/>
    <mergeCell ref="A10:G10"/>
    <mergeCell ref="Q1:S5"/>
    <mergeCell ref="K4:L5"/>
    <mergeCell ref="I4:J5"/>
    <mergeCell ref="M4:N5"/>
    <mergeCell ref="O4:P5"/>
    <mergeCell ref="I1:N1"/>
    <mergeCell ref="O1:P1"/>
    <mergeCell ref="I2:N2"/>
    <mergeCell ref="I3:N3"/>
  </mergeCells>
  <phoneticPr fontId="2" type="noConversion"/>
  <printOptions horizontalCentered="1"/>
  <pageMargins left="0.59055118110236227" right="0.59055118110236227" top="0.78740157480314965" bottom="0.78740157480314965" header="0" footer="0"/>
  <pageSetup paperSize="9" scale="52" fitToHeight="3" orientation="landscape" r:id="rId1"/>
  <headerFooter alignWithMargins="0">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opLeftCell="C20" zoomScaleNormal="100" workbookViewId="0">
      <selection activeCell="N39" sqref="N39"/>
    </sheetView>
  </sheetViews>
  <sheetFormatPr defaultRowHeight="13.2" x14ac:dyDescent="0.25"/>
  <cols>
    <col min="1" max="1" width="6.6640625" customWidth="1"/>
    <col min="3" max="3" width="16.109375" customWidth="1"/>
    <col min="4" max="4" width="13" customWidth="1"/>
    <col min="5" max="5" width="0.109375" hidden="1" customWidth="1"/>
    <col min="6" max="6" width="10" style="91" customWidth="1"/>
    <col min="7" max="7" width="12" style="91" bestFit="1" customWidth="1"/>
    <col min="8" max="8" width="10.6640625" customWidth="1"/>
    <col min="9" max="9" width="11.88671875" customWidth="1"/>
    <col min="10" max="10" width="10.6640625" customWidth="1"/>
    <col min="11" max="11" width="12.33203125" customWidth="1"/>
    <col min="12" max="12" width="10.6640625" customWidth="1"/>
    <col min="13" max="13" width="12" customWidth="1"/>
    <col min="14" max="14" width="13.5546875" customWidth="1"/>
  </cols>
  <sheetData>
    <row r="1" spans="1:14" ht="15.75" customHeight="1" x14ac:dyDescent="0.25">
      <c r="A1" s="315" t="s">
        <v>59</v>
      </c>
      <c r="B1" s="315"/>
      <c r="C1" s="315"/>
      <c r="D1" s="315"/>
      <c r="E1" s="315"/>
      <c r="F1" s="315"/>
      <c r="G1" s="315"/>
      <c r="H1" s="315"/>
      <c r="I1" s="315"/>
      <c r="J1" s="315"/>
      <c r="K1" s="315"/>
      <c r="L1" s="315"/>
      <c r="M1" s="315"/>
      <c r="N1" s="315"/>
    </row>
    <row r="2" spans="1:14" ht="17.25" customHeight="1" x14ac:dyDescent="0.25">
      <c r="A2" s="315"/>
      <c r="B2" s="315"/>
      <c r="C2" s="315"/>
      <c r="D2" s="315"/>
      <c r="E2" s="315"/>
      <c r="F2" s="315"/>
      <c r="G2" s="315"/>
      <c r="H2" s="315"/>
      <c r="I2" s="315"/>
      <c r="J2" s="315"/>
      <c r="K2" s="315"/>
      <c r="L2" s="315"/>
      <c r="M2" s="315"/>
      <c r="N2" s="315"/>
    </row>
    <row r="3" spans="1:14" ht="18.75" customHeight="1" x14ac:dyDescent="0.3">
      <c r="A3" s="316" t="s">
        <v>59</v>
      </c>
      <c r="B3" s="316"/>
      <c r="C3" s="316"/>
      <c r="D3" s="316"/>
      <c r="E3" s="316"/>
      <c r="F3" s="316"/>
      <c r="G3" s="316"/>
      <c r="H3" s="316"/>
      <c r="I3" s="316"/>
      <c r="J3" s="316"/>
      <c r="K3" s="316"/>
      <c r="L3" s="316"/>
      <c r="M3" s="316"/>
      <c r="N3" s="316"/>
    </row>
    <row r="4" spans="1:14" ht="17.25" customHeight="1" x14ac:dyDescent="0.3">
      <c r="A4" s="317" t="s">
        <v>60</v>
      </c>
      <c r="B4" s="317"/>
      <c r="C4" s="317"/>
      <c r="D4" s="317"/>
      <c r="E4" s="317"/>
      <c r="F4" s="317"/>
      <c r="G4" s="317"/>
      <c r="H4" s="317"/>
      <c r="I4" s="317"/>
      <c r="J4" s="317"/>
      <c r="K4" s="317"/>
      <c r="L4" s="317"/>
      <c r="M4" s="317"/>
      <c r="N4" s="317"/>
    </row>
    <row r="5" spans="1:14" ht="15.75" customHeight="1" x14ac:dyDescent="0.3">
      <c r="A5" s="317" t="s">
        <v>61</v>
      </c>
      <c r="B5" s="317"/>
      <c r="C5" s="317"/>
      <c r="D5" s="317"/>
      <c r="E5" s="317"/>
      <c r="F5" s="317"/>
      <c r="G5" s="317"/>
      <c r="H5" s="317"/>
      <c r="I5" s="317"/>
      <c r="J5" s="317"/>
      <c r="K5" s="317"/>
      <c r="L5" s="317"/>
      <c r="M5" s="317"/>
      <c r="N5" s="317"/>
    </row>
    <row r="6" spans="1:14" ht="16.8" x14ac:dyDescent="0.3">
      <c r="A6" s="318" t="s">
        <v>62</v>
      </c>
      <c r="B6" s="318"/>
      <c r="C6" s="318"/>
      <c r="D6" s="318"/>
      <c r="E6" s="318"/>
      <c r="F6" s="318"/>
      <c r="G6" s="318"/>
      <c r="H6" s="318"/>
      <c r="I6" s="318"/>
      <c r="J6" s="318"/>
      <c r="K6" s="318"/>
      <c r="L6" s="318"/>
      <c r="M6" s="318"/>
      <c r="N6" s="318"/>
    </row>
    <row r="7" spans="1:14" ht="16.8" x14ac:dyDescent="0.3">
      <c r="A7" s="51"/>
      <c r="B7" s="51"/>
      <c r="C7" s="51"/>
      <c r="D7" s="51"/>
      <c r="E7" s="51"/>
      <c r="F7" s="89"/>
      <c r="G7" s="89"/>
      <c r="H7" s="6"/>
      <c r="I7" s="6"/>
      <c r="J7" s="6"/>
      <c r="K7" s="6"/>
      <c r="L7" s="6"/>
      <c r="M7" s="6"/>
    </row>
    <row r="8" spans="1:14" x14ac:dyDescent="0.25">
      <c r="A8" s="50" t="s">
        <v>55</v>
      </c>
      <c r="B8" s="311" t="s">
        <v>54</v>
      </c>
      <c r="C8" s="311"/>
      <c r="D8" s="311"/>
      <c r="E8" s="311"/>
      <c r="F8" s="311"/>
      <c r="G8" s="311"/>
      <c r="H8" s="311"/>
      <c r="I8" s="311"/>
      <c r="J8" s="311"/>
      <c r="K8" s="311"/>
      <c r="L8" s="311"/>
      <c r="M8" s="6"/>
    </row>
    <row r="9" spans="1:14" x14ac:dyDescent="0.25">
      <c r="A9" s="50" t="s">
        <v>53</v>
      </c>
      <c r="B9" s="311" t="s">
        <v>531</v>
      </c>
      <c r="C9" s="311"/>
      <c r="D9" s="311"/>
      <c r="E9" s="311"/>
      <c r="F9" s="311"/>
      <c r="G9" s="311"/>
      <c r="H9" s="311"/>
      <c r="I9" s="311"/>
      <c r="J9" s="311"/>
      <c r="K9" s="311"/>
      <c r="L9" s="311"/>
      <c r="M9" s="6"/>
    </row>
    <row r="10" spans="1:14" ht="12.75" customHeight="1" x14ac:dyDescent="0.25">
      <c r="A10" s="50" t="s">
        <v>52</v>
      </c>
      <c r="B10" s="321" t="s">
        <v>536</v>
      </c>
      <c r="C10" s="321"/>
      <c r="D10" s="321"/>
      <c r="E10" s="321"/>
      <c r="F10" s="321"/>
      <c r="G10" s="321"/>
      <c r="H10" s="321"/>
      <c r="I10" s="321"/>
      <c r="J10" s="321"/>
      <c r="K10" s="321"/>
      <c r="L10" s="321"/>
      <c r="M10" s="6"/>
    </row>
    <row r="11" spans="1:14" ht="9.75" customHeight="1" x14ac:dyDescent="0.25">
      <c r="A11" s="45"/>
      <c r="B11" s="47"/>
      <c r="C11" s="49"/>
      <c r="D11" s="47"/>
      <c r="E11" s="48"/>
      <c r="F11" s="90"/>
      <c r="G11" s="90"/>
      <c r="H11" s="48"/>
      <c r="I11" s="48"/>
      <c r="J11" s="48"/>
      <c r="K11" s="48"/>
      <c r="L11" s="47"/>
      <c r="M11" s="6"/>
    </row>
    <row r="12" spans="1:14" hidden="1" x14ac:dyDescent="0.25"/>
    <row r="13" spans="1:14" hidden="1" x14ac:dyDescent="0.25">
      <c r="A13" s="45"/>
      <c r="B13" s="45"/>
      <c r="C13" s="45"/>
      <c r="D13" s="45"/>
      <c r="E13" s="46"/>
      <c r="F13" s="92"/>
      <c r="G13" s="92"/>
      <c r="H13" s="46"/>
      <c r="I13" s="46"/>
      <c r="J13" s="46"/>
      <c r="K13" s="46"/>
      <c r="L13" s="45"/>
      <c r="M13" s="45"/>
    </row>
    <row r="14" spans="1:14" x14ac:dyDescent="0.25">
      <c r="A14" s="324" t="s">
        <v>51</v>
      </c>
      <c r="B14" s="324"/>
      <c r="C14" s="324"/>
      <c r="D14" s="324"/>
      <c r="E14" s="324"/>
      <c r="F14" s="324"/>
      <c r="G14" s="324"/>
      <c r="H14" s="324"/>
      <c r="I14" s="324"/>
      <c r="J14" s="324"/>
      <c r="K14" s="324"/>
      <c r="L14" s="324"/>
      <c r="M14" s="324"/>
      <c r="N14" s="324"/>
    </row>
    <row r="15" spans="1:14" ht="13.8" thickBot="1" x14ac:dyDescent="0.3">
      <c r="A15" s="45"/>
      <c r="B15" s="45"/>
      <c r="C15" s="45"/>
      <c r="D15" s="45"/>
      <c r="E15" s="46"/>
      <c r="F15" s="92"/>
      <c r="G15" s="92"/>
      <c r="H15" s="46"/>
      <c r="I15" s="46"/>
      <c r="J15" s="46"/>
      <c r="K15" s="46"/>
      <c r="L15" s="45"/>
      <c r="M15" s="45"/>
      <c r="N15" s="45"/>
    </row>
    <row r="16" spans="1:14" x14ac:dyDescent="0.25">
      <c r="A16" s="44" t="s">
        <v>0</v>
      </c>
      <c r="B16" s="43" t="s">
        <v>50</v>
      </c>
      <c r="C16" s="42"/>
      <c r="D16" s="322" t="s">
        <v>49</v>
      </c>
      <c r="E16" s="41" t="s">
        <v>48</v>
      </c>
      <c r="F16" s="312">
        <v>30</v>
      </c>
      <c r="G16" s="313"/>
      <c r="H16" s="40">
        <v>60</v>
      </c>
      <c r="I16" s="39"/>
      <c r="J16" s="39">
        <v>90</v>
      </c>
      <c r="K16" s="39"/>
      <c r="L16" s="39">
        <v>120</v>
      </c>
      <c r="M16" s="40"/>
      <c r="N16" s="98" t="s">
        <v>529</v>
      </c>
    </row>
    <row r="17" spans="1:14" x14ac:dyDescent="0.25">
      <c r="A17" s="38"/>
      <c r="B17" s="37" t="s">
        <v>47</v>
      </c>
      <c r="C17" s="36"/>
      <c r="D17" s="323"/>
      <c r="E17" s="35" t="s">
        <v>46</v>
      </c>
      <c r="F17" s="93" t="s">
        <v>45</v>
      </c>
      <c r="G17" s="93"/>
      <c r="H17" s="34" t="s">
        <v>45</v>
      </c>
      <c r="I17" s="33"/>
      <c r="J17" s="33" t="s">
        <v>45</v>
      </c>
      <c r="K17" s="33"/>
      <c r="L17" s="319" t="s">
        <v>45</v>
      </c>
      <c r="M17" s="320"/>
      <c r="N17" s="85"/>
    </row>
    <row r="18" spans="1:14" x14ac:dyDescent="0.25">
      <c r="A18" s="27">
        <v>1</v>
      </c>
      <c r="B18" s="314" t="str">
        <f>Orçamento!A7</f>
        <v>SERVIÇOS GERAIS DE CANTEIRO</v>
      </c>
      <c r="C18" s="310"/>
      <c r="D18" s="25">
        <f>Orçamento!H10</f>
        <v>1943.8710000000001</v>
      </c>
      <c r="E18" s="24"/>
      <c r="F18" s="94">
        <v>1</v>
      </c>
      <c r="G18" s="99">
        <f>F18*D18</f>
        <v>1943.8710000000001</v>
      </c>
      <c r="H18" s="94">
        <v>0</v>
      </c>
      <c r="I18" s="99">
        <f>H18*D18</f>
        <v>0</v>
      </c>
      <c r="J18" s="94"/>
      <c r="K18" s="99">
        <f>J18*D18</f>
        <v>0</v>
      </c>
      <c r="L18" s="94"/>
      <c r="M18" s="99">
        <f>L18*D18</f>
        <v>0</v>
      </c>
      <c r="N18" s="97">
        <f>G18+I18+K18+M18</f>
        <v>1943.8710000000001</v>
      </c>
    </row>
    <row r="19" spans="1:14" x14ac:dyDescent="0.25">
      <c r="A19" s="27">
        <v>2</v>
      </c>
      <c r="B19" s="308" t="str">
        <f>Orçamento!A11</f>
        <v>FUNDAÇÃO</v>
      </c>
      <c r="C19" s="310"/>
      <c r="D19" s="25">
        <f>Orçamento!H13</f>
        <v>3939.3</v>
      </c>
      <c r="E19" s="24"/>
      <c r="F19" s="94">
        <v>1</v>
      </c>
      <c r="G19" s="99">
        <f t="shared" ref="G19:G34" si="0">F19*D19</f>
        <v>3939.3</v>
      </c>
      <c r="H19" s="94">
        <v>0</v>
      </c>
      <c r="I19" s="99">
        <f t="shared" ref="I19:I34" si="1">H19*D19</f>
        <v>0</v>
      </c>
      <c r="J19" s="94"/>
      <c r="K19" s="99">
        <f t="shared" ref="K19:K33" si="2">J19*D19</f>
        <v>0</v>
      </c>
      <c r="L19" s="94"/>
      <c r="M19" s="99">
        <f t="shared" ref="M19:M34" si="3">L19*D19</f>
        <v>0</v>
      </c>
      <c r="N19" s="97">
        <f t="shared" ref="N19:N34" si="4">G19+I19+K19+M19</f>
        <v>3939.3</v>
      </c>
    </row>
    <row r="20" spans="1:14" x14ac:dyDescent="0.25">
      <c r="A20" s="27">
        <v>3</v>
      </c>
      <c r="B20" s="308" t="str">
        <f>Orçamento!A14</f>
        <v>SERVIÇOS EM TERRA</v>
      </c>
      <c r="C20" s="309"/>
      <c r="D20" s="25">
        <f>Orçamento!H19</f>
        <v>1777.0327</v>
      </c>
      <c r="E20" s="24"/>
      <c r="F20" s="94">
        <v>1</v>
      </c>
      <c r="G20" s="99">
        <f t="shared" si="0"/>
        <v>1777.0327</v>
      </c>
      <c r="H20" s="94">
        <v>0</v>
      </c>
      <c r="I20" s="99">
        <f t="shared" si="1"/>
        <v>0</v>
      </c>
      <c r="J20" s="94"/>
      <c r="K20" s="99">
        <f t="shared" si="2"/>
        <v>0</v>
      </c>
      <c r="L20" s="94"/>
      <c r="M20" s="99">
        <f t="shared" si="3"/>
        <v>0</v>
      </c>
      <c r="N20" s="97">
        <f t="shared" si="4"/>
        <v>1777.0327</v>
      </c>
    </row>
    <row r="21" spans="1:14" x14ac:dyDescent="0.25">
      <c r="A21" s="27">
        <v>4</v>
      </c>
      <c r="B21" s="308" t="str">
        <f>Orçamento!A20</f>
        <v>ESTRUTURA DE CONCRETO/FORMAS</v>
      </c>
      <c r="C21" s="309"/>
      <c r="D21" s="25">
        <f>Orçamento!H33</f>
        <v>20192.831700000002</v>
      </c>
      <c r="E21" s="24"/>
      <c r="F21" s="94">
        <v>1</v>
      </c>
      <c r="G21" s="99">
        <f t="shared" si="0"/>
        <v>20192.831700000002</v>
      </c>
      <c r="H21" s="94">
        <v>0</v>
      </c>
      <c r="I21" s="99">
        <f t="shared" si="1"/>
        <v>0</v>
      </c>
      <c r="J21" s="94">
        <v>0</v>
      </c>
      <c r="K21" s="99">
        <f t="shared" si="2"/>
        <v>0</v>
      </c>
      <c r="L21" s="94">
        <v>0</v>
      </c>
      <c r="M21" s="99">
        <f t="shared" si="3"/>
        <v>0</v>
      </c>
      <c r="N21" s="97">
        <f t="shared" si="4"/>
        <v>20192.831700000002</v>
      </c>
    </row>
    <row r="22" spans="1:14" x14ac:dyDescent="0.25">
      <c r="A22" s="27">
        <v>5</v>
      </c>
      <c r="B22" s="308" t="str">
        <f>Orçamento!A34</f>
        <v>IMPERMEABILIZAÇÃO</v>
      </c>
      <c r="C22" s="309"/>
      <c r="D22" s="25">
        <f>Orçamento!H36</f>
        <v>277.87299999999999</v>
      </c>
      <c r="E22" s="24"/>
      <c r="F22" s="94">
        <v>1</v>
      </c>
      <c r="G22" s="99">
        <f t="shared" si="0"/>
        <v>277.87299999999999</v>
      </c>
      <c r="H22" s="94">
        <v>0</v>
      </c>
      <c r="I22" s="99">
        <f t="shared" si="1"/>
        <v>0</v>
      </c>
      <c r="J22" s="94">
        <v>0</v>
      </c>
      <c r="K22" s="99">
        <f t="shared" si="2"/>
        <v>0</v>
      </c>
      <c r="L22" s="94">
        <v>0</v>
      </c>
      <c r="M22" s="99">
        <f t="shared" si="3"/>
        <v>0</v>
      </c>
      <c r="N22" s="97">
        <f t="shared" si="4"/>
        <v>277.87299999999999</v>
      </c>
    </row>
    <row r="23" spans="1:14" x14ac:dyDescent="0.25">
      <c r="A23" s="32">
        <v>6</v>
      </c>
      <c r="B23" s="308" t="str">
        <f>Orçamento!A37</f>
        <v>ALVENARIA</v>
      </c>
      <c r="C23" s="309"/>
      <c r="D23" s="25">
        <f>Orçamento!H42</f>
        <v>4589.6607999999997</v>
      </c>
      <c r="E23" s="24"/>
      <c r="F23" s="94">
        <v>0</v>
      </c>
      <c r="G23" s="99">
        <f t="shared" si="0"/>
        <v>0</v>
      </c>
      <c r="H23" s="94">
        <v>1</v>
      </c>
      <c r="I23" s="99">
        <f t="shared" si="1"/>
        <v>4589.6607999999997</v>
      </c>
      <c r="J23" s="94">
        <v>0</v>
      </c>
      <c r="K23" s="99">
        <f t="shared" si="2"/>
        <v>0</v>
      </c>
      <c r="L23" s="94">
        <v>0</v>
      </c>
      <c r="M23" s="99">
        <f t="shared" si="3"/>
        <v>0</v>
      </c>
      <c r="N23" s="97">
        <f t="shared" si="4"/>
        <v>4589.6607999999997</v>
      </c>
    </row>
    <row r="24" spans="1:14" x14ac:dyDescent="0.25">
      <c r="A24" s="27">
        <v>7</v>
      </c>
      <c r="B24" s="327" t="str">
        <f>Orçamento!A43</f>
        <v>ESTRUTURA DE COBERTURA</v>
      </c>
      <c r="C24" s="326"/>
      <c r="D24" s="31">
        <f>Orçamento!H46</f>
        <v>8187.5704999999998</v>
      </c>
      <c r="E24" s="30"/>
      <c r="F24" s="95">
        <v>0</v>
      </c>
      <c r="G24" s="99">
        <f t="shared" si="0"/>
        <v>0</v>
      </c>
      <c r="H24" s="94">
        <v>1</v>
      </c>
      <c r="I24" s="99">
        <f t="shared" si="1"/>
        <v>8187.5704999999998</v>
      </c>
      <c r="J24" s="94">
        <v>0</v>
      </c>
      <c r="K24" s="99">
        <f t="shared" si="2"/>
        <v>0</v>
      </c>
      <c r="L24" s="94">
        <v>0</v>
      </c>
      <c r="M24" s="99">
        <f t="shared" si="3"/>
        <v>0</v>
      </c>
      <c r="N24" s="97">
        <f t="shared" si="4"/>
        <v>8187.5704999999998</v>
      </c>
    </row>
    <row r="25" spans="1:14" x14ac:dyDescent="0.25">
      <c r="A25" s="27">
        <v>8</v>
      </c>
      <c r="B25" s="308" t="str">
        <f>Orçamento!A47</f>
        <v>COBERTURA</v>
      </c>
      <c r="C25" s="309"/>
      <c r="D25" s="26">
        <f>Orçamento!H50</f>
        <v>5069.0290000000005</v>
      </c>
      <c r="E25" s="24"/>
      <c r="F25" s="94">
        <v>0</v>
      </c>
      <c r="G25" s="99">
        <f t="shared" si="0"/>
        <v>0</v>
      </c>
      <c r="H25" s="94">
        <v>1</v>
      </c>
      <c r="I25" s="99">
        <f t="shared" si="1"/>
        <v>5069.0290000000005</v>
      </c>
      <c r="J25" s="94">
        <v>0</v>
      </c>
      <c r="K25" s="99">
        <f t="shared" si="2"/>
        <v>0</v>
      </c>
      <c r="L25" s="94">
        <v>0</v>
      </c>
      <c r="M25" s="99">
        <f t="shared" si="3"/>
        <v>0</v>
      </c>
      <c r="N25" s="97">
        <f t="shared" si="4"/>
        <v>5069.0290000000005</v>
      </c>
    </row>
    <row r="26" spans="1:14" x14ac:dyDescent="0.25">
      <c r="A26" s="27">
        <v>9</v>
      </c>
      <c r="B26" s="308" t="str">
        <f>Orçamento!A51</f>
        <v>ESQUADRIAS E FERRAGENS</v>
      </c>
      <c r="C26" s="309"/>
      <c r="D26" s="26">
        <f>Orçamento!H55</f>
        <v>4520.0867200000002</v>
      </c>
      <c r="E26" s="24"/>
      <c r="F26" s="94">
        <v>0</v>
      </c>
      <c r="G26" s="99">
        <f t="shared" si="0"/>
        <v>0</v>
      </c>
      <c r="H26" s="94">
        <v>0</v>
      </c>
      <c r="I26" s="99">
        <f t="shared" si="1"/>
        <v>0</v>
      </c>
      <c r="J26" s="94">
        <v>0.5</v>
      </c>
      <c r="K26" s="99">
        <f t="shared" si="2"/>
        <v>2260.0433600000001</v>
      </c>
      <c r="L26" s="94">
        <v>0.5</v>
      </c>
      <c r="M26" s="99">
        <f t="shared" si="3"/>
        <v>2260.0433600000001</v>
      </c>
      <c r="N26" s="97">
        <f t="shared" si="4"/>
        <v>4520.0867200000002</v>
      </c>
    </row>
    <row r="27" spans="1:14" x14ac:dyDescent="0.25">
      <c r="A27" s="27">
        <v>10</v>
      </c>
      <c r="B27" s="29" t="str">
        <f>Orçamento!A56</f>
        <v>INSTALAÇÕES ELÉTRICAS</v>
      </c>
      <c r="C27" s="28"/>
      <c r="D27" s="26">
        <f>Orçamento!H92</f>
        <v>11258.233000000004</v>
      </c>
      <c r="E27" s="24"/>
      <c r="F27" s="94">
        <v>0</v>
      </c>
      <c r="G27" s="99">
        <f t="shared" si="0"/>
        <v>0</v>
      </c>
      <c r="H27" s="94">
        <v>0</v>
      </c>
      <c r="I27" s="99">
        <f t="shared" si="1"/>
        <v>0</v>
      </c>
      <c r="J27" s="94">
        <v>0.5</v>
      </c>
      <c r="K27" s="99">
        <f t="shared" si="2"/>
        <v>5629.1165000000019</v>
      </c>
      <c r="L27" s="94">
        <v>0.5</v>
      </c>
      <c r="M27" s="99">
        <f t="shared" si="3"/>
        <v>5629.1165000000019</v>
      </c>
      <c r="N27" s="97">
        <f t="shared" si="4"/>
        <v>11258.233000000004</v>
      </c>
    </row>
    <row r="28" spans="1:14" x14ac:dyDescent="0.25">
      <c r="A28" s="27">
        <v>11</v>
      </c>
      <c r="B28" s="308" t="str">
        <f>Orçamento!A93</f>
        <v>REVESTIMENTO DE PAREDES</v>
      </c>
      <c r="C28" s="309"/>
      <c r="D28" s="26">
        <f>Orçamento!H96</f>
        <v>5789.2457999999997</v>
      </c>
      <c r="E28" s="24"/>
      <c r="F28" s="94">
        <v>0</v>
      </c>
      <c r="G28" s="99">
        <f t="shared" si="0"/>
        <v>0</v>
      </c>
      <c r="H28" s="94">
        <v>0</v>
      </c>
      <c r="I28" s="99">
        <f t="shared" si="1"/>
        <v>0</v>
      </c>
      <c r="J28" s="94">
        <v>0.5</v>
      </c>
      <c r="K28" s="99">
        <f t="shared" si="2"/>
        <v>2894.6228999999998</v>
      </c>
      <c r="L28" s="94">
        <v>0.5</v>
      </c>
      <c r="M28" s="99">
        <f t="shared" si="3"/>
        <v>2894.6228999999998</v>
      </c>
      <c r="N28" s="97">
        <f t="shared" si="4"/>
        <v>5789.2457999999997</v>
      </c>
    </row>
    <row r="29" spans="1:14" x14ac:dyDescent="0.25">
      <c r="A29" s="27">
        <v>12</v>
      </c>
      <c r="B29" s="308" t="str">
        <f>Orçamento!A97</f>
        <v>REVESTIMENTO DE FORROS</v>
      </c>
      <c r="C29" s="309"/>
      <c r="D29" s="26">
        <f>Orçamento!H100</f>
        <v>2260.3712</v>
      </c>
      <c r="E29" s="24"/>
      <c r="F29" s="94">
        <v>0</v>
      </c>
      <c r="G29" s="99">
        <f t="shared" si="0"/>
        <v>0</v>
      </c>
      <c r="H29" s="94">
        <v>0</v>
      </c>
      <c r="I29" s="99">
        <f t="shared" si="1"/>
        <v>0</v>
      </c>
      <c r="J29" s="94">
        <v>0.5</v>
      </c>
      <c r="K29" s="99">
        <f t="shared" si="2"/>
        <v>1130.1856</v>
      </c>
      <c r="L29" s="94">
        <v>0.5</v>
      </c>
      <c r="M29" s="99">
        <f t="shared" si="3"/>
        <v>1130.1856</v>
      </c>
      <c r="N29" s="97">
        <f t="shared" si="4"/>
        <v>2260.3712</v>
      </c>
    </row>
    <row r="30" spans="1:14" x14ac:dyDescent="0.25">
      <c r="A30" s="27">
        <v>13</v>
      </c>
      <c r="B30" s="308" t="str">
        <f>Orçamento!A101</f>
        <v>REVESTIMENTO DE PISOS</v>
      </c>
      <c r="C30" s="309"/>
      <c r="D30" s="26">
        <f>Orçamento!H112</f>
        <v>9635.2070000000003</v>
      </c>
      <c r="E30" s="24"/>
      <c r="F30" s="94">
        <v>0</v>
      </c>
      <c r="G30" s="99">
        <f t="shared" si="0"/>
        <v>0</v>
      </c>
      <c r="H30" s="94">
        <v>0</v>
      </c>
      <c r="I30" s="99">
        <f t="shared" si="1"/>
        <v>0</v>
      </c>
      <c r="J30" s="94">
        <v>0.5</v>
      </c>
      <c r="K30" s="99">
        <f t="shared" si="2"/>
        <v>4817.6035000000002</v>
      </c>
      <c r="L30" s="94">
        <v>0.5</v>
      </c>
      <c r="M30" s="99">
        <f t="shared" si="3"/>
        <v>4817.6035000000002</v>
      </c>
      <c r="N30" s="97">
        <f t="shared" si="4"/>
        <v>9635.2070000000003</v>
      </c>
    </row>
    <row r="31" spans="1:14" x14ac:dyDescent="0.25">
      <c r="A31" s="27">
        <v>14</v>
      </c>
      <c r="B31" s="308" t="str">
        <f>Orçamento!A113</f>
        <v>VIDROS</v>
      </c>
      <c r="C31" s="309"/>
      <c r="D31" s="26">
        <f>Orçamento!H115</f>
        <v>1031.5</v>
      </c>
      <c r="E31" s="24"/>
      <c r="F31" s="94">
        <v>0</v>
      </c>
      <c r="G31" s="99">
        <f t="shared" si="0"/>
        <v>0</v>
      </c>
      <c r="H31" s="94">
        <v>0</v>
      </c>
      <c r="I31" s="99">
        <f t="shared" si="1"/>
        <v>0</v>
      </c>
      <c r="J31" s="94">
        <v>0.5</v>
      </c>
      <c r="K31" s="99">
        <f t="shared" si="2"/>
        <v>515.75</v>
      </c>
      <c r="L31" s="94">
        <v>0.5</v>
      </c>
      <c r="M31" s="99">
        <f t="shared" si="3"/>
        <v>515.75</v>
      </c>
      <c r="N31" s="97">
        <f t="shared" si="4"/>
        <v>1031.5</v>
      </c>
    </row>
    <row r="32" spans="1:14" x14ac:dyDescent="0.25">
      <c r="A32" s="27">
        <v>15</v>
      </c>
      <c r="B32" s="308" t="str">
        <f>Orçamento!A116</f>
        <v>PINTURA</v>
      </c>
      <c r="C32" s="309"/>
      <c r="D32" s="26">
        <f>Orçamento!H124</f>
        <v>7580.8328399999991</v>
      </c>
      <c r="E32" s="24"/>
      <c r="F32" s="94">
        <v>0</v>
      </c>
      <c r="G32" s="99">
        <f t="shared" si="0"/>
        <v>0</v>
      </c>
      <c r="H32" s="94">
        <v>0</v>
      </c>
      <c r="I32" s="99">
        <f t="shared" si="1"/>
        <v>0</v>
      </c>
      <c r="J32" s="94">
        <v>0.5</v>
      </c>
      <c r="K32" s="99">
        <f t="shared" si="2"/>
        <v>3790.4164199999996</v>
      </c>
      <c r="L32" s="94">
        <v>0.5</v>
      </c>
      <c r="M32" s="99">
        <f t="shared" si="3"/>
        <v>3790.4164199999996</v>
      </c>
      <c r="N32" s="97">
        <f t="shared" si="4"/>
        <v>7580.8328399999991</v>
      </c>
    </row>
    <row r="33" spans="1:14" x14ac:dyDescent="0.25">
      <c r="A33" s="27">
        <v>16</v>
      </c>
      <c r="B33" s="308" t="str">
        <f>Orçamento!A125</f>
        <v>SERVIÇOS COMPLEMENTARES</v>
      </c>
      <c r="C33" s="309"/>
      <c r="D33" s="26">
        <f>Orçamento!H129</f>
        <v>1472.7260000000001</v>
      </c>
      <c r="E33" s="24"/>
      <c r="F33" s="94">
        <v>0</v>
      </c>
      <c r="G33" s="99">
        <f t="shared" si="0"/>
        <v>0</v>
      </c>
      <c r="H33" s="94">
        <v>0</v>
      </c>
      <c r="I33" s="99">
        <f t="shared" si="1"/>
        <v>0</v>
      </c>
      <c r="J33" s="94">
        <v>0.5</v>
      </c>
      <c r="K33" s="99">
        <f t="shared" si="2"/>
        <v>736.36300000000006</v>
      </c>
      <c r="L33" s="94">
        <v>0.5</v>
      </c>
      <c r="M33" s="99">
        <f t="shared" si="3"/>
        <v>736.36300000000006</v>
      </c>
      <c r="N33" s="97">
        <f t="shared" si="4"/>
        <v>1472.7260000000001</v>
      </c>
    </row>
    <row r="34" spans="1:14" ht="13.8" thickBot="1" x14ac:dyDescent="0.3">
      <c r="A34" s="27">
        <v>17</v>
      </c>
      <c r="B34" s="308" t="str">
        <f>Orçamento!A130</f>
        <v>LIMPEZA</v>
      </c>
      <c r="C34" s="326"/>
      <c r="D34" s="103">
        <f>Orçamento!H132</f>
        <v>120.13</v>
      </c>
      <c r="E34" s="30"/>
      <c r="F34" s="95">
        <v>0</v>
      </c>
      <c r="G34" s="101">
        <f t="shared" si="0"/>
        <v>0</v>
      </c>
      <c r="H34" s="95">
        <v>0</v>
      </c>
      <c r="I34" s="99">
        <f t="shared" si="1"/>
        <v>0</v>
      </c>
      <c r="J34" s="94">
        <v>0.5</v>
      </c>
      <c r="K34" s="101">
        <f>J34*D34</f>
        <v>60.064999999999998</v>
      </c>
      <c r="L34" s="94">
        <v>0.5</v>
      </c>
      <c r="M34" s="99">
        <f t="shared" si="3"/>
        <v>60.064999999999998</v>
      </c>
      <c r="N34" s="97">
        <f t="shared" si="4"/>
        <v>120.13</v>
      </c>
    </row>
    <row r="35" spans="1:14" ht="13.8" thickBot="1" x14ac:dyDescent="0.3">
      <c r="A35" s="23"/>
      <c r="B35" s="21"/>
      <c r="C35" s="329" t="s">
        <v>535</v>
      </c>
      <c r="D35" s="330"/>
      <c r="E35" s="106"/>
      <c r="F35" s="107">
        <f>G35/D36</f>
        <v>0.31380167442437029</v>
      </c>
      <c r="G35" s="102">
        <f>SUM(G18:G34)</f>
        <v>28130.9084</v>
      </c>
      <c r="H35" s="105">
        <f>I35/D36</f>
        <v>0.19907591623856574</v>
      </c>
      <c r="I35" s="102">
        <f>SUM(I18:I34)</f>
        <v>17846.260300000002</v>
      </c>
      <c r="J35" s="104"/>
      <c r="K35" s="102">
        <f>SUM(K18:K34)</f>
        <v>21834.166280000005</v>
      </c>
      <c r="L35" s="22"/>
      <c r="M35" s="102">
        <f>SUM(M18:M34)</f>
        <v>21834.166280000005</v>
      </c>
      <c r="N35" s="85"/>
    </row>
    <row r="36" spans="1:14" ht="13.8" thickBot="1" x14ac:dyDescent="0.3">
      <c r="A36" s="20" t="s">
        <v>5</v>
      </c>
      <c r="B36" s="19"/>
      <c r="C36" s="19"/>
      <c r="D36" s="18">
        <f>SUM(D18:D34)</f>
        <v>89645.501260000005</v>
      </c>
      <c r="E36" s="18">
        <f>SUM(E18:E34)</f>
        <v>0</v>
      </c>
      <c r="F36" s="18" t="s">
        <v>534</v>
      </c>
      <c r="G36" s="100">
        <f>G35</f>
        <v>28130.9084</v>
      </c>
      <c r="H36" s="108">
        <f>F35+H35</f>
        <v>0.51287759066293603</v>
      </c>
      <c r="I36" s="18">
        <f>G36+I35</f>
        <v>45977.168700000002</v>
      </c>
      <c r="J36" s="18"/>
      <c r="K36" s="18">
        <f>I36+K35</f>
        <v>67811.334980000014</v>
      </c>
      <c r="L36" s="18"/>
      <c r="M36" s="18">
        <f>K36+M35</f>
        <v>89645.501260000019</v>
      </c>
      <c r="N36" s="18">
        <f>SUM(N18:N34)</f>
        <v>89645.501260000005</v>
      </c>
    </row>
    <row r="37" spans="1:14" x14ac:dyDescent="0.25">
      <c r="A37" s="17"/>
      <c r="B37" s="17"/>
      <c r="C37" s="17"/>
      <c r="D37" s="17"/>
      <c r="E37" s="16"/>
      <c r="F37" s="96"/>
      <c r="G37" s="96"/>
      <c r="H37" s="16"/>
      <c r="I37" s="16"/>
      <c r="J37" s="16"/>
      <c r="K37" s="16"/>
      <c r="L37" s="17"/>
      <c r="M37" s="17"/>
    </row>
    <row r="38" spans="1:14" ht="18" customHeight="1" x14ac:dyDescent="0.25">
      <c r="A38" s="17"/>
      <c r="B38" s="331" t="s">
        <v>537</v>
      </c>
      <c r="C38" s="331"/>
      <c r="D38" s="331"/>
      <c r="E38" s="331"/>
      <c r="F38" s="331"/>
      <c r="G38" s="331"/>
      <c r="H38" s="16"/>
      <c r="I38" s="16"/>
      <c r="J38" s="16"/>
      <c r="K38" s="16"/>
      <c r="L38" s="17"/>
      <c r="M38" s="17"/>
    </row>
    <row r="39" spans="1:14" ht="18" customHeight="1" x14ac:dyDescent="0.25">
      <c r="L39" s="15"/>
      <c r="M39" s="15"/>
    </row>
    <row r="40" spans="1:14" ht="18" customHeight="1" x14ac:dyDescent="0.25"/>
    <row r="41" spans="1:14" ht="18" customHeight="1" x14ac:dyDescent="0.3">
      <c r="B41" s="328" t="s">
        <v>63</v>
      </c>
      <c r="C41" s="328"/>
      <c r="D41" s="328"/>
    </row>
    <row r="42" spans="1:14" ht="18" customHeight="1" x14ac:dyDescent="0.3">
      <c r="B42" s="325" t="s">
        <v>64</v>
      </c>
      <c r="C42" s="325"/>
      <c r="D42" s="325"/>
    </row>
    <row r="43" spans="1:14" ht="18" customHeight="1" x14ac:dyDescent="0.3">
      <c r="B43" s="325" t="s">
        <v>532</v>
      </c>
      <c r="C43" s="325"/>
      <c r="D43" s="325"/>
    </row>
    <row r="44" spans="1:14" ht="18" customHeight="1" x14ac:dyDescent="0.3">
      <c r="B44" s="325" t="s">
        <v>533</v>
      </c>
      <c r="C44" s="325"/>
      <c r="D44" s="325"/>
    </row>
    <row r="45" spans="1:14" ht="18" customHeight="1" x14ac:dyDescent="0.25"/>
  </sheetData>
  <mergeCells count="34">
    <mergeCell ref="B43:D43"/>
    <mergeCell ref="B44:D44"/>
    <mergeCell ref="B33:C33"/>
    <mergeCell ref="B34:C34"/>
    <mergeCell ref="B24:C24"/>
    <mergeCell ref="B30:C30"/>
    <mergeCell ref="B41:D41"/>
    <mergeCell ref="B42:D42"/>
    <mergeCell ref="B32:C32"/>
    <mergeCell ref="B26:C26"/>
    <mergeCell ref="B28:C28"/>
    <mergeCell ref="B31:C31"/>
    <mergeCell ref="B29:C29"/>
    <mergeCell ref="C35:D35"/>
    <mergeCell ref="B38:G38"/>
    <mergeCell ref="B8:L8"/>
    <mergeCell ref="B18:C18"/>
    <mergeCell ref="A1:N2"/>
    <mergeCell ref="A3:N3"/>
    <mergeCell ref="A4:N4"/>
    <mergeCell ref="A5:N5"/>
    <mergeCell ref="A6:N6"/>
    <mergeCell ref="L17:M17"/>
    <mergeCell ref="B10:L10"/>
    <mergeCell ref="D16:D17"/>
    <mergeCell ref="A14:N14"/>
    <mergeCell ref="B23:C23"/>
    <mergeCell ref="B25:C25"/>
    <mergeCell ref="B19:C19"/>
    <mergeCell ref="B20:C20"/>
    <mergeCell ref="B9:L9"/>
    <mergeCell ref="F16:G16"/>
    <mergeCell ref="B21:C21"/>
    <mergeCell ref="B22:C22"/>
  </mergeCells>
  <phoneticPr fontId="0" type="noConversion"/>
  <printOptions horizontalCentered="1"/>
  <pageMargins left="0.59055118110236227" right="0.59055118110236227" top="0.78740157480314965" bottom="0.78740157480314965" header="0.47244094488188981" footer="0.23622047244094491"/>
  <pageSetup paperSize="9" scale="82" orientation="landscape" r:id="rId1"/>
  <headerFooter>
    <oddFoote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7"/>
  <sheetViews>
    <sheetView showGridLines="0" topLeftCell="A748" zoomScale="80" zoomScaleNormal="80" zoomScaleSheetLayoutView="70" workbookViewId="0">
      <selection activeCell="C760" sqref="C760"/>
    </sheetView>
  </sheetViews>
  <sheetFormatPr defaultRowHeight="13.2" x14ac:dyDescent="0.25"/>
  <cols>
    <col min="1" max="1" width="14.33203125" customWidth="1"/>
    <col min="2" max="2" width="13.109375" bestFit="1" customWidth="1"/>
    <col min="3" max="3" width="62.6640625" customWidth="1"/>
    <col min="4" max="4" width="15.5546875" bestFit="1" customWidth="1"/>
    <col min="5" max="5" width="13.6640625" customWidth="1"/>
    <col min="6" max="6" width="19.6640625" bestFit="1" customWidth="1"/>
    <col min="7" max="7" width="17.6640625" customWidth="1"/>
    <col min="9" max="9" width="12.109375" bestFit="1" customWidth="1"/>
  </cols>
  <sheetData>
    <row r="1" spans="1:7" ht="18" customHeight="1" x14ac:dyDescent="0.25">
      <c r="A1" s="315" t="s">
        <v>59</v>
      </c>
      <c r="B1" s="315"/>
      <c r="C1" s="315"/>
      <c r="D1" s="315"/>
      <c r="E1" s="315"/>
      <c r="F1" s="315"/>
      <c r="G1" s="315"/>
    </row>
    <row r="2" spans="1:7" ht="18" customHeight="1" x14ac:dyDescent="0.25">
      <c r="A2" s="315"/>
      <c r="B2" s="315"/>
      <c r="C2" s="315"/>
      <c r="D2" s="315"/>
      <c r="E2" s="315"/>
      <c r="F2" s="315"/>
      <c r="G2" s="315"/>
    </row>
    <row r="3" spans="1:7" ht="18" customHeight="1" x14ac:dyDescent="0.3">
      <c r="A3" s="316" t="s">
        <v>59</v>
      </c>
      <c r="B3" s="316"/>
      <c r="C3" s="316"/>
      <c r="D3" s="316"/>
      <c r="E3" s="316"/>
      <c r="F3" s="316"/>
      <c r="G3" s="316"/>
    </row>
    <row r="4" spans="1:7" ht="18" customHeight="1" x14ac:dyDescent="0.3">
      <c r="A4" s="317" t="s">
        <v>60</v>
      </c>
      <c r="B4" s="317"/>
      <c r="C4" s="317"/>
      <c r="D4" s="317"/>
      <c r="E4" s="317"/>
      <c r="F4" s="317"/>
      <c r="G4" s="317"/>
    </row>
    <row r="5" spans="1:7" ht="18" customHeight="1" x14ac:dyDescent="0.3">
      <c r="A5" s="317" t="s">
        <v>61</v>
      </c>
      <c r="B5" s="317"/>
      <c r="C5" s="317"/>
      <c r="D5" s="317"/>
      <c r="E5" s="317"/>
      <c r="F5" s="317"/>
      <c r="G5" s="317"/>
    </row>
    <row r="6" spans="1:7" ht="18" customHeight="1" x14ac:dyDescent="0.3">
      <c r="A6" s="318" t="s">
        <v>62</v>
      </c>
      <c r="B6" s="318"/>
      <c r="C6" s="318"/>
      <c r="D6" s="318"/>
      <c r="E6" s="318"/>
      <c r="F6" s="318"/>
      <c r="G6" s="318"/>
    </row>
    <row r="7" spans="1:7" ht="18" customHeight="1" x14ac:dyDescent="0.3">
      <c r="A7" s="51"/>
      <c r="B7" s="51"/>
      <c r="C7" s="51"/>
      <c r="D7" s="51"/>
      <c r="E7" s="51"/>
      <c r="F7" s="51"/>
      <c r="G7" s="51"/>
    </row>
    <row r="8" spans="1:7" ht="15.6" x14ac:dyDescent="0.3">
      <c r="A8" s="340"/>
      <c r="B8" s="341"/>
      <c r="C8" s="341"/>
      <c r="D8" s="341"/>
      <c r="E8" s="341"/>
      <c r="F8" s="341"/>
      <c r="G8" s="342"/>
    </row>
    <row r="9" spans="1:7" ht="4.5" customHeight="1" x14ac:dyDescent="0.25">
      <c r="A9" s="7"/>
      <c r="B9" s="6"/>
      <c r="C9" s="6"/>
      <c r="D9" s="6"/>
      <c r="E9" s="6"/>
      <c r="F9" s="6"/>
      <c r="G9" s="8"/>
    </row>
    <row r="10" spans="1:7" ht="20.100000000000001" customHeight="1" x14ac:dyDescent="0.25">
      <c r="A10" s="293" t="s">
        <v>58</v>
      </c>
      <c r="B10" s="294"/>
      <c r="C10" s="294"/>
      <c r="D10" s="294"/>
      <c r="E10" s="294"/>
      <c r="F10" s="294"/>
      <c r="G10" s="9"/>
    </row>
    <row r="11" spans="1:7" ht="20.100000000000001" customHeight="1" x14ac:dyDescent="0.25">
      <c r="A11" s="288" t="s">
        <v>70</v>
      </c>
      <c r="B11" s="289"/>
      <c r="C11" s="337"/>
      <c r="D11" s="337"/>
      <c r="E11" s="337"/>
      <c r="F11" s="337"/>
      <c r="G11" s="9"/>
    </row>
    <row r="12" spans="1:7" ht="20.100000000000001" customHeight="1" x14ac:dyDescent="0.25">
      <c r="A12" s="288" t="s">
        <v>71</v>
      </c>
      <c r="B12" s="289"/>
      <c r="C12" s="337"/>
      <c r="D12" s="289"/>
      <c r="E12" s="337"/>
      <c r="F12" s="337"/>
      <c r="G12" s="338"/>
    </row>
    <row r="13" spans="1:7" ht="20.100000000000001" customHeight="1" x14ac:dyDescent="0.25">
      <c r="A13" s="10" t="s">
        <v>0</v>
      </c>
      <c r="B13" s="5" t="s">
        <v>9</v>
      </c>
      <c r="C13" s="5" t="s">
        <v>1</v>
      </c>
      <c r="D13" s="3" t="s">
        <v>2</v>
      </c>
      <c r="E13" s="5" t="s">
        <v>3</v>
      </c>
      <c r="F13" s="5" t="s">
        <v>4</v>
      </c>
      <c r="G13" s="11" t="s">
        <v>5</v>
      </c>
    </row>
    <row r="14" spans="1:7" x14ac:dyDescent="0.25">
      <c r="A14" s="61" t="s">
        <v>274</v>
      </c>
      <c r="B14" s="61" t="s">
        <v>40</v>
      </c>
      <c r="C14" s="62" t="s">
        <v>275</v>
      </c>
      <c r="D14" s="61" t="s">
        <v>67</v>
      </c>
      <c r="E14" s="63" t="s">
        <v>276</v>
      </c>
      <c r="F14" s="64"/>
      <c r="G14" s="65"/>
    </row>
    <row r="15" spans="1:7" ht="26.4" x14ac:dyDescent="0.25">
      <c r="A15" s="61" t="s">
        <v>277</v>
      </c>
      <c r="B15" s="61">
        <v>5652</v>
      </c>
      <c r="C15" s="62" t="s">
        <v>278</v>
      </c>
      <c r="D15" s="61" t="s">
        <v>68</v>
      </c>
      <c r="E15" s="63">
        <v>0.01</v>
      </c>
      <c r="F15" s="66">
        <f>VLOOKUP(B15,'[1]Composição 01-16'!A:D,4,0)</f>
        <v>226.35</v>
      </c>
      <c r="G15" s="65">
        <f t="shared" ref="G15:G21" si="0">E15*F15</f>
        <v>2.2635000000000001</v>
      </c>
    </row>
    <row r="16" spans="1:7" x14ac:dyDescent="0.25">
      <c r="A16" s="61" t="s">
        <v>277</v>
      </c>
      <c r="B16" s="61">
        <v>88262</v>
      </c>
      <c r="C16" s="62" t="s">
        <v>279</v>
      </c>
      <c r="D16" s="61" t="s">
        <v>56</v>
      </c>
      <c r="E16" s="63">
        <v>0.5</v>
      </c>
      <c r="F16" s="66">
        <f>Preços!D8</f>
        <v>15.01</v>
      </c>
      <c r="G16" s="65">
        <f t="shared" si="0"/>
        <v>7.5049999999999999</v>
      </c>
    </row>
    <row r="17" spans="1:7" x14ac:dyDescent="0.25">
      <c r="A17" s="61" t="s">
        <v>277</v>
      </c>
      <c r="B17" s="61">
        <v>88316</v>
      </c>
      <c r="C17" s="62" t="s">
        <v>280</v>
      </c>
      <c r="D17" s="61" t="s">
        <v>56</v>
      </c>
      <c r="E17" s="63">
        <v>0.3</v>
      </c>
      <c r="F17" s="66">
        <f>Preços!D6</f>
        <v>12.18</v>
      </c>
      <c r="G17" s="65">
        <f t="shared" si="0"/>
        <v>3.6539999999999999</v>
      </c>
    </row>
    <row r="18" spans="1:7" ht="26.4" x14ac:dyDescent="0.25">
      <c r="A18" s="61" t="s">
        <v>281</v>
      </c>
      <c r="B18" s="61">
        <v>4417</v>
      </c>
      <c r="C18" s="62" t="s">
        <v>282</v>
      </c>
      <c r="D18" s="61" t="s">
        <v>57</v>
      </c>
      <c r="E18" s="63">
        <v>0.3</v>
      </c>
      <c r="F18" s="66">
        <f>VLOOKUP(B18,'[1]Composição 01-16'!A:D,4,0)</f>
        <v>4.2699999999999996</v>
      </c>
      <c r="G18" s="65">
        <f t="shared" si="0"/>
        <v>1.2809999999999999</v>
      </c>
    </row>
    <row r="19" spans="1:7" ht="26.4" x14ac:dyDescent="0.25">
      <c r="A19" s="61" t="s">
        <v>281</v>
      </c>
      <c r="B19" s="61">
        <v>4491</v>
      </c>
      <c r="C19" s="62" t="s">
        <v>283</v>
      </c>
      <c r="D19" s="61" t="s">
        <v>57</v>
      </c>
      <c r="E19" s="63">
        <v>1</v>
      </c>
      <c r="F19" s="66">
        <f>VLOOKUP(B19,'[1]Composição 01-16'!A:D,4,0)</f>
        <v>3.78</v>
      </c>
      <c r="G19" s="65">
        <f t="shared" si="0"/>
        <v>3.78</v>
      </c>
    </row>
    <row r="20" spans="1:7" ht="26.4" x14ac:dyDescent="0.25">
      <c r="A20" s="61" t="s">
        <v>281</v>
      </c>
      <c r="B20" s="61">
        <v>4813</v>
      </c>
      <c r="C20" s="62" t="s">
        <v>284</v>
      </c>
      <c r="D20" s="61" t="s">
        <v>67</v>
      </c>
      <c r="E20" s="63">
        <v>1</v>
      </c>
      <c r="F20" s="66">
        <f>VLOOKUP(B20,'[1]Composição 01-16'!A:D,4,0)</f>
        <v>136.24</v>
      </c>
      <c r="G20" s="65">
        <f t="shared" si="0"/>
        <v>136.24</v>
      </c>
    </row>
    <row r="21" spans="1:7" x14ac:dyDescent="0.25">
      <c r="A21" s="61" t="s">
        <v>281</v>
      </c>
      <c r="B21" s="61">
        <v>5075</v>
      </c>
      <c r="C21" s="62" t="s">
        <v>285</v>
      </c>
      <c r="D21" s="61" t="s">
        <v>69</v>
      </c>
      <c r="E21" s="63">
        <v>0.05</v>
      </c>
      <c r="F21" s="66">
        <f>VLOOKUP(B21,'[1]Composição 01-16'!A:D,4,0)</f>
        <v>8.9499999999999993</v>
      </c>
      <c r="G21" s="65">
        <f t="shared" si="0"/>
        <v>0.44750000000000001</v>
      </c>
    </row>
    <row r="22" spans="1:7" x14ac:dyDescent="0.25">
      <c r="A22" s="61"/>
      <c r="B22" s="61"/>
      <c r="C22" s="62"/>
      <c r="D22" s="61"/>
      <c r="E22" s="63"/>
      <c r="F22" s="66"/>
      <c r="G22" s="65"/>
    </row>
    <row r="23" spans="1:7" x14ac:dyDescent="0.25">
      <c r="A23" s="61"/>
      <c r="B23" s="67"/>
      <c r="C23" s="68" t="s">
        <v>286</v>
      </c>
      <c r="D23" s="61"/>
      <c r="E23" s="63"/>
      <c r="F23" s="66"/>
      <c r="G23" s="65">
        <f>SUMIF(D15:D21,"H",G15:G21)</f>
        <v>11.158999999999999</v>
      </c>
    </row>
    <row r="24" spans="1:7" x14ac:dyDescent="0.25">
      <c r="A24" s="61"/>
      <c r="B24" s="61"/>
      <c r="C24" s="68" t="s">
        <v>287</v>
      </c>
      <c r="D24" s="61"/>
      <c r="E24" s="63"/>
      <c r="F24" s="66"/>
      <c r="G24" s="65">
        <f>G25-G23</f>
        <v>144.012</v>
      </c>
    </row>
    <row r="25" spans="1:7" x14ac:dyDescent="0.25">
      <c r="A25" s="61"/>
      <c r="B25" s="61"/>
      <c r="C25" s="68" t="s">
        <v>288</v>
      </c>
      <c r="D25" s="61"/>
      <c r="E25" s="63"/>
      <c r="F25" s="66"/>
      <c r="G25" s="69">
        <f>SUM(G15:G21)</f>
        <v>155.17099999999999</v>
      </c>
    </row>
    <row r="26" spans="1:7" x14ac:dyDescent="0.25">
      <c r="A26" s="56"/>
      <c r="B26" s="57"/>
      <c r="C26" s="57"/>
      <c r="D26" s="6"/>
      <c r="E26" s="6"/>
      <c r="F26" s="6"/>
      <c r="G26" s="6"/>
    </row>
    <row r="27" spans="1:7" ht="26.4" x14ac:dyDescent="0.25">
      <c r="A27" s="61" t="s">
        <v>289</v>
      </c>
      <c r="B27" s="61" t="s">
        <v>10</v>
      </c>
      <c r="C27" s="62" t="s">
        <v>290</v>
      </c>
      <c r="D27" s="61" t="s">
        <v>67</v>
      </c>
      <c r="E27" s="63" t="s">
        <v>276</v>
      </c>
      <c r="F27" s="64">
        <f>VLOOKUP(B27,'[1]Composição 01-16'!A:D,4,0)</f>
        <v>6.37</v>
      </c>
      <c r="G27" s="65"/>
    </row>
    <row r="28" spans="1:7" x14ac:dyDescent="0.25">
      <c r="A28" s="61" t="s">
        <v>277</v>
      </c>
      <c r="B28" s="61">
        <v>88262</v>
      </c>
      <c r="C28" s="62" t="s">
        <v>279</v>
      </c>
      <c r="D28" s="61" t="s">
        <v>56</v>
      </c>
      <c r="E28" s="63">
        <v>0.1</v>
      </c>
      <c r="F28" s="66">
        <f>Preços!D8</f>
        <v>15.01</v>
      </c>
      <c r="G28" s="65">
        <f t="shared" ref="G28:G33" si="1">E28*F28</f>
        <v>1.5010000000000001</v>
      </c>
    </row>
    <row r="29" spans="1:7" x14ac:dyDescent="0.25">
      <c r="A29" s="61" t="s">
        <v>277</v>
      </c>
      <c r="B29" s="61">
        <v>88316</v>
      </c>
      <c r="C29" s="62" t="s">
        <v>280</v>
      </c>
      <c r="D29" s="61" t="s">
        <v>56</v>
      </c>
      <c r="E29" s="63">
        <v>0.1</v>
      </c>
      <c r="F29" s="66">
        <f>Preços!D6</f>
        <v>12.18</v>
      </c>
      <c r="G29" s="65">
        <f t="shared" si="1"/>
        <v>1.218</v>
      </c>
    </row>
    <row r="30" spans="1:7" x14ac:dyDescent="0.25">
      <c r="A30" s="61" t="s">
        <v>281</v>
      </c>
      <c r="B30" s="61">
        <v>337</v>
      </c>
      <c r="C30" s="62" t="s">
        <v>291</v>
      </c>
      <c r="D30" s="61" t="s">
        <v>69</v>
      </c>
      <c r="E30" s="63">
        <v>0.02</v>
      </c>
      <c r="F30" s="66">
        <f>VLOOKUP(B30,'[1]Composição 01-16'!A:D,4,0)</f>
        <v>8.99</v>
      </c>
      <c r="G30" s="65">
        <f t="shared" si="1"/>
        <v>0.17980000000000002</v>
      </c>
    </row>
    <row r="31" spans="1:7" ht="26.4" x14ac:dyDescent="0.25">
      <c r="A31" s="61" t="s">
        <v>281</v>
      </c>
      <c r="B31" s="61">
        <v>4491</v>
      </c>
      <c r="C31" s="62" t="s">
        <v>283</v>
      </c>
      <c r="D31" s="61" t="s">
        <v>57</v>
      </c>
      <c r="E31" s="63">
        <v>0.36</v>
      </c>
      <c r="F31" s="66">
        <f>VLOOKUP(B31,'[1]Composição 01-16'!A:D,4,0)</f>
        <v>3.78</v>
      </c>
      <c r="G31" s="65">
        <f t="shared" si="1"/>
        <v>1.3607999999999998</v>
      </c>
    </row>
    <row r="32" spans="1:7" x14ac:dyDescent="0.25">
      <c r="A32" s="61" t="s">
        <v>281</v>
      </c>
      <c r="B32" s="61">
        <v>5061</v>
      </c>
      <c r="C32" s="62" t="s">
        <v>292</v>
      </c>
      <c r="D32" s="61" t="s">
        <v>69</v>
      </c>
      <c r="E32" s="63">
        <v>0.01</v>
      </c>
      <c r="F32" s="66">
        <f>VLOOKUP(B32,'[1]Composição 01-16'!A:D,4,0)</f>
        <v>8.8000000000000007</v>
      </c>
      <c r="G32" s="65">
        <f t="shared" si="1"/>
        <v>8.8000000000000009E-2</v>
      </c>
    </row>
    <row r="33" spans="1:7" ht="26.4" x14ac:dyDescent="0.25">
      <c r="A33" s="61" t="s">
        <v>281</v>
      </c>
      <c r="B33" s="61">
        <v>10567</v>
      </c>
      <c r="C33" s="62" t="s">
        <v>293</v>
      </c>
      <c r="D33" s="61" t="s">
        <v>57</v>
      </c>
      <c r="E33" s="63">
        <v>0.32</v>
      </c>
      <c r="F33" s="66">
        <f>VLOOKUP(B33,'[1]Composição 01-16'!A:D,4,0)</f>
        <v>5.92</v>
      </c>
      <c r="G33" s="65">
        <f t="shared" si="1"/>
        <v>1.8944000000000001</v>
      </c>
    </row>
    <row r="34" spans="1:7" x14ac:dyDescent="0.25">
      <c r="A34" s="61"/>
      <c r="B34" s="61"/>
      <c r="C34" s="62"/>
      <c r="D34" s="61"/>
      <c r="E34" s="63"/>
      <c r="F34" s="66"/>
      <c r="G34" s="65"/>
    </row>
    <row r="35" spans="1:7" x14ac:dyDescent="0.25">
      <c r="A35" s="61"/>
      <c r="B35" s="61"/>
      <c r="C35" s="68" t="s">
        <v>294</v>
      </c>
      <c r="D35" s="61"/>
      <c r="E35" s="63"/>
      <c r="F35" s="66"/>
      <c r="G35" s="65">
        <f>SUMIF(D28:D34,"H",G28:G34)</f>
        <v>2.7190000000000003</v>
      </c>
    </row>
    <row r="36" spans="1:7" x14ac:dyDescent="0.25">
      <c r="A36" s="61"/>
      <c r="B36" s="61"/>
      <c r="C36" s="68" t="s">
        <v>295</v>
      </c>
      <c r="D36" s="61"/>
      <c r="E36" s="63"/>
      <c r="F36" s="66"/>
      <c r="G36" s="65">
        <f>G37-G35</f>
        <v>3.5230000000000006</v>
      </c>
    </row>
    <row r="37" spans="1:7" x14ac:dyDescent="0.25">
      <c r="A37" s="61"/>
      <c r="B37" s="61"/>
      <c r="C37" s="68" t="s">
        <v>296</v>
      </c>
      <c r="D37" s="61"/>
      <c r="E37" s="63"/>
      <c r="F37" s="66"/>
      <c r="G37" s="69">
        <f>SUM(G28:G34)</f>
        <v>6.2420000000000009</v>
      </c>
    </row>
    <row r="38" spans="1:7" x14ac:dyDescent="0.25">
      <c r="A38" s="55"/>
      <c r="B38" s="55"/>
      <c r="D38" s="6"/>
      <c r="E38" s="6"/>
      <c r="F38" s="6"/>
      <c r="G38" s="6"/>
    </row>
    <row r="39" spans="1:7" ht="26.4" x14ac:dyDescent="0.25">
      <c r="A39" s="61" t="s">
        <v>297</v>
      </c>
      <c r="B39" s="61" t="s">
        <v>82</v>
      </c>
      <c r="C39" s="62" t="s">
        <v>298</v>
      </c>
      <c r="D39" s="61" t="s">
        <v>57</v>
      </c>
      <c r="E39" s="63" t="s">
        <v>276</v>
      </c>
      <c r="F39" s="64">
        <f>VLOOKUP(B39,'[1]Composição 01-16'!A:D,4,0)</f>
        <v>52.22</v>
      </c>
      <c r="G39" s="65"/>
    </row>
    <row r="40" spans="1:7" ht="26.4" x14ac:dyDescent="0.25">
      <c r="A40" s="61" t="s">
        <v>277</v>
      </c>
      <c r="B40" s="61">
        <v>6045</v>
      </c>
      <c r="C40" s="62" t="s">
        <v>299</v>
      </c>
      <c r="D40" s="61" t="s">
        <v>68</v>
      </c>
      <c r="E40" s="63">
        <v>0.05</v>
      </c>
      <c r="F40" s="66">
        <f>VLOOKUP(B40,'[1]Composição 01-16'!A:D,4,0)</f>
        <v>299.07</v>
      </c>
      <c r="G40" s="65">
        <f t="shared" ref="G40:G45" si="2">E40*F40</f>
        <v>14.9535</v>
      </c>
    </row>
    <row r="41" spans="1:7" x14ac:dyDescent="0.25">
      <c r="A41" s="61" t="s">
        <v>277</v>
      </c>
      <c r="B41" s="61">
        <v>88245</v>
      </c>
      <c r="C41" s="62" t="s">
        <v>300</v>
      </c>
      <c r="D41" s="61" t="s">
        <v>56</v>
      </c>
      <c r="E41" s="63">
        <v>0.08</v>
      </c>
      <c r="F41" s="66">
        <f>Preços!D4</f>
        <v>15.01</v>
      </c>
      <c r="G41" s="65">
        <f t="shared" si="2"/>
        <v>1.2008000000000001</v>
      </c>
    </row>
    <row r="42" spans="1:7" x14ac:dyDescent="0.25">
      <c r="A42" s="61" t="s">
        <v>277</v>
      </c>
      <c r="B42" s="61">
        <v>88309</v>
      </c>
      <c r="C42" s="62" t="s">
        <v>301</v>
      </c>
      <c r="D42" s="61" t="s">
        <v>56</v>
      </c>
      <c r="E42" s="63">
        <v>0.25</v>
      </c>
      <c r="F42" s="66">
        <f>Preços!D5</f>
        <v>15.01</v>
      </c>
      <c r="G42" s="65">
        <f t="shared" si="2"/>
        <v>3.7524999999999999</v>
      </c>
    </row>
    <row r="43" spans="1:7" x14ac:dyDescent="0.25">
      <c r="A43" s="61" t="s">
        <v>277</v>
      </c>
      <c r="B43" s="61">
        <v>88316</v>
      </c>
      <c r="C43" s="62" t="s">
        <v>280</v>
      </c>
      <c r="D43" s="61" t="s">
        <v>56</v>
      </c>
      <c r="E43" s="63">
        <v>1</v>
      </c>
      <c r="F43" s="66">
        <f>Preços!D6</f>
        <v>12.18</v>
      </c>
      <c r="G43" s="65">
        <f t="shared" si="2"/>
        <v>12.18</v>
      </c>
    </row>
    <row r="44" spans="1:7" x14ac:dyDescent="0.25">
      <c r="A44" s="61" t="s">
        <v>281</v>
      </c>
      <c r="B44" s="61">
        <v>33</v>
      </c>
      <c r="C44" s="62" t="s">
        <v>302</v>
      </c>
      <c r="D44" s="61" t="s">
        <v>69</v>
      </c>
      <c r="E44" s="63">
        <v>0.52</v>
      </c>
      <c r="F44" s="66">
        <f>VLOOKUP(B44,'[1]Composição 01-16'!A:D,4,0)</f>
        <v>5.15</v>
      </c>
      <c r="G44" s="65">
        <f t="shared" si="2"/>
        <v>2.6780000000000004</v>
      </c>
    </row>
    <row r="45" spans="1:7" x14ac:dyDescent="0.25">
      <c r="A45" s="61" t="s">
        <v>281</v>
      </c>
      <c r="B45" s="61">
        <v>337</v>
      </c>
      <c r="C45" s="62" t="s">
        <v>291</v>
      </c>
      <c r="D45" s="61" t="s">
        <v>69</v>
      </c>
      <c r="E45" s="63">
        <v>0.02</v>
      </c>
      <c r="F45" s="66">
        <f>VLOOKUP(B45,'[1]Composição 01-16'!A:D,4,0)</f>
        <v>8.99</v>
      </c>
      <c r="G45" s="65">
        <f t="shared" si="2"/>
        <v>0.17980000000000002</v>
      </c>
    </row>
    <row r="46" spans="1:7" x14ac:dyDescent="0.25">
      <c r="A46" s="61"/>
      <c r="B46" s="61"/>
      <c r="C46" s="62"/>
      <c r="D46" s="61"/>
      <c r="E46" s="63"/>
      <c r="F46" s="66"/>
      <c r="G46" s="65"/>
    </row>
    <row r="47" spans="1:7" x14ac:dyDescent="0.25">
      <c r="A47" s="61"/>
      <c r="B47" s="61"/>
      <c r="C47" s="68" t="s">
        <v>294</v>
      </c>
      <c r="D47" s="61"/>
      <c r="E47" s="63"/>
      <c r="F47" s="66"/>
      <c r="G47" s="65">
        <f>SUMIF(D40:D46,"H",G40:G46)</f>
        <v>17.133299999999998</v>
      </c>
    </row>
    <row r="48" spans="1:7" x14ac:dyDescent="0.25">
      <c r="A48" s="61"/>
      <c r="B48" s="61"/>
      <c r="C48" s="68" t="s">
        <v>295</v>
      </c>
      <c r="D48" s="61"/>
      <c r="E48" s="63"/>
      <c r="F48" s="66"/>
      <c r="G48" s="65">
        <f>G49-G47</f>
        <v>17.811299999999996</v>
      </c>
    </row>
    <row r="49" spans="1:7" x14ac:dyDescent="0.25">
      <c r="A49" s="61"/>
      <c r="B49" s="61"/>
      <c r="C49" s="68" t="s">
        <v>296</v>
      </c>
      <c r="D49" s="61"/>
      <c r="E49" s="63"/>
      <c r="F49" s="66"/>
      <c r="G49" s="69">
        <f>SUM(G40:G46)</f>
        <v>34.944599999999994</v>
      </c>
    </row>
    <row r="50" spans="1:7" x14ac:dyDescent="0.25">
      <c r="A50" s="55"/>
      <c r="B50" s="55"/>
      <c r="D50" s="6"/>
      <c r="E50" s="6"/>
      <c r="F50" s="6"/>
      <c r="G50" s="6"/>
    </row>
    <row r="51" spans="1:7" ht="26.4" x14ac:dyDescent="0.25">
      <c r="A51" s="61" t="s">
        <v>303</v>
      </c>
      <c r="B51" s="61" t="s">
        <v>89</v>
      </c>
      <c r="C51" s="62" t="s">
        <v>304</v>
      </c>
      <c r="D51" s="61" t="s">
        <v>68</v>
      </c>
      <c r="E51" s="63" t="s">
        <v>276</v>
      </c>
      <c r="F51" s="64"/>
      <c r="G51" s="65"/>
    </row>
    <row r="52" spans="1:7" x14ac:dyDescent="0.25">
      <c r="A52" s="61" t="s">
        <v>277</v>
      </c>
      <c r="B52" s="61">
        <v>88316</v>
      </c>
      <c r="C52" s="62" t="s">
        <v>280</v>
      </c>
      <c r="D52" s="61" t="s">
        <v>56</v>
      </c>
      <c r="E52" s="63">
        <v>2.1</v>
      </c>
      <c r="F52" s="66">
        <f>Preços!D6</f>
        <v>12.18</v>
      </c>
      <c r="G52" s="65">
        <f>E52*F52</f>
        <v>25.577999999999999</v>
      </c>
    </row>
    <row r="53" spans="1:7" x14ac:dyDescent="0.25">
      <c r="A53" s="61"/>
      <c r="B53" s="61"/>
      <c r="C53" s="62"/>
      <c r="D53" s="61"/>
      <c r="E53" s="63"/>
      <c r="F53" s="66"/>
      <c r="G53" s="65"/>
    </row>
    <row r="54" spans="1:7" x14ac:dyDescent="0.25">
      <c r="A54" s="61"/>
      <c r="B54" s="61"/>
      <c r="C54" s="68" t="s">
        <v>294</v>
      </c>
      <c r="D54" s="61"/>
      <c r="E54" s="63"/>
      <c r="F54" s="66"/>
      <c r="G54" s="65">
        <f>SUMIF(D52:D53,"H",G52:G53)</f>
        <v>25.577999999999999</v>
      </c>
    </row>
    <row r="55" spans="1:7" x14ac:dyDescent="0.25">
      <c r="A55" s="61"/>
      <c r="B55" s="61"/>
      <c r="C55" s="68" t="s">
        <v>295</v>
      </c>
      <c r="D55" s="61"/>
      <c r="E55" s="63"/>
      <c r="F55" s="66"/>
      <c r="G55" s="65">
        <f>G56-G54</f>
        <v>0</v>
      </c>
    </row>
    <row r="56" spans="1:7" x14ac:dyDescent="0.25">
      <c r="A56" s="61"/>
      <c r="B56" s="61"/>
      <c r="C56" s="68" t="s">
        <v>296</v>
      </c>
      <c r="D56" s="61"/>
      <c r="E56" s="63"/>
      <c r="F56" s="66"/>
      <c r="G56" s="69">
        <f>SUM(G52:G53)</f>
        <v>25.577999999999999</v>
      </c>
    </row>
    <row r="57" spans="1:7" x14ac:dyDescent="0.25">
      <c r="A57" s="55"/>
      <c r="B57" s="55"/>
      <c r="D57" s="6"/>
      <c r="E57" s="6"/>
      <c r="F57" s="6"/>
      <c r="G57" s="6"/>
    </row>
    <row r="58" spans="1:7" ht="26.4" x14ac:dyDescent="0.25">
      <c r="A58" s="61" t="s">
        <v>303</v>
      </c>
      <c r="B58" s="61">
        <v>5622</v>
      </c>
      <c r="C58" s="62" t="s">
        <v>305</v>
      </c>
      <c r="D58" s="61" t="s">
        <v>67</v>
      </c>
      <c r="E58" s="63" t="s">
        <v>276</v>
      </c>
      <c r="F58" s="64"/>
      <c r="G58" s="65"/>
    </row>
    <row r="59" spans="1:7" x14ac:dyDescent="0.25">
      <c r="A59" s="61" t="s">
        <v>277</v>
      </c>
      <c r="B59" s="61">
        <v>88316</v>
      </c>
      <c r="C59" s="62" t="s">
        <v>280</v>
      </c>
      <c r="D59" s="61" t="s">
        <v>56</v>
      </c>
      <c r="E59" s="63">
        <v>0.12</v>
      </c>
      <c r="F59" s="66">
        <f>Preços!D6</f>
        <v>12.18</v>
      </c>
      <c r="G59" s="65">
        <f>E59*F59</f>
        <v>1.4616</v>
      </c>
    </row>
    <row r="60" spans="1:7" x14ac:dyDescent="0.25">
      <c r="A60" s="61"/>
      <c r="B60" s="61"/>
      <c r="C60" s="62"/>
      <c r="D60" s="61"/>
      <c r="E60" s="63"/>
      <c r="F60" s="66"/>
      <c r="G60" s="65"/>
    </row>
    <row r="61" spans="1:7" x14ac:dyDescent="0.25">
      <c r="A61" s="61"/>
      <c r="B61" s="61"/>
      <c r="C61" s="68" t="s">
        <v>294</v>
      </c>
      <c r="D61" s="61"/>
      <c r="E61" s="63"/>
      <c r="F61" s="66"/>
      <c r="G61" s="65">
        <f>SUMIF(D59:D60,"H",G59:G60)</f>
        <v>1.4616</v>
      </c>
    </row>
    <row r="62" spans="1:7" x14ac:dyDescent="0.25">
      <c r="A62" s="61"/>
      <c r="B62" s="61"/>
      <c r="C62" s="68" t="s">
        <v>295</v>
      </c>
      <c r="D62" s="61"/>
      <c r="E62" s="63"/>
      <c r="F62" s="66"/>
      <c r="G62" s="65">
        <f>G63-G61</f>
        <v>0</v>
      </c>
    </row>
    <row r="63" spans="1:7" x14ac:dyDescent="0.25">
      <c r="A63" s="61"/>
      <c r="B63" s="61"/>
      <c r="C63" s="68" t="s">
        <v>296</v>
      </c>
      <c r="D63" s="61"/>
      <c r="E63" s="63"/>
      <c r="F63" s="66"/>
      <c r="G63" s="69">
        <f>SUM(G59:G60)</f>
        <v>1.4616</v>
      </c>
    </row>
    <row r="64" spans="1:7" x14ac:dyDescent="0.25">
      <c r="A64" s="55"/>
      <c r="B64" s="55"/>
      <c r="D64" s="6"/>
      <c r="E64" s="6"/>
      <c r="F64" s="6"/>
      <c r="G64" s="6"/>
    </row>
    <row r="65" spans="1:7" ht="26.4" x14ac:dyDescent="0.25">
      <c r="A65" s="61" t="s">
        <v>303</v>
      </c>
      <c r="B65" s="61" t="s">
        <v>90</v>
      </c>
      <c r="C65" s="62" t="s">
        <v>306</v>
      </c>
      <c r="D65" s="61" t="s">
        <v>68</v>
      </c>
      <c r="E65" s="63" t="s">
        <v>276</v>
      </c>
      <c r="F65" s="64">
        <f>VLOOKUP(B65,'[1]Composição 01-16'!A:D,4,0)</f>
        <v>26.85</v>
      </c>
      <c r="G65" s="65"/>
    </row>
    <row r="66" spans="1:7" x14ac:dyDescent="0.25">
      <c r="A66" s="61" t="s">
        <v>277</v>
      </c>
      <c r="B66" s="61">
        <v>88316</v>
      </c>
      <c r="C66" s="62" t="s">
        <v>280</v>
      </c>
      <c r="D66" s="61" t="s">
        <v>56</v>
      </c>
      <c r="E66" s="63">
        <v>2.1</v>
      </c>
      <c r="F66" s="66">
        <f>Preços!D6</f>
        <v>12.18</v>
      </c>
      <c r="G66" s="65">
        <f>E66*F66</f>
        <v>25.577999999999999</v>
      </c>
    </row>
    <row r="67" spans="1:7" x14ac:dyDescent="0.25">
      <c r="A67" s="61"/>
      <c r="B67" s="61"/>
      <c r="C67" s="62"/>
      <c r="D67" s="61"/>
      <c r="E67" s="63"/>
      <c r="F67" s="66"/>
      <c r="G67" s="65"/>
    </row>
    <row r="68" spans="1:7" x14ac:dyDescent="0.25">
      <c r="A68" s="61"/>
      <c r="B68" s="61"/>
      <c r="C68" s="68" t="s">
        <v>294</v>
      </c>
      <c r="D68" s="61"/>
      <c r="E68" s="63"/>
      <c r="F68" s="66"/>
      <c r="G68" s="65">
        <f>SUMIF(D66:D67,"H",G66:G67)</f>
        <v>25.577999999999999</v>
      </c>
    </row>
    <row r="69" spans="1:7" x14ac:dyDescent="0.25">
      <c r="A69" s="61"/>
      <c r="B69" s="61"/>
      <c r="C69" s="68" t="s">
        <v>295</v>
      </c>
      <c r="D69" s="61"/>
      <c r="E69" s="63"/>
      <c r="F69" s="66"/>
      <c r="G69" s="65">
        <f>G70-G68</f>
        <v>0</v>
      </c>
    </row>
    <row r="70" spans="1:7" x14ac:dyDescent="0.25">
      <c r="A70" s="61"/>
      <c r="B70" s="61"/>
      <c r="C70" s="68" t="s">
        <v>296</v>
      </c>
      <c r="D70" s="61"/>
      <c r="E70" s="63"/>
      <c r="F70" s="66"/>
      <c r="G70" s="69">
        <f>SUM(G66:G67)</f>
        <v>25.577999999999999</v>
      </c>
    </row>
    <row r="71" spans="1:7" x14ac:dyDescent="0.25">
      <c r="A71" s="55"/>
      <c r="B71" s="55"/>
      <c r="D71" s="6"/>
      <c r="E71" s="6"/>
      <c r="F71" s="6"/>
      <c r="G71" s="6"/>
    </row>
    <row r="72" spans="1:7" ht="26.4" x14ac:dyDescent="0.25">
      <c r="A72" s="61" t="s">
        <v>303</v>
      </c>
      <c r="B72" s="61" t="s">
        <v>507</v>
      </c>
      <c r="C72" s="62" t="s">
        <v>508</v>
      </c>
      <c r="D72" s="61" t="s">
        <v>68</v>
      </c>
      <c r="E72" s="63" t="s">
        <v>276</v>
      </c>
      <c r="F72" s="64"/>
      <c r="G72" s="65"/>
    </row>
    <row r="73" spans="1:7" x14ac:dyDescent="0.25">
      <c r="A73" s="61" t="s">
        <v>277</v>
      </c>
      <c r="B73" s="61">
        <v>88316</v>
      </c>
      <c r="C73" s="62" t="s">
        <v>280</v>
      </c>
      <c r="D73" s="61" t="s">
        <v>56</v>
      </c>
      <c r="E73" s="63">
        <v>0.5</v>
      </c>
      <c r="F73" s="66">
        <f>VLOOKUP(B73,'[1]Composição 01-16'!A:D,4,0)</f>
        <v>12.78</v>
      </c>
      <c r="G73" s="65">
        <f>E73*F73</f>
        <v>6.39</v>
      </c>
    </row>
    <row r="74" spans="1:7" x14ac:dyDescent="0.25">
      <c r="A74" s="61" t="s">
        <v>281</v>
      </c>
      <c r="B74" s="61">
        <v>6076</v>
      </c>
      <c r="C74" s="62" t="s">
        <v>509</v>
      </c>
      <c r="D74" s="61" t="s">
        <v>68</v>
      </c>
      <c r="E74" s="63">
        <v>1</v>
      </c>
      <c r="F74" s="66">
        <v>30.6</v>
      </c>
      <c r="G74" s="65">
        <f>E74*F74</f>
        <v>30.6</v>
      </c>
    </row>
    <row r="75" spans="1:7" x14ac:dyDescent="0.25">
      <c r="A75" s="61"/>
      <c r="B75" s="61"/>
      <c r="C75" s="62"/>
      <c r="D75" s="61"/>
      <c r="E75" s="63"/>
      <c r="F75" s="66"/>
      <c r="G75" s="65"/>
    </row>
    <row r="76" spans="1:7" x14ac:dyDescent="0.25">
      <c r="A76" s="61"/>
      <c r="B76" s="61"/>
      <c r="C76" s="68" t="s">
        <v>294</v>
      </c>
      <c r="D76" s="61"/>
      <c r="E76" s="63"/>
      <c r="F76" s="66"/>
      <c r="G76" s="65">
        <f>SUMIF(D73:D74,"H",G73:G74)</f>
        <v>6.39</v>
      </c>
    </row>
    <row r="77" spans="1:7" x14ac:dyDescent="0.25">
      <c r="A77" s="61"/>
      <c r="B77" s="61"/>
      <c r="C77" s="68" t="s">
        <v>295</v>
      </c>
      <c r="D77" s="61"/>
      <c r="E77" s="63"/>
      <c r="F77" s="66"/>
      <c r="G77" s="65">
        <f>G78-G76</f>
        <v>30.6</v>
      </c>
    </row>
    <row r="78" spans="1:7" x14ac:dyDescent="0.25">
      <c r="A78" s="61"/>
      <c r="B78" s="61"/>
      <c r="C78" s="68" t="s">
        <v>296</v>
      </c>
      <c r="D78" s="61"/>
      <c r="E78" s="63"/>
      <c r="F78" s="66"/>
      <c r="G78" s="69">
        <f>SUM(G73:G74)</f>
        <v>36.99</v>
      </c>
    </row>
    <row r="79" spans="1:7" x14ac:dyDescent="0.25">
      <c r="A79" s="55"/>
      <c r="B79" s="55"/>
      <c r="D79" s="6"/>
      <c r="E79" s="6"/>
      <c r="F79" s="6"/>
      <c r="G79" s="6"/>
    </row>
    <row r="80" spans="1:7" ht="26.4" x14ac:dyDescent="0.25">
      <c r="A80" s="61" t="s">
        <v>297</v>
      </c>
      <c r="B80" s="61">
        <v>5970</v>
      </c>
      <c r="C80" s="62" t="s">
        <v>307</v>
      </c>
      <c r="D80" s="61" t="s">
        <v>67</v>
      </c>
      <c r="E80" s="63" t="s">
        <v>276</v>
      </c>
      <c r="F80" s="64">
        <f>VLOOKUP(B80,'[1]Composição 01-16'!A:D,4,0)</f>
        <v>46.42</v>
      </c>
      <c r="G80" s="65"/>
    </row>
    <row r="81" spans="1:7" x14ac:dyDescent="0.25">
      <c r="A81" s="61" t="s">
        <v>277</v>
      </c>
      <c r="B81" s="61">
        <v>88239</v>
      </c>
      <c r="C81" s="62" t="s">
        <v>308</v>
      </c>
      <c r="D81" s="61" t="s">
        <v>56</v>
      </c>
      <c r="E81" s="63">
        <v>1</v>
      </c>
      <c r="F81" s="66">
        <f>Preços!D7</f>
        <v>12.35</v>
      </c>
      <c r="G81" s="65">
        <f t="shared" ref="G81:G86" si="3">E81*F81</f>
        <v>12.35</v>
      </c>
    </row>
    <row r="82" spans="1:7" x14ac:dyDescent="0.25">
      <c r="A82" s="61" t="s">
        <v>277</v>
      </c>
      <c r="B82" s="61">
        <v>88262</v>
      </c>
      <c r="C82" s="62" t="s">
        <v>279</v>
      </c>
      <c r="D82" s="61" t="s">
        <v>56</v>
      </c>
      <c r="E82" s="63">
        <v>1</v>
      </c>
      <c r="F82" s="66">
        <f>Preços!D8</f>
        <v>15.01</v>
      </c>
      <c r="G82" s="65">
        <f t="shared" si="3"/>
        <v>15.01</v>
      </c>
    </row>
    <row r="83" spans="1:7" ht="26.4" x14ac:dyDescent="0.25">
      <c r="A83" s="61" t="s">
        <v>281</v>
      </c>
      <c r="B83" s="61">
        <v>4491</v>
      </c>
      <c r="C83" s="62" t="s">
        <v>283</v>
      </c>
      <c r="D83" s="61" t="s">
        <v>57</v>
      </c>
      <c r="E83" s="63">
        <v>0.56999999999999995</v>
      </c>
      <c r="F83" s="66">
        <f>VLOOKUP(B83,'[1]Composição 01-16'!A:D,4,0)</f>
        <v>3.78</v>
      </c>
      <c r="G83" s="65">
        <f t="shared" si="3"/>
        <v>2.1545999999999998</v>
      </c>
    </row>
    <row r="84" spans="1:7" ht="39.6" x14ac:dyDescent="0.25">
      <c r="A84" s="61" t="s">
        <v>281</v>
      </c>
      <c r="B84" s="61">
        <v>4506</v>
      </c>
      <c r="C84" s="62" t="s">
        <v>309</v>
      </c>
      <c r="D84" s="61" t="s">
        <v>57</v>
      </c>
      <c r="E84" s="63">
        <v>0.27</v>
      </c>
      <c r="F84" s="66">
        <f>VLOOKUP(B84,'[1]Composição 01-16'!A:D,4,0)</f>
        <v>2.34</v>
      </c>
      <c r="G84" s="65">
        <f t="shared" si="3"/>
        <v>0.63180000000000003</v>
      </c>
    </row>
    <row r="85" spans="1:7" x14ac:dyDescent="0.25">
      <c r="A85" s="61" t="s">
        <v>281</v>
      </c>
      <c r="B85" s="61">
        <v>5061</v>
      </c>
      <c r="C85" s="62" t="s">
        <v>292</v>
      </c>
      <c r="D85" s="61" t="s">
        <v>69</v>
      </c>
      <c r="E85" s="63">
        <v>0.15</v>
      </c>
      <c r="F85" s="66">
        <f>VLOOKUP(B85,'[1]Composição 01-16'!A:D,4,0)</f>
        <v>8.8000000000000007</v>
      </c>
      <c r="G85" s="65">
        <f t="shared" si="3"/>
        <v>1.32</v>
      </c>
    </row>
    <row r="86" spans="1:7" ht="26.4" x14ac:dyDescent="0.25">
      <c r="A86" s="61" t="s">
        <v>281</v>
      </c>
      <c r="B86" s="61">
        <v>6189</v>
      </c>
      <c r="C86" s="62" t="s">
        <v>310</v>
      </c>
      <c r="D86" s="61" t="s">
        <v>57</v>
      </c>
      <c r="E86" s="63">
        <v>1.585</v>
      </c>
      <c r="F86" s="66">
        <f>VLOOKUP(B86,'[1]Composição 01-16'!A:D,4,0)</f>
        <v>8.7200000000000006</v>
      </c>
      <c r="G86" s="65">
        <f t="shared" si="3"/>
        <v>13.821200000000001</v>
      </c>
    </row>
    <row r="87" spans="1:7" x14ac:dyDescent="0.25">
      <c r="A87" s="61"/>
      <c r="B87" s="61"/>
      <c r="C87" s="62"/>
      <c r="D87" s="61"/>
      <c r="E87" s="63"/>
      <c r="F87" s="66"/>
      <c r="G87" s="65"/>
    </row>
    <row r="88" spans="1:7" x14ac:dyDescent="0.25">
      <c r="A88" s="61"/>
      <c r="B88" s="61"/>
      <c r="C88" s="68" t="s">
        <v>294</v>
      </c>
      <c r="D88" s="61"/>
      <c r="E88" s="63"/>
      <c r="F88" s="66"/>
      <c r="G88" s="65">
        <f>SUMIF(D81:D87,"H",G81:G87)</f>
        <v>27.36</v>
      </c>
    </row>
    <row r="89" spans="1:7" x14ac:dyDescent="0.25">
      <c r="A89" s="61"/>
      <c r="B89" s="61"/>
      <c r="C89" s="68" t="s">
        <v>295</v>
      </c>
      <c r="D89" s="61"/>
      <c r="E89" s="63"/>
      <c r="F89" s="66"/>
      <c r="G89" s="65">
        <f>G90-G88</f>
        <v>17.927599999999998</v>
      </c>
    </row>
    <row r="90" spans="1:7" x14ac:dyDescent="0.25">
      <c r="A90" s="61"/>
      <c r="B90" s="61"/>
      <c r="C90" s="68" t="s">
        <v>296</v>
      </c>
      <c r="D90" s="61"/>
      <c r="E90" s="63"/>
      <c r="F90" s="66"/>
      <c r="G90" s="69">
        <f>SUM(G81:G87)</f>
        <v>45.287599999999998</v>
      </c>
    </row>
    <row r="91" spans="1:7" x14ac:dyDescent="0.25">
      <c r="A91" s="55"/>
      <c r="B91" s="55"/>
      <c r="D91" s="6"/>
      <c r="E91" s="6"/>
      <c r="F91" s="6"/>
      <c r="G91" s="6"/>
    </row>
    <row r="92" spans="1:7" ht="26.4" x14ac:dyDescent="0.25">
      <c r="A92" s="61" t="s">
        <v>297</v>
      </c>
      <c r="B92" s="61" t="s">
        <v>311</v>
      </c>
      <c r="C92" s="62" t="s">
        <v>312</v>
      </c>
      <c r="D92" s="61" t="s">
        <v>67</v>
      </c>
      <c r="E92" s="63" t="s">
        <v>276</v>
      </c>
      <c r="F92" s="64">
        <f>VLOOKUP(B92,'[1]Composição 01-16'!A:D,4,0)</f>
        <v>33.950000000000003</v>
      </c>
      <c r="G92" s="65"/>
    </row>
    <row r="93" spans="1:7" x14ac:dyDescent="0.25">
      <c r="A93" s="61" t="s">
        <v>277</v>
      </c>
      <c r="B93" s="61">
        <v>88239</v>
      </c>
      <c r="C93" s="62" t="s">
        <v>308</v>
      </c>
      <c r="D93" s="61" t="s">
        <v>56</v>
      </c>
      <c r="E93" s="63">
        <v>0.27</v>
      </c>
      <c r="F93" s="66">
        <f>Preços!D7</f>
        <v>12.35</v>
      </c>
      <c r="G93" s="65">
        <f>E93*F93</f>
        <v>3.3345000000000002</v>
      </c>
    </row>
    <row r="94" spans="1:7" x14ac:dyDescent="0.25">
      <c r="A94" s="61" t="s">
        <v>277</v>
      </c>
      <c r="B94" s="61">
        <v>88262</v>
      </c>
      <c r="C94" s="62" t="s">
        <v>279</v>
      </c>
      <c r="D94" s="61" t="s">
        <v>56</v>
      </c>
      <c r="E94" s="63">
        <v>1.0669999999999999</v>
      </c>
      <c r="F94" s="66">
        <f>Preços!D8</f>
        <v>15.01</v>
      </c>
      <c r="G94" s="65">
        <f>E94*F94</f>
        <v>16.01567</v>
      </c>
    </row>
    <row r="95" spans="1:7" ht="39.6" x14ac:dyDescent="0.25">
      <c r="A95" s="61" t="s">
        <v>281</v>
      </c>
      <c r="B95" s="61">
        <v>4506</v>
      </c>
      <c r="C95" s="62" t="s">
        <v>309</v>
      </c>
      <c r="D95" s="61" t="s">
        <v>57</v>
      </c>
      <c r="E95" s="63">
        <v>0.93</v>
      </c>
      <c r="F95" s="66">
        <f>VLOOKUP(B95,'[1]Composição 01-16'!A:D,4,0)</f>
        <v>2.34</v>
      </c>
      <c r="G95" s="65">
        <f>E95*F95</f>
        <v>2.1762000000000001</v>
      </c>
    </row>
    <row r="96" spans="1:7" x14ac:dyDescent="0.25">
      <c r="A96" s="61" t="s">
        <v>281</v>
      </c>
      <c r="B96" s="61">
        <v>5061</v>
      </c>
      <c r="C96" s="62" t="s">
        <v>292</v>
      </c>
      <c r="D96" s="61" t="s">
        <v>69</v>
      </c>
      <c r="E96" s="63">
        <v>3.0000000000000001E-3</v>
      </c>
      <c r="F96" s="66">
        <f>VLOOKUP(B96,'[1]Composição 01-16'!A:D,4,0)</f>
        <v>8.8000000000000007</v>
      </c>
      <c r="G96" s="65">
        <f>E96*F96</f>
        <v>2.6400000000000003E-2</v>
      </c>
    </row>
    <row r="97" spans="1:7" ht="26.4" x14ac:dyDescent="0.25">
      <c r="A97" s="61" t="s">
        <v>281</v>
      </c>
      <c r="B97" s="61">
        <v>6189</v>
      </c>
      <c r="C97" s="62" t="s">
        <v>310</v>
      </c>
      <c r="D97" s="61" t="s">
        <v>57</v>
      </c>
      <c r="E97" s="63">
        <v>1.32</v>
      </c>
      <c r="F97" s="66">
        <f>VLOOKUP(B97,'[1]Composição 01-16'!A:D,4,0)</f>
        <v>8.7200000000000006</v>
      </c>
      <c r="G97" s="65">
        <f>E97*F97</f>
        <v>11.510400000000001</v>
      </c>
    </row>
    <row r="98" spans="1:7" x14ac:dyDescent="0.25">
      <c r="A98" s="61"/>
      <c r="B98" s="61"/>
      <c r="C98" s="62"/>
      <c r="D98" s="61"/>
      <c r="E98" s="63"/>
      <c r="F98" s="66"/>
      <c r="G98" s="65"/>
    </row>
    <row r="99" spans="1:7" x14ac:dyDescent="0.25">
      <c r="A99" s="61"/>
      <c r="B99" s="61"/>
      <c r="C99" s="68" t="s">
        <v>294</v>
      </c>
      <c r="D99" s="61"/>
      <c r="E99" s="63"/>
      <c r="F99" s="66"/>
      <c r="G99" s="65">
        <f>SUMIF(D93:D98,"H",G93:G98)</f>
        <v>19.350169999999999</v>
      </c>
    </row>
    <row r="100" spans="1:7" x14ac:dyDescent="0.25">
      <c r="A100" s="61"/>
      <c r="B100" s="61"/>
      <c r="C100" s="68" t="s">
        <v>295</v>
      </c>
      <c r="D100" s="61"/>
      <c r="E100" s="63"/>
      <c r="F100" s="66"/>
      <c r="G100" s="65">
        <f>G101-G99</f>
        <v>13.713000000000001</v>
      </c>
    </row>
    <row r="101" spans="1:7" x14ac:dyDescent="0.25">
      <c r="A101" s="61"/>
      <c r="B101" s="61"/>
      <c r="C101" s="68" t="s">
        <v>296</v>
      </c>
      <c r="D101" s="61"/>
      <c r="E101" s="63"/>
      <c r="F101" s="66"/>
      <c r="G101" s="69">
        <f>SUM(G93:G98)</f>
        <v>33.06317</v>
      </c>
    </row>
    <row r="102" spans="1:7" x14ac:dyDescent="0.25">
      <c r="A102" s="55"/>
      <c r="B102" s="55"/>
      <c r="D102" s="6"/>
      <c r="E102" s="6"/>
      <c r="F102" s="6"/>
      <c r="G102" s="6"/>
    </row>
    <row r="103" spans="1:7" ht="26.4" x14ac:dyDescent="0.25">
      <c r="A103" s="70"/>
      <c r="B103" s="73" t="s">
        <v>116</v>
      </c>
      <c r="C103" s="74" t="s">
        <v>315</v>
      </c>
      <c r="D103" s="70" t="s">
        <v>69</v>
      </c>
      <c r="E103" s="71" t="s">
        <v>276</v>
      </c>
      <c r="F103" s="64"/>
      <c r="G103" s="72"/>
    </row>
    <row r="104" spans="1:7" x14ac:dyDescent="0.25">
      <c r="A104" s="61" t="s">
        <v>277</v>
      </c>
      <c r="B104" s="61">
        <v>88238</v>
      </c>
      <c r="C104" s="62" t="s">
        <v>313</v>
      </c>
      <c r="D104" s="61" t="s">
        <v>56</v>
      </c>
      <c r="E104" s="63">
        <v>0.1</v>
      </c>
      <c r="F104" s="66">
        <f>Preços!D3</f>
        <v>12.35</v>
      </c>
      <c r="G104" s="65">
        <f>E104*F104</f>
        <v>1.2350000000000001</v>
      </c>
    </row>
    <row r="105" spans="1:7" x14ac:dyDescent="0.25">
      <c r="A105" s="61" t="s">
        <v>277</v>
      </c>
      <c r="B105" s="61">
        <v>88245</v>
      </c>
      <c r="C105" s="62" t="s">
        <v>300</v>
      </c>
      <c r="D105" s="61" t="s">
        <v>56</v>
      </c>
      <c r="E105" s="63">
        <v>0.1</v>
      </c>
      <c r="F105" s="66">
        <f>Preços!D4</f>
        <v>15.01</v>
      </c>
      <c r="G105" s="65">
        <f>E105*F105</f>
        <v>1.5010000000000001</v>
      </c>
    </row>
    <row r="106" spans="1:7" x14ac:dyDescent="0.25">
      <c r="A106" s="61" t="s">
        <v>281</v>
      </c>
      <c r="B106" s="61">
        <v>39</v>
      </c>
      <c r="C106" s="62" t="s">
        <v>316</v>
      </c>
      <c r="D106" s="61" t="s">
        <v>69</v>
      </c>
      <c r="E106" s="63">
        <v>1.1000000000000001</v>
      </c>
      <c r="F106" s="66">
        <v>4.34</v>
      </c>
      <c r="G106" s="65">
        <f>E106*F106</f>
        <v>4.774</v>
      </c>
    </row>
    <row r="107" spans="1:7" x14ac:dyDescent="0.25">
      <c r="A107" s="61" t="s">
        <v>281</v>
      </c>
      <c r="B107" s="61">
        <v>337</v>
      </c>
      <c r="C107" s="62" t="s">
        <v>291</v>
      </c>
      <c r="D107" s="61" t="s">
        <v>69</v>
      </c>
      <c r="E107" s="63">
        <v>0.02</v>
      </c>
      <c r="F107" s="66">
        <v>8.9499999999999993</v>
      </c>
      <c r="G107" s="65">
        <f>E107*F107</f>
        <v>0.17899999999999999</v>
      </c>
    </row>
    <row r="108" spans="1:7" x14ac:dyDescent="0.25">
      <c r="A108" s="61"/>
      <c r="B108" s="61"/>
      <c r="C108" s="62"/>
      <c r="D108" s="61"/>
      <c r="E108" s="63"/>
      <c r="F108" s="66"/>
      <c r="G108" s="65"/>
    </row>
    <row r="109" spans="1:7" x14ac:dyDescent="0.25">
      <c r="A109" s="61"/>
      <c r="B109" s="61"/>
      <c r="C109" s="68" t="s">
        <v>294</v>
      </c>
      <c r="D109" s="61"/>
      <c r="E109" s="63"/>
      <c r="F109" s="66"/>
      <c r="G109" s="65">
        <f>SUMIF(D104:D108,"H",G104:G108)</f>
        <v>2.7360000000000002</v>
      </c>
    </row>
    <row r="110" spans="1:7" x14ac:dyDescent="0.25">
      <c r="A110" s="61"/>
      <c r="B110" s="61"/>
      <c r="C110" s="68" t="s">
        <v>295</v>
      </c>
      <c r="D110" s="61"/>
      <c r="E110" s="63"/>
      <c r="F110" s="66"/>
      <c r="G110" s="65">
        <f>G111-G109</f>
        <v>4.9529999999999994</v>
      </c>
    </row>
    <row r="111" spans="1:7" x14ac:dyDescent="0.25">
      <c r="A111" s="61"/>
      <c r="B111" s="61"/>
      <c r="C111" s="68" t="s">
        <v>296</v>
      </c>
      <c r="D111" s="61"/>
      <c r="E111" s="63"/>
      <c r="F111" s="66"/>
      <c r="G111" s="69">
        <f>SUM(G104:G108)</f>
        <v>7.6890000000000001</v>
      </c>
    </row>
    <row r="112" spans="1:7" x14ac:dyDescent="0.25">
      <c r="A112" s="55"/>
      <c r="B112" s="55"/>
      <c r="D112" s="6"/>
      <c r="E112" s="6"/>
      <c r="F112" s="6"/>
      <c r="G112" s="6"/>
    </row>
    <row r="113" spans="1:7" ht="39.6" x14ac:dyDescent="0.25">
      <c r="A113" s="70"/>
      <c r="B113" s="73" t="s">
        <v>317</v>
      </c>
      <c r="C113" s="74" t="s">
        <v>318</v>
      </c>
      <c r="D113" s="70" t="s">
        <v>69</v>
      </c>
      <c r="E113" s="71" t="s">
        <v>276</v>
      </c>
      <c r="F113" s="64"/>
      <c r="G113" s="72"/>
    </row>
    <row r="114" spans="1:7" x14ac:dyDescent="0.25">
      <c r="A114" s="61" t="s">
        <v>277</v>
      </c>
      <c r="B114" s="61">
        <v>88238</v>
      </c>
      <c r="C114" s="62" t="s">
        <v>313</v>
      </c>
      <c r="D114" s="61" t="s">
        <v>56</v>
      </c>
      <c r="E114" s="63">
        <v>0.1</v>
      </c>
      <c r="F114" s="66">
        <f>Preços!D3</f>
        <v>12.35</v>
      </c>
      <c r="G114" s="65">
        <f>E114*F114</f>
        <v>1.2350000000000001</v>
      </c>
    </row>
    <row r="115" spans="1:7" x14ac:dyDescent="0.25">
      <c r="A115" s="61" t="s">
        <v>277</v>
      </c>
      <c r="B115" s="61">
        <v>88245</v>
      </c>
      <c r="C115" s="62" t="s">
        <v>300</v>
      </c>
      <c r="D115" s="61" t="s">
        <v>56</v>
      </c>
      <c r="E115" s="63">
        <v>0.1</v>
      </c>
      <c r="F115" s="66">
        <f>Preços!D4</f>
        <v>15.01</v>
      </c>
      <c r="G115" s="65">
        <f>E115*F115</f>
        <v>1.5010000000000001</v>
      </c>
    </row>
    <row r="116" spans="1:7" x14ac:dyDescent="0.25">
      <c r="A116" s="61" t="s">
        <v>281</v>
      </c>
      <c r="B116" s="61">
        <v>34</v>
      </c>
      <c r="C116" s="62" t="s">
        <v>319</v>
      </c>
      <c r="D116" s="61" t="s">
        <v>69</v>
      </c>
      <c r="E116" s="63">
        <v>1.1000000000000001</v>
      </c>
      <c r="F116" s="66">
        <v>4.38</v>
      </c>
      <c r="G116" s="65">
        <f>E116*F116</f>
        <v>4.8180000000000005</v>
      </c>
    </row>
    <row r="117" spans="1:7" x14ac:dyDescent="0.25">
      <c r="A117" s="61" t="s">
        <v>281</v>
      </c>
      <c r="B117" s="61">
        <v>337</v>
      </c>
      <c r="C117" s="62" t="s">
        <v>291</v>
      </c>
      <c r="D117" s="61" t="s">
        <v>69</v>
      </c>
      <c r="E117" s="63">
        <v>0.03</v>
      </c>
      <c r="F117" s="66">
        <v>8.9499999999999993</v>
      </c>
      <c r="G117" s="65">
        <f>E117*F117</f>
        <v>0.26849999999999996</v>
      </c>
    </row>
    <row r="118" spans="1:7" x14ac:dyDescent="0.25">
      <c r="A118" s="61"/>
      <c r="B118" s="61"/>
      <c r="C118" s="62"/>
      <c r="D118" s="61"/>
      <c r="E118" s="63"/>
      <c r="F118" s="66"/>
      <c r="G118" s="65"/>
    </row>
    <row r="119" spans="1:7" x14ac:dyDescent="0.25">
      <c r="A119" s="61"/>
      <c r="B119" s="61"/>
      <c r="C119" s="68" t="s">
        <v>294</v>
      </c>
      <c r="D119" s="61"/>
      <c r="E119" s="63"/>
      <c r="F119" s="66"/>
      <c r="G119" s="65">
        <f>SUMIF(D114:D118,"H",G114:G118)</f>
        <v>2.7360000000000002</v>
      </c>
    </row>
    <row r="120" spans="1:7" x14ac:dyDescent="0.25">
      <c r="A120" s="61"/>
      <c r="B120" s="61"/>
      <c r="C120" s="68" t="s">
        <v>295</v>
      </c>
      <c r="D120" s="61"/>
      <c r="E120" s="63"/>
      <c r="F120" s="66"/>
      <c r="G120" s="65">
        <f>G121-G119</f>
        <v>5.0864999999999991</v>
      </c>
    </row>
    <row r="121" spans="1:7" x14ac:dyDescent="0.25">
      <c r="A121" s="61"/>
      <c r="B121" s="61"/>
      <c r="C121" s="68" t="s">
        <v>296</v>
      </c>
      <c r="D121" s="61"/>
      <c r="E121" s="63"/>
      <c r="F121" s="66"/>
      <c r="G121" s="69">
        <f>SUM(G114:G118)</f>
        <v>7.8224999999999998</v>
      </c>
    </row>
    <row r="122" spans="1:7" x14ac:dyDescent="0.25">
      <c r="A122" s="55"/>
      <c r="B122" s="55"/>
      <c r="D122" s="6"/>
      <c r="E122" s="6"/>
      <c r="F122" s="6"/>
      <c r="G122" s="6"/>
    </row>
    <row r="123" spans="1:7" ht="26.4" x14ac:dyDescent="0.25">
      <c r="A123" s="61" t="s">
        <v>297</v>
      </c>
      <c r="B123" s="61">
        <v>6042</v>
      </c>
      <c r="C123" s="62" t="s">
        <v>320</v>
      </c>
      <c r="D123" s="61" t="s">
        <v>68</v>
      </c>
      <c r="E123" s="63" t="s">
        <v>276</v>
      </c>
      <c r="F123" s="64"/>
      <c r="G123" s="65"/>
    </row>
    <row r="124" spans="1:7" x14ac:dyDescent="0.25">
      <c r="A124" s="61" t="s">
        <v>277</v>
      </c>
      <c r="B124" s="61">
        <v>88316</v>
      </c>
      <c r="C124" s="62" t="s">
        <v>280</v>
      </c>
      <c r="D124" s="61" t="s">
        <v>56</v>
      </c>
      <c r="E124" s="63">
        <v>4</v>
      </c>
      <c r="F124" s="66">
        <f>Preços!D6</f>
        <v>12.18</v>
      </c>
      <c r="G124" s="65">
        <f>E124*F124</f>
        <v>48.72</v>
      </c>
    </row>
    <row r="125" spans="1:7" ht="39.6" x14ac:dyDescent="0.25">
      <c r="A125" s="61" t="s">
        <v>277</v>
      </c>
      <c r="B125" s="61">
        <v>88830</v>
      </c>
      <c r="C125" s="62" t="s">
        <v>321</v>
      </c>
      <c r="D125" s="61" t="s">
        <v>322</v>
      </c>
      <c r="E125" s="63">
        <v>0.7</v>
      </c>
      <c r="F125" s="66">
        <f>VLOOKUP(B125,'[1]Composição 01-16'!A:D,4,0)</f>
        <v>1.08</v>
      </c>
      <c r="G125" s="65">
        <f>E125*F125</f>
        <v>0.75600000000000001</v>
      </c>
    </row>
    <row r="126" spans="1:7" x14ac:dyDescent="0.25">
      <c r="A126" s="61" t="s">
        <v>281</v>
      </c>
      <c r="B126" s="61">
        <v>367</v>
      </c>
      <c r="C126" s="62" t="s">
        <v>323</v>
      </c>
      <c r="D126" s="61" t="s">
        <v>68</v>
      </c>
      <c r="E126" s="63">
        <v>0.57999999999999996</v>
      </c>
      <c r="F126" s="66">
        <f>VLOOKUP(B126,'[1]Composição 01-16'!A:D,4,0)</f>
        <v>33.9</v>
      </c>
      <c r="G126" s="65">
        <f>E126*F126</f>
        <v>19.661999999999999</v>
      </c>
    </row>
    <row r="127" spans="1:7" x14ac:dyDescent="0.25">
      <c r="A127" s="61" t="s">
        <v>281</v>
      </c>
      <c r="B127" s="61">
        <v>1379</v>
      </c>
      <c r="C127" s="62" t="s">
        <v>324</v>
      </c>
      <c r="D127" s="61" t="s">
        <v>69</v>
      </c>
      <c r="E127" s="63">
        <v>150</v>
      </c>
      <c r="F127" s="66">
        <f>VLOOKUP(B127,'[1]Composição 01-16'!A:D,4,0)</f>
        <v>0.49</v>
      </c>
      <c r="G127" s="65">
        <f>E127*F127</f>
        <v>73.5</v>
      </c>
    </row>
    <row r="128" spans="1:7" ht="26.4" x14ac:dyDescent="0.25">
      <c r="A128" s="61" t="s">
        <v>281</v>
      </c>
      <c r="B128" s="61">
        <v>4718</v>
      </c>
      <c r="C128" s="62" t="s">
        <v>325</v>
      </c>
      <c r="D128" s="61" t="s">
        <v>68</v>
      </c>
      <c r="E128" s="63">
        <v>0.8</v>
      </c>
      <c r="F128" s="66">
        <f>VLOOKUP(B128,'[1]Composição 01-16'!A:D,4,0)</f>
        <v>53.5</v>
      </c>
      <c r="G128" s="65">
        <f>E128*F128</f>
        <v>42.800000000000004</v>
      </c>
    </row>
    <row r="129" spans="1:7" x14ac:dyDescent="0.25">
      <c r="A129" s="61"/>
      <c r="B129" s="61"/>
      <c r="C129" s="62"/>
      <c r="D129" s="61"/>
      <c r="E129" s="63"/>
      <c r="F129" s="66"/>
      <c r="G129" s="65"/>
    </row>
    <row r="130" spans="1:7" x14ac:dyDescent="0.25">
      <c r="A130" s="61"/>
      <c r="B130" s="61"/>
      <c r="C130" s="68" t="s">
        <v>294</v>
      </c>
      <c r="D130" s="61"/>
      <c r="E130" s="63"/>
      <c r="F130" s="66"/>
      <c r="G130" s="65">
        <f>SUMIF(D124:D129,"H",G124:G129)</f>
        <v>48.72</v>
      </c>
    </row>
    <row r="131" spans="1:7" x14ac:dyDescent="0.25">
      <c r="A131" s="61"/>
      <c r="B131" s="61"/>
      <c r="C131" s="68" t="s">
        <v>295</v>
      </c>
      <c r="D131" s="61"/>
      <c r="E131" s="63"/>
      <c r="F131" s="66"/>
      <c r="G131" s="65">
        <f>G132-G130</f>
        <v>136.71800000000002</v>
      </c>
    </row>
    <row r="132" spans="1:7" x14ac:dyDescent="0.25">
      <c r="A132" s="61"/>
      <c r="B132" s="61"/>
      <c r="C132" s="68" t="s">
        <v>296</v>
      </c>
      <c r="D132" s="61"/>
      <c r="E132" s="63"/>
      <c r="F132" s="66"/>
      <c r="G132" s="69">
        <f>SUM(G124:G129)</f>
        <v>185.43800000000002</v>
      </c>
    </row>
    <row r="133" spans="1:7" x14ac:dyDescent="0.25">
      <c r="A133" s="55"/>
      <c r="B133" s="55"/>
      <c r="D133" s="6"/>
      <c r="E133" s="6"/>
      <c r="F133" s="6"/>
      <c r="G133" s="6"/>
    </row>
    <row r="134" spans="1:7" ht="26.4" x14ac:dyDescent="0.25">
      <c r="A134" s="73"/>
      <c r="B134" s="73" t="s">
        <v>121</v>
      </c>
      <c r="C134" s="74" t="s">
        <v>510</v>
      </c>
      <c r="D134" s="73" t="s">
        <v>68</v>
      </c>
      <c r="E134" s="75" t="s">
        <v>276</v>
      </c>
      <c r="F134" s="76"/>
      <c r="G134" s="77"/>
    </row>
    <row r="135" spans="1:7" x14ac:dyDescent="0.25">
      <c r="A135" s="61" t="s">
        <v>277</v>
      </c>
      <c r="B135" s="61">
        <v>88309</v>
      </c>
      <c r="C135" s="62" t="s">
        <v>301</v>
      </c>
      <c r="D135" s="61" t="s">
        <v>56</v>
      </c>
      <c r="E135" s="63">
        <v>1.65</v>
      </c>
      <c r="F135" s="66">
        <f>Preços!D5</f>
        <v>15.01</v>
      </c>
      <c r="G135" s="65">
        <f>E135*F135</f>
        <v>24.766499999999997</v>
      </c>
    </row>
    <row r="136" spans="1:7" x14ac:dyDescent="0.25">
      <c r="A136" s="61" t="s">
        <v>277</v>
      </c>
      <c r="B136" s="61">
        <v>88316</v>
      </c>
      <c r="C136" s="62" t="s">
        <v>280</v>
      </c>
      <c r="D136" s="61" t="s">
        <v>56</v>
      </c>
      <c r="E136" s="63">
        <v>4.5</v>
      </c>
      <c r="F136" s="66">
        <f>Preços!D6</f>
        <v>12.18</v>
      </c>
      <c r="G136" s="65">
        <f>E136*F136</f>
        <v>54.81</v>
      </c>
    </row>
    <row r="137" spans="1:7" ht="26.4" x14ac:dyDescent="0.25">
      <c r="A137" s="61" t="s">
        <v>277</v>
      </c>
      <c r="B137" s="61">
        <v>10485</v>
      </c>
      <c r="C137" s="62" t="s">
        <v>328</v>
      </c>
      <c r="D137" s="61" t="s">
        <v>56</v>
      </c>
      <c r="E137" s="63">
        <v>0.3</v>
      </c>
      <c r="F137" s="66">
        <v>1.34</v>
      </c>
      <c r="G137" s="65">
        <f>E137*F137</f>
        <v>0.40200000000000002</v>
      </c>
    </row>
    <row r="138" spans="1:7" x14ac:dyDescent="0.25">
      <c r="A138" s="61"/>
      <c r="B138" s="61"/>
      <c r="C138" s="62"/>
      <c r="D138" s="61"/>
      <c r="E138" s="63"/>
      <c r="F138" s="66"/>
      <c r="G138" s="65"/>
    </row>
    <row r="139" spans="1:7" x14ac:dyDescent="0.25">
      <c r="A139" s="61"/>
      <c r="B139" s="61"/>
      <c r="C139" s="68" t="s">
        <v>294</v>
      </c>
      <c r="D139" s="61"/>
      <c r="E139" s="63"/>
      <c r="F139" s="66"/>
      <c r="G139" s="65">
        <f>SUMIF(D135:D138,"H",G135:G138)</f>
        <v>79.978499999999997</v>
      </c>
    </row>
    <row r="140" spans="1:7" x14ac:dyDescent="0.25">
      <c r="A140" s="61"/>
      <c r="B140" s="61"/>
      <c r="C140" s="68" t="s">
        <v>295</v>
      </c>
      <c r="D140" s="61"/>
      <c r="E140" s="63"/>
      <c r="F140" s="66"/>
      <c r="G140" s="65">
        <f>G141-G139</f>
        <v>0</v>
      </c>
    </row>
    <row r="141" spans="1:7" x14ac:dyDescent="0.25">
      <c r="A141" s="61"/>
      <c r="B141" s="61"/>
      <c r="C141" s="68" t="s">
        <v>296</v>
      </c>
      <c r="D141" s="61"/>
      <c r="E141" s="63"/>
      <c r="F141" s="66"/>
      <c r="G141" s="69">
        <f>SUM(G135:G138)</f>
        <v>79.978499999999997</v>
      </c>
    </row>
    <row r="142" spans="1:7" x14ac:dyDescent="0.25">
      <c r="A142" s="55"/>
      <c r="B142" s="55"/>
      <c r="D142" s="6"/>
      <c r="E142" s="6"/>
      <c r="F142" s="6"/>
      <c r="G142" s="6"/>
    </row>
    <row r="143" spans="1:7" ht="26.4" x14ac:dyDescent="0.25">
      <c r="A143" s="73"/>
      <c r="B143" s="73" t="s">
        <v>122</v>
      </c>
      <c r="C143" s="74" t="s">
        <v>327</v>
      </c>
      <c r="D143" s="73" t="s">
        <v>68</v>
      </c>
      <c r="E143" s="75" t="s">
        <v>276</v>
      </c>
      <c r="F143" s="76"/>
      <c r="G143" s="77"/>
    </row>
    <row r="144" spans="1:7" x14ac:dyDescent="0.25">
      <c r="A144" s="61" t="s">
        <v>277</v>
      </c>
      <c r="B144" s="61">
        <v>88309</v>
      </c>
      <c r="C144" s="62" t="s">
        <v>301</v>
      </c>
      <c r="D144" s="61" t="s">
        <v>56</v>
      </c>
      <c r="E144" s="63">
        <v>1.65</v>
      </c>
      <c r="F144" s="66">
        <f>Preços!D5</f>
        <v>15.01</v>
      </c>
      <c r="G144" s="65">
        <f>E144*F144</f>
        <v>24.766499999999997</v>
      </c>
    </row>
    <row r="145" spans="1:7" x14ac:dyDescent="0.25">
      <c r="A145" s="61" t="s">
        <v>277</v>
      </c>
      <c r="B145" s="61">
        <v>88316</v>
      </c>
      <c r="C145" s="62" t="s">
        <v>280</v>
      </c>
      <c r="D145" s="61" t="s">
        <v>56</v>
      </c>
      <c r="E145" s="63">
        <v>4.5</v>
      </c>
      <c r="F145" s="66">
        <f>Preços!D6</f>
        <v>12.18</v>
      </c>
      <c r="G145" s="65">
        <f>E145*F145</f>
        <v>54.81</v>
      </c>
    </row>
    <row r="146" spans="1:7" ht="26.4" x14ac:dyDescent="0.25">
      <c r="A146" s="61" t="s">
        <v>277</v>
      </c>
      <c r="B146" s="61">
        <v>10485</v>
      </c>
      <c r="C146" s="62" t="s">
        <v>328</v>
      </c>
      <c r="D146" s="61" t="s">
        <v>56</v>
      </c>
      <c r="E146" s="63">
        <v>0.3</v>
      </c>
      <c r="F146" s="66">
        <v>1.34</v>
      </c>
      <c r="G146" s="65">
        <f>E146*F146</f>
        <v>0.40200000000000002</v>
      </c>
    </row>
    <row r="147" spans="1:7" x14ac:dyDescent="0.25">
      <c r="A147" s="61"/>
      <c r="B147" s="61"/>
      <c r="C147" s="62"/>
      <c r="D147" s="61"/>
      <c r="E147" s="63"/>
      <c r="F147" s="66"/>
      <c r="G147" s="65"/>
    </row>
    <row r="148" spans="1:7" x14ac:dyDescent="0.25">
      <c r="A148" s="61"/>
      <c r="B148" s="61"/>
      <c r="C148" s="68" t="s">
        <v>294</v>
      </c>
      <c r="D148" s="61"/>
      <c r="E148" s="63"/>
      <c r="F148" s="66"/>
      <c r="G148" s="65">
        <f>SUMIF(D144:D147,"H",G144:G147)</f>
        <v>79.978499999999997</v>
      </c>
    </row>
    <row r="149" spans="1:7" x14ac:dyDescent="0.25">
      <c r="A149" s="61"/>
      <c r="B149" s="61"/>
      <c r="C149" s="68" t="s">
        <v>295</v>
      </c>
      <c r="D149" s="61"/>
      <c r="E149" s="63"/>
      <c r="F149" s="66"/>
      <c r="G149" s="65">
        <f>G150-G148</f>
        <v>0</v>
      </c>
    </row>
    <row r="150" spans="1:7" x14ac:dyDescent="0.25">
      <c r="A150" s="61"/>
      <c r="B150" s="61"/>
      <c r="C150" s="68" t="s">
        <v>296</v>
      </c>
      <c r="D150" s="61"/>
      <c r="E150" s="63"/>
      <c r="F150" s="66"/>
      <c r="G150" s="69">
        <f>SUM(G144:G147)</f>
        <v>79.978499999999997</v>
      </c>
    </row>
    <row r="151" spans="1:7" x14ac:dyDescent="0.25">
      <c r="A151" s="55"/>
      <c r="B151" s="55"/>
      <c r="D151" s="6"/>
      <c r="E151" s="6"/>
      <c r="F151" s="6"/>
      <c r="G151" s="6"/>
    </row>
    <row r="152" spans="1:7" ht="26.4" x14ac:dyDescent="0.25">
      <c r="A152" s="61" t="s">
        <v>297</v>
      </c>
      <c r="B152" s="61" t="s">
        <v>39</v>
      </c>
      <c r="C152" s="62" t="s">
        <v>329</v>
      </c>
      <c r="D152" s="61" t="s">
        <v>68</v>
      </c>
      <c r="E152" s="63" t="s">
        <v>276</v>
      </c>
      <c r="F152" s="64"/>
      <c r="G152" s="65"/>
    </row>
    <row r="153" spans="1:7" ht="26.4" x14ac:dyDescent="0.25">
      <c r="A153" s="61" t="s">
        <v>277</v>
      </c>
      <c r="B153" s="61">
        <v>88297</v>
      </c>
      <c r="C153" s="62" t="s">
        <v>330</v>
      </c>
      <c r="D153" s="61" t="s">
        <v>56</v>
      </c>
      <c r="E153" s="63">
        <v>1.5</v>
      </c>
      <c r="F153" s="66">
        <f>Preços!D12</f>
        <v>16.559999999999999</v>
      </c>
      <c r="G153" s="65">
        <f t="shared" ref="G153:G158" si="4">E153*F153</f>
        <v>24.839999999999996</v>
      </c>
    </row>
    <row r="154" spans="1:7" x14ac:dyDescent="0.25">
      <c r="A154" s="61" t="s">
        <v>277</v>
      </c>
      <c r="B154" s="61">
        <v>88316</v>
      </c>
      <c r="C154" s="62" t="s">
        <v>280</v>
      </c>
      <c r="D154" s="61" t="s">
        <v>56</v>
      </c>
      <c r="E154" s="63">
        <v>2.8</v>
      </c>
      <c r="F154" s="66">
        <f>Preços!D6</f>
        <v>12.18</v>
      </c>
      <c r="G154" s="65">
        <f t="shared" si="4"/>
        <v>34.103999999999999</v>
      </c>
    </row>
    <row r="155" spans="1:7" ht="39.6" x14ac:dyDescent="0.25">
      <c r="A155" s="61" t="s">
        <v>277</v>
      </c>
      <c r="B155" s="61">
        <v>89279</v>
      </c>
      <c r="C155" s="62" t="s">
        <v>331</v>
      </c>
      <c r="D155" s="61" t="s">
        <v>326</v>
      </c>
      <c r="E155" s="63">
        <v>1.74</v>
      </c>
      <c r="F155" s="66">
        <f>VLOOKUP(B155,'[1]Composição 01-16'!A:D,4,0)</f>
        <v>1.19</v>
      </c>
      <c r="G155" s="65">
        <f t="shared" si="4"/>
        <v>2.0705999999999998</v>
      </c>
    </row>
    <row r="156" spans="1:7" x14ac:dyDescent="0.25">
      <c r="A156" s="61" t="s">
        <v>281</v>
      </c>
      <c r="B156" s="61">
        <v>370</v>
      </c>
      <c r="C156" s="62" t="s">
        <v>332</v>
      </c>
      <c r="D156" s="61" t="s">
        <v>68</v>
      </c>
      <c r="E156" s="63">
        <v>0.72</v>
      </c>
      <c r="F156" s="66">
        <f>VLOOKUP(B156,'[1]Composição 01-16'!A:D,4,0)</f>
        <v>44.5</v>
      </c>
      <c r="G156" s="65">
        <f t="shared" si="4"/>
        <v>32.04</v>
      </c>
    </row>
    <row r="157" spans="1:7" x14ac:dyDescent="0.25">
      <c r="A157" s="61" t="s">
        <v>281</v>
      </c>
      <c r="B157" s="61">
        <v>1379</v>
      </c>
      <c r="C157" s="62" t="s">
        <v>324</v>
      </c>
      <c r="D157" s="61" t="s">
        <v>69</v>
      </c>
      <c r="E157" s="63">
        <v>200</v>
      </c>
      <c r="F157" s="66">
        <f>VLOOKUP(B157,'[1]Composição 01-16'!A:D,4,0)</f>
        <v>0.49</v>
      </c>
      <c r="G157" s="65">
        <f t="shared" si="4"/>
        <v>98</v>
      </c>
    </row>
    <row r="158" spans="1:7" ht="26.4" x14ac:dyDescent="0.25">
      <c r="A158" s="61" t="s">
        <v>281</v>
      </c>
      <c r="B158" s="61">
        <v>4721</v>
      </c>
      <c r="C158" s="62" t="s">
        <v>333</v>
      </c>
      <c r="D158" s="61" t="s">
        <v>68</v>
      </c>
      <c r="E158" s="63">
        <v>0.83599999999999997</v>
      </c>
      <c r="F158" s="66">
        <f>VLOOKUP(B158,'[1]Composição 01-16'!A:D,4,0)</f>
        <v>53.5</v>
      </c>
      <c r="G158" s="65">
        <f t="shared" si="4"/>
        <v>44.725999999999999</v>
      </c>
    </row>
    <row r="159" spans="1:7" x14ac:dyDescent="0.25">
      <c r="A159" s="61"/>
      <c r="B159" s="61"/>
      <c r="C159" s="62"/>
      <c r="D159" s="61"/>
      <c r="E159" s="63"/>
      <c r="F159" s="66"/>
      <c r="G159" s="65"/>
    </row>
    <row r="160" spans="1:7" x14ac:dyDescent="0.25">
      <c r="A160" s="61"/>
      <c r="B160" s="61"/>
      <c r="C160" s="68" t="s">
        <v>294</v>
      </c>
      <c r="D160" s="61"/>
      <c r="E160" s="63"/>
      <c r="F160" s="66"/>
      <c r="G160" s="65">
        <f>SUMIF(D153:D159,"H",G153:G159)</f>
        <v>58.943999999999996</v>
      </c>
    </row>
    <row r="161" spans="1:7" x14ac:dyDescent="0.25">
      <c r="A161" s="61"/>
      <c r="B161" s="61"/>
      <c r="C161" s="68" t="s">
        <v>295</v>
      </c>
      <c r="D161" s="61"/>
      <c r="E161" s="63"/>
      <c r="F161" s="66"/>
      <c r="G161" s="65">
        <f>G162-G160</f>
        <v>176.8366</v>
      </c>
    </row>
    <row r="162" spans="1:7" x14ac:dyDescent="0.25">
      <c r="A162" s="61"/>
      <c r="B162" s="61"/>
      <c r="C162" s="68" t="s">
        <v>296</v>
      </c>
      <c r="D162" s="61"/>
      <c r="E162" s="63"/>
      <c r="F162" s="66"/>
      <c r="G162" s="69">
        <f>SUM(G153:G159)</f>
        <v>235.78059999999999</v>
      </c>
    </row>
    <row r="163" spans="1:7" x14ac:dyDescent="0.25">
      <c r="A163" s="55"/>
      <c r="B163" s="55"/>
      <c r="D163" s="6"/>
      <c r="E163" s="6"/>
      <c r="F163" s="6"/>
      <c r="G163" s="6"/>
    </row>
    <row r="164" spans="1:7" ht="39.6" x14ac:dyDescent="0.25">
      <c r="A164" s="61" t="s">
        <v>297</v>
      </c>
      <c r="B164" s="61" t="s">
        <v>334</v>
      </c>
      <c r="C164" s="62" t="s">
        <v>335</v>
      </c>
      <c r="D164" s="61" t="s">
        <v>67</v>
      </c>
      <c r="E164" s="63" t="s">
        <v>276</v>
      </c>
      <c r="F164" s="64"/>
      <c r="G164" s="65"/>
    </row>
    <row r="165" spans="1:7" ht="26.4" x14ac:dyDescent="0.25">
      <c r="A165" s="61" t="s">
        <v>277</v>
      </c>
      <c r="B165" s="61">
        <v>6045</v>
      </c>
      <c r="C165" s="62" t="s">
        <v>299</v>
      </c>
      <c r="D165" s="61" t="s">
        <v>68</v>
      </c>
      <c r="E165" s="63">
        <v>0.03</v>
      </c>
      <c r="F165" s="66">
        <f>VLOOKUP(B165,'[1]Composição 01-16'!A:D,4,0)</f>
        <v>299.07</v>
      </c>
      <c r="G165" s="65">
        <f t="shared" ref="G165:G173" si="5">E165*F165</f>
        <v>8.9720999999999993</v>
      </c>
    </row>
    <row r="166" spans="1:7" x14ac:dyDescent="0.25">
      <c r="A166" s="61" t="s">
        <v>277</v>
      </c>
      <c r="B166" s="61">
        <v>88262</v>
      </c>
      <c r="C166" s="62" t="s">
        <v>279</v>
      </c>
      <c r="D166" s="61" t="s">
        <v>56</v>
      </c>
      <c r="E166" s="63">
        <v>0.2</v>
      </c>
      <c r="F166" s="66">
        <f>Preços!D8</f>
        <v>15.01</v>
      </c>
      <c r="G166" s="65">
        <f t="shared" si="5"/>
        <v>3.0020000000000002</v>
      </c>
    </row>
    <row r="167" spans="1:7" x14ac:dyDescent="0.25">
      <c r="A167" s="61" t="s">
        <v>277</v>
      </c>
      <c r="B167" s="61">
        <v>88309</v>
      </c>
      <c r="C167" s="62" t="s">
        <v>301</v>
      </c>
      <c r="D167" s="61" t="s">
        <v>56</v>
      </c>
      <c r="E167" s="63">
        <v>0.3</v>
      </c>
      <c r="F167" s="66">
        <f>Preços!D5</f>
        <v>15.01</v>
      </c>
      <c r="G167" s="65">
        <f t="shared" si="5"/>
        <v>4.5030000000000001</v>
      </c>
    </row>
    <row r="168" spans="1:7" x14ac:dyDescent="0.25">
      <c r="A168" s="61" t="s">
        <v>277</v>
      </c>
      <c r="B168" s="61">
        <v>88316</v>
      </c>
      <c r="C168" s="62" t="s">
        <v>280</v>
      </c>
      <c r="D168" s="61" t="s">
        <v>56</v>
      </c>
      <c r="E168" s="63">
        <v>0.5</v>
      </c>
      <c r="F168" s="66">
        <f>Preços!D6</f>
        <v>12.18</v>
      </c>
      <c r="G168" s="65">
        <f t="shared" si="5"/>
        <v>6.09</v>
      </c>
    </row>
    <row r="169" spans="1:7" ht="26.4" x14ac:dyDescent="0.25">
      <c r="A169" s="61" t="s">
        <v>277</v>
      </c>
      <c r="B169" s="61">
        <v>92874</v>
      </c>
      <c r="C169" s="62" t="s">
        <v>336</v>
      </c>
      <c r="D169" s="61" t="s">
        <v>68</v>
      </c>
      <c r="E169" s="63">
        <v>5.5E-2</v>
      </c>
      <c r="F169" s="66">
        <f>VLOOKUP(B169,'[1]Composição 01-16'!A:D,4,0)</f>
        <v>21.73</v>
      </c>
      <c r="G169" s="65">
        <f t="shared" si="5"/>
        <v>1.1951499999999999</v>
      </c>
    </row>
    <row r="170" spans="1:7" ht="26.4" x14ac:dyDescent="0.25">
      <c r="A170" s="61" t="s">
        <v>281</v>
      </c>
      <c r="B170" s="61">
        <v>3738</v>
      </c>
      <c r="C170" s="62" t="s">
        <v>337</v>
      </c>
      <c r="D170" s="61" t="s">
        <v>67</v>
      </c>
      <c r="E170" s="63">
        <v>1</v>
      </c>
      <c r="F170" s="66">
        <f>VLOOKUP(B170,'[1]Composição 01-16'!A:D,4,0)</f>
        <v>36.770000000000003</v>
      </c>
      <c r="G170" s="65">
        <f t="shared" si="5"/>
        <v>36.770000000000003</v>
      </c>
    </row>
    <row r="171" spans="1:7" ht="26.4" x14ac:dyDescent="0.25">
      <c r="A171" s="61" t="s">
        <v>281</v>
      </c>
      <c r="B171" s="61">
        <v>4491</v>
      </c>
      <c r="C171" s="62" t="s">
        <v>283</v>
      </c>
      <c r="D171" s="61" t="s">
        <v>57</v>
      </c>
      <c r="E171" s="63">
        <v>1</v>
      </c>
      <c r="F171" s="66">
        <f>VLOOKUP(B171,'[1]Composição 01-16'!A:D,4,0)</f>
        <v>3.78</v>
      </c>
      <c r="G171" s="65">
        <f t="shared" si="5"/>
        <v>3.78</v>
      </c>
    </row>
    <row r="172" spans="1:7" x14ac:dyDescent="0.25">
      <c r="A172" s="61" t="s">
        <v>281</v>
      </c>
      <c r="B172" s="61">
        <v>5075</v>
      </c>
      <c r="C172" s="62" t="s">
        <v>285</v>
      </c>
      <c r="D172" s="61" t="s">
        <v>69</v>
      </c>
      <c r="E172" s="63">
        <v>0.02</v>
      </c>
      <c r="F172" s="66">
        <f>VLOOKUP(B172,'[1]Composição 01-16'!A:D,4,0)</f>
        <v>8.9499999999999993</v>
      </c>
      <c r="G172" s="65">
        <f t="shared" si="5"/>
        <v>0.17899999999999999</v>
      </c>
    </row>
    <row r="173" spans="1:7" ht="26.4" x14ac:dyDescent="0.25">
      <c r="A173" s="61" t="s">
        <v>281</v>
      </c>
      <c r="B173" s="61">
        <v>6189</v>
      </c>
      <c r="C173" s="62" t="s">
        <v>310</v>
      </c>
      <c r="D173" s="61" t="s">
        <v>57</v>
      </c>
      <c r="E173" s="63">
        <v>0.3</v>
      </c>
      <c r="F173" s="66">
        <f>VLOOKUP(B173,'[1]Composição 01-16'!A:D,4,0)</f>
        <v>8.7200000000000006</v>
      </c>
      <c r="G173" s="65">
        <f t="shared" si="5"/>
        <v>2.6160000000000001</v>
      </c>
    </row>
    <row r="174" spans="1:7" x14ac:dyDescent="0.25">
      <c r="A174" s="61"/>
      <c r="B174" s="61"/>
      <c r="C174" s="62"/>
      <c r="D174" s="61"/>
      <c r="E174" s="63"/>
      <c r="F174" s="66"/>
      <c r="G174" s="65"/>
    </row>
    <row r="175" spans="1:7" x14ac:dyDescent="0.25">
      <c r="A175" s="61"/>
      <c r="B175" s="61"/>
      <c r="C175" s="68" t="s">
        <v>294</v>
      </c>
      <c r="D175" s="61"/>
      <c r="E175" s="63"/>
      <c r="F175" s="66"/>
      <c r="G175" s="65">
        <f>SUMIF(D165:D174,"H",G165:G174)</f>
        <v>13.595000000000001</v>
      </c>
    </row>
    <row r="176" spans="1:7" x14ac:dyDescent="0.25">
      <c r="A176" s="61"/>
      <c r="B176" s="61"/>
      <c r="C176" s="68" t="s">
        <v>295</v>
      </c>
      <c r="D176" s="61"/>
      <c r="E176" s="63"/>
      <c r="F176" s="66"/>
      <c r="G176" s="65">
        <f>G177-G175</f>
        <v>53.512250000000009</v>
      </c>
    </row>
    <row r="177" spans="1:7" x14ac:dyDescent="0.25">
      <c r="A177" s="61"/>
      <c r="B177" s="61"/>
      <c r="C177" s="68" t="s">
        <v>296</v>
      </c>
      <c r="D177" s="61"/>
      <c r="E177" s="63"/>
      <c r="F177" s="66"/>
      <c r="G177" s="69">
        <f>SUM(G165:G174)</f>
        <v>67.107250000000008</v>
      </c>
    </row>
    <row r="178" spans="1:7" x14ac:dyDescent="0.25">
      <c r="A178" s="55"/>
      <c r="B178" s="55"/>
      <c r="D178" s="6"/>
      <c r="E178" s="6"/>
      <c r="F178" s="6"/>
      <c r="G178" s="6"/>
    </row>
    <row r="179" spans="1:7" ht="26.4" x14ac:dyDescent="0.25">
      <c r="A179" s="61" t="s">
        <v>338</v>
      </c>
      <c r="B179" s="61">
        <v>72075</v>
      </c>
      <c r="C179" s="62" t="s">
        <v>339</v>
      </c>
      <c r="D179" s="61" t="s">
        <v>67</v>
      </c>
      <c r="E179" s="63" t="s">
        <v>276</v>
      </c>
      <c r="F179" s="64">
        <f>VLOOKUP(B179,'[1]Composição 01-16'!A:D,4,0)</f>
        <v>8.35</v>
      </c>
      <c r="G179" s="65"/>
    </row>
    <row r="180" spans="1:7" x14ac:dyDescent="0.25">
      <c r="A180" s="61" t="s">
        <v>277</v>
      </c>
      <c r="B180" s="61">
        <v>88309</v>
      </c>
      <c r="C180" s="62" t="s">
        <v>301</v>
      </c>
      <c r="D180" s="61" t="s">
        <v>56</v>
      </c>
      <c r="E180" s="63">
        <v>0.2</v>
      </c>
      <c r="F180" s="66">
        <f>Preços!D5</f>
        <v>15.01</v>
      </c>
      <c r="G180" s="65">
        <f>E180*F180</f>
        <v>3.0020000000000002</v>
      </c>
    </row>
    <row r="181" spans="1:7" x14ac:dyDescent="0.25">
      <c r="A181" s="61" t="s">
        <v>277</v>
      </c>
      <c r="B181" s="61">
        <v>88316</v>
      </c>
      <c r="C181" s="62" t="s">
        <v>280</v>
      </c>
      <c r="D181" s="61" t="s">
        <v>56</v>
      </c>
      <c r="E181" s="63">
        <v>0.1</v>
      </c>
      <c r="F181" s="66">
        <f>Preços!D6</f>
        <v>12.18</v>
      </c>
      <c r="G181" s="65">
        <f>E181*F181</f>
        <v>1.218</v>
      </c>
    </row>
    <row r="182" spans="1:7" ht="26.4" x14ac:dyDescent="0.25">
      <c r="A182" s="61" t="s">
        <v>281</v>
      </c>
      <c r="B182" s="61">
        <v>116</v>
      </c>
      <c r="C182" s="62" t="s">
        <v>340</v>
      </c>
      <c r="D182" s="61" t="s">
        <v>69</v>
      </c>
      <c r="E182" s="63">
        <v>1.2</v>
      </c>
      <c r="F182" s="66">
        <f>VLOOKUP(B182,'[1]Composição 01-16'!A:D,4,0)</f>
        <v>3.27</v>
      </c>
      <c r="G182" s="65">
        <f>E182*F182</f>
        <v>3.9239999999999999</v>
      </c>
    </row>
    <row r="183" spans="1:7" x14ac:dyDescent="0.25">
      <c r="A183" s="61"/>
      <c r="B183" s="61"/>
      <c r="C183" s="62"/>
      <c r="D183" s="61"/>
      <c r="E183" s="63"/>
      <c r="F183" s="66"/>
      <c r="G183" s="65"/>
    </row>
    <row r="184" spans="1:7" x14ac:dyDescent="0.25">
      <c r="A184" s="61"/>
      <c r="B184" s="61"/>
      <c r="C184" s="68" t="s">
        <v>294</v>
      </c>
      <c r="D184" s="61"/>
      <c r="E184" s="63"/>
      <c r="F184" s="66"/>
      <c r="G184" s="65">
        <f>SUMIF(D180:D183,"H",G180:G183)</f>
        <v>4.2200000000000006</v>
      </c>
    </row>
    <row r="185" spans="1:7" x14ac:dyDescent="0.25">
      <c r="A185" s="61"/>
      <c r="B185" s="61"/>
      <c r="C185" s="68" t="s">
        <v>295</v>
      </c>
      <c r="D185" s="61"/>
      <c r="E185" s="63"/>
      <c r="F185" s="66"/>
      <c r="G185" s="65">
        <f>G186-G184</f>
        <v>3.9239999999999995</v>
      </c>
    </row>
    <row r="186" spans="1:7" x14ac:dyDescent="0.25">
      <c r="A186" s="61"/>
      <c r="B186" s="61"/>
      <c r="C186" s="68" t="s">
        <v>296</v>
      </c>
      <c r="D186" s="61"/>
      <c r="E186" s="63"/>
      <c r="F186" s="66"/>
      <c r="G186" s="69">
        <f>SUM(G180:G183)</f>
        <v>8.1440000000000001</v>
      </c>
    </row>
    <row r="187" spans="1:7" x14ac:dyDescent="0.25">
      <c r="A187" s="55"/>
      <c r="B187" s="55"/>
      <c r="D187" s="6"/>
      <c r="E187" s="6"/>
      <c r="F187" s="6"/>
      <c r="G187" s="6"/>
    </row>
    <row r="188" spans="1:7" ht="39.6" x14ac:dyDescent="0.25">
      <c r="A188" s="61" t="s">
        <v>341</v>
      </c>
      <c r="B188" s="61">
        <v>72131</v>
      </c>
      <c r="C188" s="62" t="s">
        <v>342</v>
      </c>
      <c r="D188" s="61" t="s">
        <v>67</v>
      </c>
      <c r="E188" s="63" t="s">
        <v>276</v>
      </c>
      <c r="F188" s="64"/>
      <c r="G188" s="65"/>
    </row>
    <row r="189" spans="1:7" ht="52.8" x14ac:dyDescent="0.25">
      <c r="A189" s="61" t="s">
        <v>277</v>
      </c>
      <c r="B189" s="61">
        <v>87335</v>
      </c>
      <c r="C189" s="62" t="s">
        <v>343</v>
      </c>
      <c r="D189" s="61" t="s">
        <v>68</v>
      </c>
      <c r="E189" s="63">
        <v>2.1999999999999999E-2</v>
      </c>
      <c r="F189" s="66">
        <f>VLOOKUP(B189,'[1]Composição 01-16'!A:D,4,0)</f>
        <v>326.64</v>
      </c>
      <c r="G189" s="65">
        <f>E189*F189</f>
        <v>7.1860799999999996</v>
      </c>
    </row>
    <row r="190" spans="1:7" x14ac:dyDescent="0.25">
      <c r="A190" s="61" t="s">
        <v>277</v>
      </c>
      <c r="B190" s="61">
        <v>88309</v>
      </c>
      <c r="C190" s="62" t="s">
        <v>301</v>
      </c>
      <c r="D190" s="61" t="s">
        <v>56</v>
      </c>
      <c r="E190" s="63">
        <v>1</v>
      </c>
      <c r="F190" s="66">
        <f>Preços!D5</f>
        <v>15.01</v>
      </c>
      <c r="G190" s="65">
        <f>E190*F190</f>
        <v>15.01</v>
      </c>
    </row>
    <row r="191" spans="1:7" x14ac:dyDescent="0.25">
      <c r="A191" s="61" t="s">
        <v>277</v>
      </c>
      <c r="B191" s="61">
        <v>88316</v>
      </c>
      <c r="C191" s="62" t="s">
        <v>280</v>
      </c>
      <c r="D191" s="61" t="s">
        <v>56</v>
      </c>
      <c r="E191" s="63">
        <v>1</v>
      </c>
      <c r="F191" s="66">
        <f>Preços!D6</f>
        <v>12.18</v>
      </c>
      <c r="G191" s="65">
        <f>E191*F191</f>
        <v>12.18</v>
      </c>
    </row>
    <row r="192" spans="1:7" x14ac:dyDescent="0.25">
      <c r="A192" s="61" t="s">
        <v>281</v>
      </c>
      <c r="B192" s="61">
        <v>7258</v>
      </c>
      <c r="C192" s="62" t="s">
        <v>344</v>
      </c>
      <c r="D192" s="61" t="s">
        <v>314</v>
      </c>
      <c r="E192" s="63">
        <v>100</v>
      </c>
      <c r="F192" s="66">
        <f>VLOOKUP(B192,'[1]Composição 01-16'!A:D,4,0)</f>
        <v>0.36</v>
      </c>
      <c r="G192" s="65">
        <f>E192*F192</f>
        <v>36</v>
      </c>
    </row>
    <row r="193" spans="1:7" x14ac:dyDescent="0.25">
      <c r="A193" s="61"/>
      <c r="B193" s="61"/>
      <c r="C193" s="62"/>
      <c r="D193" s="61"/>
      <c r="E193" s="63"/>
      <c r="F193" s="66"/>
      <c r="G193" s="65"/>
    </row>
    <row r="194" spans="1:7" x14ac:dyDescent="0.25">
      <c r="A194" s="61"/>
      <c r="B194" s="61"/>
      <c r="C194" s="68" t="s">
        <v>294</v>
      </c>
      <c r="D194" s="61"/>
      <c r="E194" s="63"/>
      <c r="F194" s="66"/>
      <c r="G194" s="65">
        <f>SUMIF(D189:D193,"H",G189:G193)</f>
        <v>27.189999999999998</v>
      </c>
    </row>
    <row r="195" spans="1:7" x14ac:dyDescent="0.25">
      <c r="A195" s="61"/>
      <c r="B195" s="61"/>
      <c r="C195" s="68" t="s">
        <v>295</v>
      </c>
      <c r="D195" s="61"/>
      <c r="E195" s="63"/>
      <c r="F195" s="66"/>
      <c r="G195" s="65">
        <f>G196-G194</f>
        <v>43.186080000000004</v>
      </c>
    </row>
    <row r="196" spans="1:7" x14ac:dyDescent="0.25">
      <c r="A196" s="61"/>
      <c r="B196" s="61"/>
      <c r="C196" s="68" t="s">
        <v>296</v>
      </c>
      <c r="D196" s="61"/>
      <c r="E196" s="63"/>
      <c r="F196" s="66"/>
      <c r="G196" s="69">
        <f>SUM(G189:G193)</f>
        <v>70.376080000000002</v>
      </c>
    </row>
    <row r="197" spans="1:7" x14ac:dyDescent="0.25">
      <c r="A197" s="55"/>
      <c r="B197" s="55"/>
      <c r="D197" s="6"/>
      <c r="E197" s="6"/>
      <c r="F197" s="6"/>
      <c r="G197" s="6"/>
    </row>
    <row r="198" spans="1:7" ht="52.8" x14ac:dyDescent="0.25">
      <c r="A198" s="61" t="s">
        <v>341</v>
      </c>
      <c r="B198" s="61" t="s">
        <v>345</v>
      </c>
      <c r="C198" s="62" t="s">
        <v>346</v>
      </c>
      <c r="D198" s="61" t="s">
        <v>67</v>
      </c>
      <c r="E198" s="63" t="s">
        <v>276</v>
      </c>
      <c r="F198" s="64"/>
      <c r="G198" s="65"/>
    </row>
    <row r="199" spans="1:7" ht="26.4" x14ac:dyDescent="0.25">
      <c r="A199" s="61" t="s">
        <v>277</v>
      </c>
      <c r="B199" s="61">
        <v>87373</v>
      </c>
      <c r="C199" s="62" t="s">
        <v>347</v>
      </c>
      <c r="D199" s="61" t="s">
        <v>68</v>
      </c>
      <c r="E199" s="63">
        <v>1.2999999999999999E-2</v>
      </c>
      <c r="F199" s="66">
        <f>VLOOKUP(B199,'[1]Composição 01-16'!A:D,4,0)</f>
        <v>430.75</v>
      </c>
      <c r="G199" s="65">
        <f>E199*F199</f>
        <v>5.5997499999999993</v>
      </c>
    </row>
    <row r="200" spans="1:7" x14ac:dyDescent="0.25">
      <c r="A200" s="61" t="s">
        <v>277</v>
      </c>
      <c r="B200" s="61">
        <v>88309</v>
      </c>
      <c r="C200" s="62" t="s">
        <v>301</v>
      </c>
      <c r="D200" s="61" t="s">
        <v>56</v>
      </c>
      <c r="E200" s="63">
        <v>0.2</v>
      </c>
      <c r="F200" s="66">
        <f>Preços!D5</f>
        <v>15.01</v>
      </c>
      <c r="G200" s="65">
        <f>E200*F200</f>
        <v>3.0020000000000002</v>
      </c>
    </row>
    <row r="201" spans="1:7" x14ac:dyDescent="0.25">
      <c r="A201" s="61" t="s">
        <v>277</v>
      </c>
      <c r="B201" s="61">
        <v>88316</v>
      </c>
      <c r="C201" s="62" t="s">
        <v>280</v>
      </c>
      <c r="D201" s="61" t="s">
        <v>56</v>
      </c>
      <c r="E201" s="63">
        <v>0.2</v>
      </c>
      <c r="F201" s="66">
        <f>Preços!D6</f>
        <v>12.18</v>
      </c>
      <c r="G201" s="65">
        <f>E201*F201</f>
        <v>2.4359999999999999</v>
      </c>
    </row>
    <row r="202" spans="1:7" ht="26.4" x14ac:dyDescent="0.25">
      <c r="A202" s="61" t="s">
        <v>281</v>
      </c>
      <c r="B202" s="61">
        <v>7271</v>
      </c>
      <c r="C202" s="62" t="s">
        <v>348</v>
      </c>
      <c r="D202" s="61" t="s">
        <v>314</v>
      </c>
      <c r="E202" s="63">
        <v>50</v>
      </c>
      <c r="F202" s="66">
        <v>0.48</v>
      </c>
      <c r="G202" s="65">
        <f>E202*F202</f>
        <v>24</v>
      </c>
    </row>
    <row r="203" spans="1:7" x14ac:dyDescent="0.25">
      <c r="A203" s="61"/>
      <c r="B203" s="61"/>
      <c r="C203" s="62"/>
      <c r="D203" s="61"/>
      <c r="E203" s="63"/>
      <c r="F203" s="66"/>
      <c r="G203" s="65"/>
    </row>
    <row r="204" spans="1:7" x14ac:dyDescent="0.25">
      <c r="A204" s="61"/>
      <c r="B204" s="61"/>
      <c r="C204" s="68" t="s">
        <v>294</v>
      </c>
      <c r="D204" s="61"/>
      <c r="E204" s="63"/>
      <c r="F204" s="66"/>
      <c r="G204" s="65">
        <f>SUMIF(D199:D203,"H",G199:G203)</f>
        <v>5.4380000000000006</v>
      </c>
    </row>
    <row r="205" spans="1:7" x14ac:dyDescent="0.25">
      <c r="A205" s="61"/>
      <c r="B205" s="61"/>
      <c r="C205" s="68" t="s">
        <v>295</v>
      </c>
      <c r="D205" s="61"/>
      <c r="E205" s="63"/>
      <c r="F205" s="66"/>
      <c r="G205" s="65">
        <f>G206-G204</f>
        <v>29.59975</v>
      </c>
    </row>
    <row r="206" spans="1:7" x14ac:dyDescent="0.25">
      <c r="A206" s="61"/>
      <c r="B206" s="61"/>
      <c r="C206" s="68" t="s">
        <v>296</v>
      </c>
      <c r="D206" s="61"/>
      <c r="E206" s="63"/>
      <c r="F206" s="66"/>
      <c r="G206" s="69">
        <f>SUM(G199:G203)</f>
        <v>35.037750000000003</v>
      </c>
    </row>
    <row r="207" spans="1:7" x14ac:dyDescent="0.25">
      <c r="A207" s="55"/>
      <c r="B207" s="55"/>
      <c r="D207" s="6"/>
      <c r="E207" s="6"/>
      <c r="F207" s="6"/>
      <c r="G207" s="6"/>
    </row>
    <row r="208" spans="1:7" ht="39.6" x14ac:dyDescent="0.25">
      <c r="A208" s="61" t="s">
        <v>297</v>
      </c>
      <c r="B208" s="61" t="s">
        <v>135</v>
      </c>
      <c r="C208" s="62" t="s">
        <v>349</v>
      </c>
      <c r="D208" s="61" t="s">
        <v>57</v>
      </c>
      <c r="E208" s="63" t="s">
        <v>276</v>
      </c>
      <c r="F208" s="64"/>
      <c r="G208" s="65"/>
    </row>
    <row r="209" spans="1:7" ht="26.4" x14ac:dyDescent="0.25">
      <c r="A209" s="61" t="s">
        <v>277</v>
      </c>
      <c r="B209" s="61" t="s">
        <v>39</v>
      </c>
      <c r="C209" s="62" t="s">
        <v>329</v>
      </c>
      <c r="D209" s="61" t="s">
        <v>68</v>
      </c>
      <c r="E209" s="63">
        <v>0.01</v>
      </c>
      <c r="F209" s="66">
        <f>VLOOKUP(B209,'[1]Composição 01-16'!A:D,4,0)</f>
        <v>322.19</v>
      </c>
      <c r="G209" s="65">
        <f t="shared" ref="G209:G216" si="6">E209*F209</f>
        <v>3.2219000000000002</v>
      </c>
    </row>
    <row r="210" spans="1:7" x14ac:dyDescent="0.25">
      <c r="A210" s="61" t="s">
        <v>277</v>
      </c>
      <c r="B210" s="61">
        <v>88239</v>
      </c>
      <c r="C210" s="62" t="s">
        <v>308</v>
      </c>
      <c r="D210" s="61" t="s">
        <v>56</v>
      </c>
      <c r="E210" s="63">
        <v>0.123</v>
      </c>
      <c r="F210" s="66">
        <f>Preços!D7</f>
        <v>12.35</v>
      </c>
      <c r="G210" s="65">
        <f t="shared" si="6"/>
        <v>1.51905</v>
      </c>
    </row>
    <row r="211" spans="1:7" x14ac:dyDescent="0.25">
      <c r="A211" s="61" t="s">
        <v>277</v>
      </c>
      <c r="B211" s="61">
        <v>88262</v>
      </c>
      <c r="C211" s="62" t="s">
        <v>279</v>
      </c>
      <c r="D211" s="61" t="s">
        <v>56</v>
      </c>
      <c r="E211" s="63">
        <v>7.4999999999999997E-2</v>
      </c>
      <c r="F211" s="66">
        <f>Preços!D8</f>
        <v>15.01</v>
      </c>
      <c r="G211" s="65">
        <f t="shared" si="6"/>
        <v>1.12575</v>
      </c>
    </row>
    <row r="212" spans="1:7" x14ac:dyDescent="0.25">
      <c r="A212" s="61" t="s">
        <v>277</v>
      </c>
      <c r="B212" s="61">
        <v>88309</v>
      </c>
      <c r="C212" s="62" t="s">
        <v>301</v>
      </c>
      <c r="D212" s="61" t="s">
        <v>56</v>
      </c>
      <c r="E212" s="63">
        <v>0.02</v>
      </c>
      <c r="F212" s="66">
        <f>Preços!D5</f>
        <v>15.01</v>
      </c>
      <c r="G212" s="65">
        <f t="shared" si="6"/>
        <v>0.30020000000000002</v>
      </c>
    </row>
    <row r="213" spans="1:7" x14ac:dyDescent="0.25">
      <c r="A213" s="61" t="s">
        <v>277</v>
      </c>
      <c r="B213" s="61">
        <v>88316</v>
      </c>
      <c r="C213" s="62" t="s">
        <v>280</v>
      </c>
      <c r="D213" s="61" t="s">
        <v>56</v>
      </c>
      <c r="E213" s="63">
        <v>0.06</v>
      </c>
      <c r="F213" s="66">
        <f>Preços!D6</f>
        <v>12.18</v>
      </c>
      <c r="G213" s="65">
        <f t="shared" si="6"/>
        <v>0.73080000000000001</v>
      </c>
    </row>
    <row r="214" spans="1:7" ht="52.8" x14ac:dyDescent="0.25">
      <c r="A214" s="61" t="s">
        <v>277</v>
      </c>
      <c r="B214" s="61">
        <v>92915</v>
      </c>
      <c r="C214" s="62" t="s">
        <v>350</v>
      </c>
      <c r="D214" s="61" t="s">
        <v>69</v>
      </c>
      <c r="E214" s="63">
        <v>0.72</v>
      </c>
      <c r="F214" s="66">
        <f>VLOOKUP(B214,'[1]Composição 01-16'!A:D,4,0)</f>
        <v>11.43</v>
      </c>
      <c r="G214" s="65">
        <f t="shared" si="6"/>
        <v>8.2295999999999996</v>
      </c>
    </row>
    <row r="215" spans="1:7" x14ac:dyDescent="0.25">
      <c r="A215" s="61" t="s">
        <v>281</v>
      </c>
      <c r="B215" s="61">
        <v>5069</v>
      </c>
      <c r="C215" s="62" t="s">
        <v>351</v>
      </c>
      <c r="D215" s="61" t="s">
        <v>69</v>
      </c>
      <c r="E215" s="63">
        <v>0.01</v>
      </c>
      <c r="F215" s="66">
        <f>VLOOKUP(B215,'[1]Composição 01-16'!A:D,4,0)</f>
        <v>9.1199999999999992</v>
      </c>
      <c r="G215" s="65">
        <f t="shared" si="6"/>
        <v>9.1199999999999989E-2</v>
      </c>
    </row>
    <row r="216" spans="1:7" ht="26.4" x14ac:dyDescent="0.25">
      <c r="A216" s="61" t="s">
        <v>281</v>
      </c>
      <c r="B216" s="61">
        <v>6189</v>
      </c>
      <c r="C216" s="62" t="s">
        <v>310</v>
      </c>
      <c r="D216" s="61" t="s">
        <v>57</v>
      </c>
      <c r="E216" s="63">
        <v>0.22189999999999999</v>
      </c>
      <c r="F216" s="66">
        <f>VLOOKUP(B216,'[1]Composição 01-16'!A:D,4,0)</f>
        <v>8.7200000000000006</v>
      </c>
      <c r="G216" s="65">
        <f t="shared" si="6"/>
        <v>1.934968</v>
      </c>
    </row>
    <row r="217" spans="1:7" x14ac:dyDescent="0.25">
      <c r="A217" s="61"/>
      <c r="B217" s="61"/>
      <c r="C217" s="62"/>
      <c r="D217" s="61"/>
      <c r="E217" s="63"/>
      <c r="F217" s="66"/>
      <c r="G217" s="65"/>
    </row>
    <row r="218" spans="1:7" x14ac:dyDescent="0.25">
      <c r="A218" s="61"/>
      <c r="B218" s="61"/>
      <c r="C218" s="68" t="s">
        <v>294</v>
      </c>
      <c r="D218" s="61"/>
      <c r="E218" s="63"/>
      <c r="F218" s="66"/>
      <c r="G218" s="65">
        <f>SUMIF(D209:D217,"H",G209:G217)</f>
        <v>3.6758000000000002</v>
      </c>
    </row>
    <row r="219" spans="1:7" x14ac:dyDescent="0.25">
      <c r="A219" s="61"/>
      <c r="B219" s="61"/>
      <c r="C219" s="68" t="s">
        <v>295</v>
      </c>
      <c r="D219" s="61"/>
      <c r="E219" s="63"/>
      <c r="F219" s="66"/>
      <c r="G219" s="65">
        <f>G220-G218</f>
        <v>13.477668</v>
      </c>
    </row>
    <row r="220" spans="1:7" x14ac:dyDescent="0.25">
      <c r="A220" s="61"/>
      <c r="B220" s="61"/>
      <c r="C220" s="68" t="s">
        <v>296</v>
      </c>
      <c r="D220" s="61"/>
      <c r="E220" s="63"/>
      <c r="F220" s="66"/>
      <c r="G220" s="69">
        <f>SUM(G209:G217)</f>
        <v>17.153468</v>
      </c>
    </row>
    <row r="221" spans="1:7" x14ac:dyDescent="0.25">
      <c r="A221" s="55"/>
      <c r="B221" s="55"/>
      <c r="D221" s="6"/>
      <c r="E221" s="6"/>
      <c r="F221" s="6"/>
      <c r="G221" s="6"/>
    </row>
    <row r="222" spans="1:7" ht="39.6" x14ac:dyDescent="0.25">
      <c r="A222" s="61" t="s">
        <v>341</v>
      </c>
      <c r="B222" s="61" t="s">
        <v>136</v>
      </c>
      <c r="C222" s="62" t="s">
        <v>352</v>
      </c>
      <c r="D222" s="61" t="s">
        <v>57</v>
      </c>
      <c r="E222" s="63" t="s">
        <v>276</v>
      </c>
      <c r="F222" s="64">
        <f>VLOOKUP(B222,'[1]Composição 01-16'!A:D,4,0)</f>
        <v>7.84</v>
      </c>
      <c r="G222" s="65"/>
    </row>
    <row r="223" spans="1:7" ht="39.6" x14ac:dyDescent="0.25">
      <c r="A223" s="61" t="s">
        <v>277</v>
      </c>
      <c r="B223" s="61">
        <v>87369</v>
      </c>
      <c r="C223" s="62" t="s">
        <v>353</v>
      </c>
      <c r="D223" s="61" t="s">
        <v>68</v>
      </c>
      <c r="E223" s="63">
        <v>3.0000000000000001E-3</v>
      </c>
      <c r="F223" s="66">
        <f>VLOOKUP(B223,'[1]Composição 01-16'!A:D,4,0)</f>
        <v>404.98</v>
      </c>
      <c r="G223" s="65">
        <f>E223*F223</f>
        <v>1.2149400000000001</v>
      </c>
    </row>
    <row r="224" spans="1:7" x14ac:dyDescent="0.25">
      <c r="A224" s="61" t="s">
        <v>277</v>
      </c>
      <c r="B224" s="61">
        <v>88309</v>
      </c>
      <c r="C224" s="62" t="s">
        <v>301</v>
      </c>
      <c r="D224" s="61" t="s">
        <v>56</v>
      </c>
      <c r="E224" s="63">
        <v>0.2</v>
      </c>
      <c r="F224" s="66">
        <f>Preços!D5</f>
        <v>15.01</v>
      </c>
      <c r="G224" s="65">
        <f>E224*F224</f>
        <v>3.0020000000000002</v>
      </c>
    </row>
    <row r="225" spans="1:7" x14ac:dyDescent="0.25">
      <c r="A225" s="61" t="s">
        <v>277</v>
      </c>
      <c r="B225" s="61">
        <v>88316</v>
      </c>
      <c r="C225" s="62" t="s">
        <v>280</v>
      </c>
      <c r="D225" s="61" t="s">
        <v>56</v>
      </c>
      <c r="E225" s="63">
        <v>0.1</v>
      </c>
      <c r="F225" s="66">
        <f>Preços!D6</f>
        <v>12.18</v>
      </c>
      <c r="G225" s="65">
        <f>E225*F225</f>
        <v>1.218</v>
      </c>
    </row>
    <row r="226" spans="1:7" x14ac:dyDescent="0.25">
      <c r="A226" s="61" t="s">
        <v>281</v>
      </c>
      <c r="B226" s="61">
        <v>7258</v>
      </c>
      <c r="C226" s="62" t="s">
        <v>344</v>
      </c>
      <c r="D226" s="61" t="s">
        <v>314</v>
      </c>
      <c r="E226" s="63">
        <v>6</v>
      </c>
      <c r="F226" s="66">
        <f>VLOOKUP(B226,'[1]Composição 01-16'!A:D,4,0)</f>
        <v>0.36</v>
      </c>
      <c r="G226" s="65">
        <f>E226*F226</f>
        <v>2.16</v>
      </c>
    </row>
    <row r="227" spans="1:7" x14ac:dyDescent="0.25">
      <c r="A227" s="61"/>
      <c r="B227" s="61"/>
      <c r="C227" s="62"/>
      <c r="D227" s="61"/>
      <c r="E227" s="63"/>
      <c r="F227" s="66"/>
      <c r="G227" s="65"/>
    </row>
    <row r="228" spans="1:7" x14ac:dyDescent="0.25">
      <c r="A228" s="61"/>
      <c r="B228" s="61"/>
      <c r="C228" s="68" t="s">
        <v>294</v>
      </c>
      <c r="D228" s="61"/>
      <c r="E228" s="63"/>
      <c r="F228" s="66"/>
      <c r="G228" s="65">
        <f>SUMIF(D223:D227,"H",G223:G227)</f>
        <v>4.2200000000000006</v>
      </c>
    </row>
    <row r="229" spans="1:7" x14ac:dyDescent="0.25">
      <c r="A229" s="61"/>
      <c r="B229" s="61"/>
      <c r="C229" s="68" t="s">
        <v>295</v>
      </c>
      <c r="D229" s="61"/>
      <c r="E229" s="63"/>
      <c r="F229" s="66"/>
      <c r="G229" s="65">
        <f>G230-G228</f>
        <v>3.3749399999999996</v>
      </c>
    </row>
    <row r="230" spans="1:7" x14ac:dyDescent="0.25">
      <c r="A230" s="61"/>
      <c r="B230" s="61"/>
      <c r="C230" s="68" t="s">
        <v>296</v>
      </c>
      <c r="D230" s="61"/>
      <c r="E230" s="63"/>
      <c r="F230" s="66"/>
      <c r="G230" s="69">
        <f>SUM(G223:G227)</f>
        <v>7.5949400000000002</v>
      </c>
    </row>
    <row r="231" spans="1:7" x14ac:dyDescent="0.25">
      <c r="A231" s="55"/>
      <c r="B231" s="55"/>
      <c r="D231" s="6"/>
      <c r="E231" s="6"/>
      <c r="F231" s="6"/>
      <c r="G231" s="6"/>
    </row>
    <row r="232" spans="1:7" ht="39.6" x14ac:dyDescent="0.25">
      <c r="A232" s="73"/>
      <c r="B232" s="73">
        <v>72077</v>
      </c>
      <c r="C232" s="74" t="s">
        <v>354</v>
      </c>
      <c r="D232" s="73" t="s">
        <v>57</v>
      </c>
      <c r="E232" s="75" t="s">
        <v>276</v>
      </c>
      <c r="F232" s="76"/>
      <c r="G232" s="77"/>
    </row>
    <row r="233" spans="1:7" x14ac:dyDescent="0.25">
      <c r="A233" s="61" t="s">
        <v>277</v>
      </c>
      <c r="B233" s="61">
        <v>88239</v>
      </c>
      <c r="C233" s="62" t="s">
        <v>308</v>
      </c>
      <c r="D233" s="61" t="s">
        <v>56</v>
      </c>
      <c r="E233" s="63">
        <v>0.5</v>
      </c>
      <c r="F233" s="66">
        <f>Preços!D7</f>
        <v>12.35</v>
      </c>
      <c r="G233" s="65">
        <f>E233*F233</f>
        <v>6.1749999999999998</v>
      </c>
    </row>
    <row r="234" spans="1:7" x14ac:dyDescent="0.25">
      <c r="A234" s="61" t="s">
        <v>277</v>
      </c>
      <c r="B234" s="61">
        <v>88262</v>
      </c>
      <c r="C234" s="62" t="s">
        <v>279</v>
      </c>
      <c r="D234" s="61" t="s">
        <v>56</v>
      </c>
      <c r="E234" s="63">
        <v>0.5</v>
      </c>
      <c r="F234" s="66">
        <f>Preços!D8</f>
        <v>15.01</v>
      </c>
      <c r="G234" s="65">
        <f>E234*F234</f>
        <v>7.5049999999999999</v>
      </c>
    </row>
    <row r="235" spans="1:7" ht="26.4" x14ac:dyDescent="0.25">
      <c r="A235" s="61" t="s">
        <v>281</v>
      </c>
      <c r="B235" s="61">
        <v>4463</v>
      </c>
      <c r="C235" s="62" t="s">
        <v>357</v>
      </c>
      <c r="D235" s="61" t="s">
        <v>68</v>
      </c>
      <c r="E235" s="63">
        <v>0.02</v>
      </c>
      <c r="F235" s="66">
        <v>1493.33</v>
      </c>
      <c r="G235" s="65">
        <f>E235*F235</f>
        <v>29.866599999999998</v>
      </c>
    </row>
    <row r="236" spans="1:7" x14ac:dyDescent="0.25">
      <c r="A236" s="61" t="s">
        <v>281</v>
      </c>
      <c r="B236" s="61">
        <v>5061</v>
      </c>
      <c r="C236" s="62" t="s">
        <v>355</v>
      </c>
      <c r="D236" s="61" t="s">
        <v>69</v>
      </c>
      <c r="E236" s="63">
        <v>0.1</v>
      </c>
      <c r="F236" s="66">
        <v>8.44</v>
      </c>
      <c r="G236" s="65">
        <f>E236*F236</f>
        <v>0.84399999999999997</v>
      </c>
    </row>
    <row r="237" spans="1:7" ht="26.4" x14ac:dyDescent="0.25">
      <c r="A237" s="61" t="s">
        <v>281</v>
      </c>
      <c r="B237" s="61">
        <v>21142</v>
      </c>
      <c r="C237" s="62" t="s">
        <v>356</v>
      </c>
      <c r="D237" s="61" t="s">
        <v>160</v>
      </c>
      <c r="E237" s="63">
        <v>0.1</v>
      </c>
      <c r="F237" s="66">
        <v>15.09</v>
      </c>
      <c r="G237" s="65">
        <f>E237*F237</f>
        <v>1.5090000000000001</v>
      </c>
    </row>
    <row r="238" spans="1:7" x14ac:dyDescent="0.25">
      <c r="A238" s="61"/>
      <c r="B238" s="61"/>
      <c r="C238" s="62"/>
      <c r="D238" s="61"/>
      <c r="E238" s="63"/>
      <c r="F238" s="66"/>
      <c r="G238" s="65"/>
    </row>
    <row r="239" spans="1:7" x14ac:dyDescent="0.25">
      <c r="A239" s="61"/>
      <c r="B239" s="61"/>
      <c r="C239" s="68" t="s">
        <v>294</v>
      </c>
      <c r="D239" s="61"/>
      <c r="E239" s="63"/>
      <c r="F239" s="66"/>
      <c r="G239" s="65">
        <f>SUMIF(D233:D238,"H",G233:G238)</f>
        <v>13.68</v>
      </c>
    </row>
    <row r="240" spans="1:7" x14ac:dyDescent="0.25">
      <c r="A240" s="61"/>
      <c r="B240" s="61"/>
      <c r="C240" s="68" t="s">
        <v>295</v>
      </c>
      <c r="D240" s="61"/>
      <c r="E240" s="63"/>
      <c r="F240" s="66"/>
      <c r="G240" s="65">
        <f>G241-G239</f>
        <v>32.2196</v>
      </c>
    </row>
    <row r="241" spans="1:7" x14ac:dyDescent="0.25">
      <c r="A241" s="61"/>
      <c r="B241" s="61"/>
      <c r="C241" s="68" t="s">
        <v>296</v>
      </c>
      <c r="D241" s="61"/>
      <c r="E241" s="63"/>
      <c r="F241" s="66"/>
      <c r="G241" s="69">
        <f>SUM(G233:G238)</f>
        <v>45.8996</v>
      </c>
    </row>
    <row r="242" spans="1:7" x14ac:dyDescent="0.25">
      <c r="A242" s="55"/>
      <c r="B242" s="55"/>
      <c r="D242" s="6"/>
      <c r="E242" s="6"/>
      <c r="F242" s="6"/>
      <c r="G242" s="6"/>
    </row>
    <row r="243" spans="1:7" ht="26.4" x14ac:dyDescent="0.25">
      <c r="A243" s="61" t="s">
        <v>358</v>
      </c>
      <c r="B243" s="61">
        <v>84093</v>
      </c>
      <c r="C243" s="62" t="s">
        <v>359</v>
      </c>
      <c r="D243" s="61" t="s">
        <v>57</v>
      </c>
      <c r="E243" s="63" t="s">
        <v>276</v>
      </c>
      <c r="F243" s="64"/>
      <c r="G243" s="65"/>
    </row>
    <row r="244" spans="1:7" x14ac:dyDescent="0.25">
      <c r="A244" s="61" t="s">
        <v>277</v>
      </c>
      <c r="B244" s="61">
        <v>88239</v>
      </c>
      <c r="C244" s="62" t="s">
        <v>308</v>
      </c>
      <c r="D244" s="61" t="s">
        <v>56</v>
      </c>
      <c r="E244" s="63">
        <v>0.1</v>
      </c>
      <c r="F244" s="66">
        <f>Preços!D7</f>
        <v>12.35</v>
      </c>
      <c r="G244" s="65">
        <f>E244*F244</f>
        <v>1.2350000000000001</v>
      </c>
    </row>
    <row r="245" spans="1:7" x14ac:dyDescent="0.25">
      <c r="A245" s="61" t="s">
        <v>277</v>
      </c>
      <c r="B245" s="61">
        <v>88262</v>
      </c>
      <c r="C245" s="62" t="s">
        <v>279</v>
      </c>
      <c r="D245" s="61" t="s">
        <v>56</v>
      </c>
      <c r="E245" s="63">
        <v>0.1</v>
      </c>
      <c r="F245" s="66">
        <f>Preços!D8</f>
        <v>15.01</v>
      </c>
      <c r="G245" s="65">
        <f>E245*F245</f>
        <v>1.5010000000000001</v>
      </c>
    </row>
    <row r="246" spans="1:7" x14ac:dyDescent="0.25">
      <c r="A246" s="61" t="s">
        <v>281</v>
      </c>
      <c r="B246" s="61">
        <v>3992</v>
      </c>
      <c r="C246" s="62" t="s">
        <v>360</v>
      </c>
      <c r="D246" s="61" t="s">
        <v>57</v>
      </c>
      <c r="E246" s="63">
        <v>1</v>
      </c>
      <c r="F246" s="66">
        <f>VLOOKUP(B246,'[1]Composição 01-16'!A:D,4,0)</f>
        <v>16.23</v>
      </c>
      <c r="G246" s="65">
        <f>E246*F246</f>
        <v>16.23</v>
      </c>
    </row>
    <row r="247" spans="1:7" x14ac:dyDescent="0.25">
      <c r="A247" s="61" t="s">
        <v>281</v>
      </c>
      <c r="B247" s="61">
        <v>5066</v>
      </c>
      <c r="C247" s="62" t="s">
        <v>361</v>
      </c>
      <c r="D247" s="61" t="s">
        <v>69</v>
      </c>
      <c r="E247" s="63">
        <v>0.03</v>
      </c>
      <c r="F247" s="66">
        <f>VLOOKUP(B247,'[1]Composição 01-16'!A:D,4,0)</f>
        <v>11.79</v>
      </c>
      <c r="G247" s="65">
        <f>E247*F247</f>
        <v>0.35369999999999996</v>
      </c>
    </row>
    <row r="248" spans="1:7" x14ac:dyDescent="0.25">
      <c r="A248" s="61"/>
      <c r="B248" s="61"/>
      <c r="C248" s="62"/>
      <c r="D248" s="61"/>
      <c r="E248" s="63"/>
      <c r="F248" s="66"/>
      <c r="G248" s="65"/>
    </row>
    <row r="249" spans="1:7" x14ac:dyDescent="0.25">
      <c r="A249" s="61"/>
      <c r="B249" s="61"/>
      <c r="C249" s="68" t="s">
        <v>294</v>
      </c>
      <c r="D249" s="61"/>
      <c r="E249" s="63"/>
      <c r="F249" s="66"/>
      <c r="G249" s="65">
        <f>SUMIF(D244:D248,"H",G244:G248)</f>
        <v>2.7360000000000002</v>
      </c>
    </row>
    <row r="250" spans="1:7" x14ac:dyDescent="0.25">
      <c r="A250" s="61"/>
      <c r="B250" s="61"/>
      <c r="C250" s="68" t="s">
        <v>295</v>
      </c>
      <c r="D250" s="61"/>
      <c r="E250" s="63"/>
      <c r="F250" s="66"/>
      <c r="G250" s="65">
        <f>G251-G249</f>
        <v>16.5837</v>
      </c>
    </row>
    <row r="251" spans="1:7" x14ac:dyDescent="0.25">
      <c r="A251" s="61"/>
      <c r="B251" s="61"/>
      <c r="C251" s="68" t="s">
        <v>296</v>
      </c>
      <c r="D251" s="61"/>
      <c r="E251" s="63"/>
      <c r="F251" s="66"/>
      <c r="G251" s="69">
        <f>SUM(G244:G248)</f>
        <v>19.319700000000001</v>
      </c>
    </row>
    <row r="252" spans="1:7" x14ac:dyDescent="0.25">
      <c r="A252" s="55"/>
      <c r="B252" s="55"/>
      <c r="D252" s="6"/>
      <c r="E252" s="6"/>
      <c r="F252" s="6"/>
      <c r="G252" s="6"/>
    </row>
    <row r="253" spans="1:7" ht="26.4" x14ac:dyDescent="0.25">
      <c r="A253" s="61" t="s">
        <v>362</v>
      </c>
      <c r="B253" s="61"/>
      <c r="C253" s="62" t="s">
        <v>365</v>
      </c>
      <c r="D253" s="61" t="s">
        <v>67</v>
      </c>
      <c r="E253" s="63" t="s">
        <v>276</v>
      </c>
      <c r="F253" s="64"/>
      <c r="G253" s="65"/>
    </row>
    <row r="254" spans="1:7" x14ac:dyDescent="0.25">
      <c r="A254" s="61" t="s">
        <v>277</v>
      </c>
      <c r="B254" s="61">
        <v>88316</v>
      </c>
      <c r="C254" s="62" t="s">
        <v>280</v>
      </c>
      <c r="D254" s="61" t="s">
        <v>56</v>
      </c>
      <c r="E254" s="63">
        <v>1</v>
      </c>
      <c r="F254" s="66">
        <f>Preços!D6</f>
        <v>12.18</v>
      </c>
      <c r="G254" s="65">
        <f>E254*F254</f>
        <v>12.18</v>
      </c>
    </row>
    <row r="255" spans="1:7" x14ac:dyDescent="0.25">
      <c r="A255" s="61" t="s">
        <v>277</v>
      </c>
      <c r="B255" s="61">
        <v>88323</v>
      </c>
      <c r="C255" s="62" t="s">
        <v>363</v>
      </c>
      <c r="D255" s="61" t="s">
        <v>56</v>
      </c>
      <c r="E255" s="63">
        <v>0.5</v>
      </c>
      <c r="F255" s="66">
        <f>Preços!D13</f>
        <v>13.57</v>
      </c>
      <c r="G255" s="65">
        <f>E255*F255</f>
        <v>6.7850000000000001</v>
      </c>
    </row>
    <row r="256" spans="1:7" ht="26.4" x14ac:dyDescent="0.25">
      <c r="A256" s="61" t="s">
        <v>281</v>
      </c>
      <c r="B256" s="61">
        <v>7175</v>
      </c>
      <c r="C256" s="62" t="s">
        <v>364</v>
      </c>
      <c r="D256" s="61" t="s">
        <v>314</v>
      </c>
      <c r="E256" s="63">
        <v>15</v>
      </c>
      <c r="F256" s="66">
        <v>1</v>
      </c>
      <c r="G256" s="65">
        <f>E256*F256</f>
        <v>15</v>
      </c>
    </row>
    <row r="257" spans="1:7" x14ac:dyDescent="0.25">
      <c r="A257" s="61"/>
      <c r="B257" s="61"/>
      <c r="C257" s="62"/>
      <c r="D257" s="61"/>
      <c r="E257" s="63"/>
      <c r="F257" s="66"/>
      <c r="G257" s="65"/>
    </row>
    <row r="258" spans="1:7" x14ac:dyDescent="0.25">
      <c r="A258" s="61"/>
      <c r="B258" s="61"/>
      <c r="C258" s="68" t="s">
        <v>294</v>
      </c>
      <c r="D258" s="61"/>
      <c r="E258" s="63"/>
      <c r="F258" s="66"/>
      <c r="G258" s="65">
        <f>SUMIF(D254:D257,"H",G254:G257)</f>
        <v>18.965</v>
      </c>
    </row>
    <row r="259" spans="1:7" x14ac:dyDescent="0.25">
      <c r="A259" s="61"/>
      <c r="B259" s="61"/>
      <c r="C259" s="68" t="s">
        <v>295</v>
      </c>
      <c r="D259" s="61"/>
      <c r="E259" s="63"/>
      <c r="F259" s="66"/>
      <c r="G259" s="65">
        <f>G260-G258</f>
        <v>15.000000000000004</v>
      </c>
    </row>
    <row r="260" spans="1:7" x14ac:dyDescent="0.25">
      <c r="A260" s="61"/>
      <c r="B260" s="61"/>
      <c r="C260" s="68" t="s">
        <v>296</v>
      </c>
      <c r="D260" s="61"/>
      <c r="E260" s="63"/>
      <c r="F260" s="66"/>
      <c r="G260" s="69">
        <f>SUM(G254:G257)</f>
        <v>33.965000000000003</v>
      </c>
    </row>
    <row r="261" spans="1:7" x14ac:dyDescent="0.25">
      <c r="A261" s="55"/>
      <c r="B261" s="55"/>
      <c r="D261" s="6"/>
      <c r="E261" s="6"/>
      <c r="F261" s="6"/>
      <c r="G261" s="6"/>
    </row>
    <row r="262" spans="1:7" ht="26.4" x14ac:dyDescent="0.25">
      <c r="A262" s="61" t="s">
        <v>362</v>
      </c>
      <c r="B262" s="61">
        <v>6058</v>
      </c>
      <c r="C262" s="62" t="s">
        <v>366</v>
      </c>
      <c r="D262" s="61" t="s">
        <v>57</v>
      </c>
      <c r="E262" s="63" t="s">
        <v>276</v>
      </c>
      <c r="F262" s="64"/>
      <c r="G262" s="65"/>
    </row>
    <row r="263" spans="1:7" ht="52.8" x14ac:dyDescent="0.25">
      <c r="A263" s="61" t="s">
        <v>277</v>
      </c>
      <c r="B263" s="61">
        <v>87335</v>
      </c>
      <c r="C263" s="62" t="s">
        <v>343</v>
      </c>
      <c r="D263" s="61" t="s">
        <v>68</v>
      </c>
      <c r="E263" s="63">
        <v>2E-3</v>
      </c>
      <c r="F263" s="66">
        <f>VLOOKUP(B263,'[1]Composição 01-16'!A:D,4,0)</f>
        <v>326.64</v>
      </c>
      <c r="G263" s="65">
        <f>E263*F263</f>
        <v>0.65327999999999997</v>
      </c>
    </row>
    <row r="264" spans="1:7" x14ac:dyDescent="0.25">
      <c r="A264" s="61" t="s">
        <v>277</v>
      </c>
      <c r="B264" s="61">
        <v>88309</v>
      </c>
      <c r="C264" s="62" t="s">
        <v>301</v>
      </c>
      <c r="D264" s="61" t="s">
        <v>56</v>
      </c>
      <c r="E264" s="63">
        <v>0.4</v>
      </c>
      <c r="F264" s="66">
        <f>Preços!D5</f>
        <v>15.01</v>
      </c>
      <c r="G264" s="65">
        <f>E264*F264</f>
        <v>6.0040000000000004</v>
      </c>
    </row>
    <row r="265" spans="1:7" x14ac:dyDescent="0.25">
      <c r="A265" s="61" t="s">
        <v>277</v>
      </c>
      <c r="B265" s="61">
        <v>88316</v>
      </c>
      <c r="C265" s="62" t="s">
        <v>280</v>
      </c>
      <c r="D265" s="61" t="s">
        <v>56</v>
      </c>
      <c r="E265" s="63">
        <v>0.4</v>
      </c>
      <c r="F265" s="66">
        <f>Preços!D6</f>
        <v>12.18</v>
      </c>
      <c r="G265" s="65">
        <f>E265*F265</f>
        <v>4.8719999999999999</v>
      </c>
    </row>
    <row r="266" spans="1:7" ht="26.4" x14ac:dyDescent="0.25">
      <c r="A266" s="61" t="s">
        <v>281</v>
      </c>
      <c r="B266" s="61">
        <v>7181</v>
      </c>
      <c r="C266" s="62" t="s">
        <v>367</v>
      </c>
      <c r="D266" s="61" t="s">
        <v>314</v>
      </c>
      <c r="E266" s="63">
        <v>1</v>
      </c>
      <c r="F266" s="66">
        <f>VLOOKUP(B266,'[1]Composição 01-16'!A:D,4,0)</f>
        <v>2.46</v>
      </c>
      <c r="G266" s="65">
        <f>E266*F266</f>
        <v>2.46</v>
      </c>
    </row>
    <row r="267" spans="1:7" x14ac:dyDescent="0.25">
      <c r="A267" s="61"/>
      <c r="B267" s="61"/>
      <c r="C267" s="62"/>
      <c r="D267" s="61"/>
      <c r="E267" s="63"/>
      <c r="F267" s="66"/>
      <c r="G267" s="65"/>
    </row>
    <row r="268" spans="1:7" x14ac:dyDescent="0.25">
      <c r="A268" s="61"/>
      <c r="B268" s="61"/>
      <c r="C268" s="68" t="s">
        <v>294</v>
      </c>
      <c r="D268" s="61"/>
      <c r="E268" s="63"/>
      <c r="F268" s="66"/>
      <c r="G268" s="65">
        <f>SUMIF(D263:D267,"H",G263:G267)</f>
        <v>10.876000000000001</v>
      </c>
    </row>
    <row r="269" spans="1:7" x14ac:dyDescent="0.25">
      <c r="A269" s="61"/>
      <c r="B269" s="61"/>
      <c r="C269" s="68" t="s">
        <v>295</v>
      </c>
      <c r="D269" s="61"/>
      <c r="E269" s="63"/>
      <c r="F269" s="66"/>
      <c r="G269" s="65">
        <f>G270-G268</f>
        <v>3.1132799999999996</v>
      </c>
    </row>
    <row r="270" spans="1:7" x14ac:dyDescent="0.25">
      <c r="A270" s="61"/>
      <c r="B270" s="61"/>
      <c r="C270" s="68" t="s">
        <v>296</v>
      </c>
      <c r="D270" s="61"/>
      <c r="E270" s="63"/>
      <c r="F270" s="66"/>
      <c r="G270" s="69">
        <f>SUM(G263:G267)</f>
        <v>13.989280000000001</v>
      </c>
    </row>
    <row r="271" spans="1:7" x14ac:dyDescent="0.25">
      <c r="A271" s="55"/>
      <c r="B271" s="55"/>
      <c r="D271" s="6"/>
      <c r="E271" s="6"/>
      <c r="F271" s="6"/>
      <c r="G271" s="6"/>
    </row>
    <row r="272" spans="1:7" x14ac:dyDescent="0.25">
      <c r="A272" s="61" t="s">
        <v>368</v>
      </c>
      <c r="B272" s="61">
        <v>6104</v>
      </c>
      <c r="C272" s="62" t="s">
        <v>369</v>
      </c>
      <c r="D272" s="61" t="s">
        <v>67</v>
      </c>
      <c r="E272" s="63" t="s">
        <v>276</v>
      </c>
      <c r="F272" s="64"/>
      <c r="G272" s="65"/>
    </row>
    <row r="273" spans="1:7" x14ac:dyDescent="0.25">
      <c r="A273" s="61" t="s">
        <v>277</v>
      </c>
      <c r="B273" s="61">
        <v>88309</v>
      </c>
      <c r="C273" s="62" t="s">
        <v>301</v>
      </c>
      <c r="D273" s="61" t="s">
        <v>56</v>
      </c>
      <c r="E273" s="63">
        <v>0.05</v>
      </c>
      <c r="F273" s="66">
        <f>Preços!D5</f>
        <v>15.01</v>
      </c>
      <c r="G273" s="65">
        <f>E273*F273</f>
        <v>0.75050000000000006</v>
      </c>
    </row>
    <row r="274" spans="1:7" x14ac:dyDescent="0.25">
      <c r="A274" s="61" t="s">
        <v>277</v>
      </c>
      <c r="B274" s="61">
        <v>88316</v>
      </c>
      <c r="C274" s="62" t="s">
        <v>280</v>
      </c>
      <c r="D274" s="61" t="s">
        <v>56</v>
      </c>
      <c r="E274" s="63">
        <v>0.1</v>
      </c>
      <c r="F274" s="66">
        <f>Preços!D6</f>
        <v>12.18</v>
      </c>
      <c r="G274" s="65">
        <f>E274*F274</f>
        <v>1.218</v>
      </c>
    </row>
    <row r="275" spans="1:7" ht="26.4" x14ac:dyDescent="0.25">
      <c r="A275" s="61" t="s">
        <v>277</v>
      </c>
      <c r="B275" s="61">
        <v>88626</v>
      </c>
      <c r="C275" s="62" t="s">
        <v>370</v>
      </c>
      <c r="D275" s="61" t="s">
        <v>68</v>
      </c>
      <c r="E275" s="63">
        <v>4.0000000000000001E-3</v>
      </c>
      <c r="F275" s="66">
        <f>VLOOKUP(B275,'[1]Composição 01-16'!A:D,4,0)</f>
        <v>306.62</v>
      </c>
      <c r="G275" s="65">
        <f>E275*F275</f>
        <v>1.22648</v>
      </c>
    </row>
    <row r="276" spans="1:7" x14ac:dyDescent="0.25">
      <c r="A276" s="61" t="s">
        <v>281</v>
      </c>
      <c r="B276" s="61">
        <v>615</v>
      </c>
      <c r="C276" s="62" t="s">
        <v>371</v>
      </c>
      <c r="D276" s="61" t="s">
        <v>67</v>
      </c>
      <c r="E276" s="63">
        <v>1</v>
      </c>
      <c r="F276" s="66">
        <v>250</v>
      </c>
      <c r="G276" s="65">
        <f>E276*F276</f>
        <v>250</v>
      </c>
    </row>
    <row r="277" spans="1:7" x14ac:dyDescent="0.25">
      <c r="A277" s="61"/>
      <c r="B277" s="61"/>
      <c r="C277" s="62"/>
      <c r="D277" s="61"/>
      <c r="E277" s="63"/>
      <c r="F277" s="66"/>
      <c r="G277" s="65"/>
    </row>
    <row r="278" spans="1:7" x14ac:dyDescent="0.25">
      <c r="A278" s="61"/>
      <c r="B278" s="61"/>
      <c r="C278" s="68" t="s">
        <v>294</v>
      </c>
      <c r="D278" s="61"/>
      <c r="E278" s="63"/>
      <c r="F278" s="66"/>
      <c r="G278" s="65">
        <f>SUMIF(D273:D277,"H",G273:G277)</f>
        <v>1.9685000000000001</v>
      </c>
    </row>
    <row r="279" spans="1:7" x14ac:dyDescent="0.25">
      <c r="A279" s="61"/>
      <c r="B279" s="61"/>
      <c r="C279" s="68" t="s">
        <v>295</v>
      </c>
      <c r="D279" s="61"/>
      <c r="E279" s="63"/>
      <c r="F279" s="66"/>
      <c r="G279" s="65">
        <f>G280-G278</f>
        <v>251.22647999999998</v>
      </c>
    </row>
    <row r="280" spans="1:7" x14ac:dyDescent="0.25">
      <c r="A280" s="61"/>
      <c r="B280" s="61"/>
      <c r="C280" s="68" t="s">
        <v>296</v>
      </c>
      <c r="D280" s="61"/>
      <c r="E280" s="63"/>
      <c r="F280" s="66"/>
      <c r="G280" s="69">
        <f>SUM(G273:G277)</f>
        <v>253.19497999999999</v>
      </c>
    </row>
    <row r="281" spans="1:7" x14ac:dyDescent="0.25">
      <c r="A281" s="55"/>
      <c r="B281" s="55"/>
      <c r="D281" s="6"/>
      <c r="E281" s="6"/>
      <c r="F281" s="6"/>
      <c r="G281" s="6"/>
    </row>
    <row r="282" spans="1:7" ht="26.4" x14ac:dyDescent="0.25">
      <c r="A282" s="73"/>
      <c r="B282" s="73"/>
      <c r="C282" s="74" t="s">
        <v>153</v>
      </c>
      <c r="D282" s="73"/>
      <c r="E282" s="75" t="s">
        <v>276</v>
      </c>
      <c r="F282" s="76"/>
      <c r="G282" s="77"/>
    </row>
    <row r="283" spans="1:7" x14ac:dyDescent="0.25">
      <c r="A283" s="61" t="s">
        <v>277</v>
      </c>
      <c r="B283" s="61">
        <v>88309</v>
      </c>
      <c r="C283" s="62" t="s">
        <v>301</v>
      </c>
      <c r="D283" s="61" t="s">
        <v>56</v>
      </c>
      <c r="E283" s="63">
        <v>2</v>
      </c>
      <c r="F283" s="66">
        <f>Preços!D5</f>
        <v>15.01</v>
      </c>
      <c r="G283" s="65">
        <f t="shared" ref="G283:G294" si="7">E283*F283</f>
        <v>30.02</v>
      </c>
    </row>
    <row r="284" spans="1:7" x14ac:dyDescent="0.25">
      <c r="A284" s="61" t="s">
        <v>277</v>
      </c>
      <c r="B284" s="61">
        <v>88316</v>
      </c>
      <c r="C284" s="62" t="s">
        <v>280</v>
      </c>
      <c r="D284" s="61" t="s">
        <v>56</v>
      </c>
      <c r="E284" s="63">
        <v>2</v>
      </c>
      <c r="F284" s="66">
        <f>Preços!D6</f>
        <v>12.18</v>
      </c>
      <c r="G284" s="65">
        <f t="shared" si="7"/>
        <v>24.36</v>
      </c>
    </row>
    <row r="285" spans="1:7" x14ac:dyDescent="0.25">
      <c r="A285" s="61" t="s">
        <v>281</v>
      </c>
      <c r="B285" s="61">
        <v>370</v>
      </c>
      <c r="C285" s="62" t="s">
        <v>332</v>
      </c>
      <c r="D285" s="61" t="s">
        <v>68</v>
      </c>
      <c r="E285" s="63">
        <v>7.1999999999999995E-2</v>
      </c>
      <c r="F285" s="66">
        <f>VLOOKUP(B285,'[1]Composição 01-16'!A:D,4,0)</f>
        <v>44.5</v>
      </c>
      <c r="G285" s="65">
        <f t="shared" si="7"/>
        <v>3.2039999999999997</v>
      </c>
    </row>
    <row r="286" spans="1:7" x14ac:dyDescent="0.25">
      <c r="A286" s="61" t="s">
        <v>281</v>
      </c>
      <c r="B286" s="61">
        <v>1106</v>
      </c>
      <c r="C286" s="62" t="s">
        <v>519</v>
      </c>
      <c r="D286" s="61" t="s">
        <v>69</v>
      </c>
      <c r="E286" s="63">
        <v>0.4</v>
      </c>
      <c r="F286" s="66">
        <f>VLOOKUP(B286,'[1]Composição 01-16'!A:D,4,0)</f>
        <v>0.6</v>
      </c>
      <c r="G286" s="65">
        <f t="shared" si="7"/>
        <v>0.24</v>
      </c>
    </row>
    <row r="287" spans="1:7" x14ac:dyDescent="0.25">
      <c r="A287" s="61" t="s">
        <v>281</v>
      </c>
      <c r="B287" s="61">
        <v>1379</v>
      </c>
      <c r="C287" s="62" t="s">
        <v>324</v>
      </c>
      <c r="D287" s="61" t="s">
        <v>69</v>
      </c>
      <c r="E287" s="63">
        <v>2</v>
      </c>
      <c r="F287" s="66">
        <f>VLOOKUP(B287,'[1]Composição 01-16'!A:D,4,0)</f>
        <v>0.49</v>
      </c>
      <c r="G287" s="65">
        <f t="shared" si="7"/>
        <v>0.98</v>
      </c>
    </row>
    <row r="288" spans="1:7" x14ac:dyDescent="0.25">
      <c r="A288" s="61" t="s">
        <v>281</v>
      </c>
      <c r="B288" s="61">
        <v>0</v>
      </c>
      <c r="C288" s="62" t="s">
        <v>511</v>
      </c>
      <c r="D288" s="61" t="s">
        <v>516</v>
      </c>
      <c r="E288" s="63">
        <v>2.1</v>
      </c>
      <c r="F288" s="66">
        <v>21.28</v>
      </c>
      <c r="G288" s="65">
        <f t="shared" si="7"/>
        <v>44.688000000000002</v>
      </c>
    </row>
    <row r="289" spans="1:7" x14ac:dyDescent="0.25">
      <c r="A289" s="61" t="s">
        <v>281</v>
      </c>
      <c r="B289" s="61">
        <v>0</v>
      </c>
      <c r="C289" s="62" t="s">
        <v>512</v>
      </c>
      <c r="D289" s="61" t="s">
        <v>516</v>
      </c>
      <c r="E289" s="63">
        <v>3.14</v>
      </c>
      <c r="F289" s="66">
        <v>25.53</v>
      </c>
      <c r="G289" s="65">
        <f t="shared" si="7"/>
        <v>80.164200000000008</v>
      </c>
    </row>
    <row r="290" spans="1:7" x14ac:dyDescent="0.25">
      <c r="A290" s="61" t="s">
        <v>281</v>
      </c>
      <c r="B290" s="61">
        <v>0</v>
      </c>
      <c r="C290" s="62" t="s">
        <v>513</v>
      </c>
      <c r="D290" s="61" t="s">
        <v>68</v>
      </c>
      <c r="E290" s="63">
        <v>0.873</v>
      </c>
      <c r="F290" s="66">
        <v>22.69</v>
      </c>
      <c r="G290" s="65">
        <f t="shared" si="7"/>
        <v>19.80837</v>
      </c>
    </row>
    <row r="291" spans="1:7" x14ac:dyDescent="0.25">
      <c r="A291" s="61" t="s">
        <v>281</v>
      </c>
      <c r="B291" s="61">
        <v>0</v>
      </c>
      <c r="C291" s="62" t="s">
        <v>514</v>
      </c>
      <c r="D291" s="61" t="s">
        <v>160</v>
      </c>
      <c r="E291" s="63">
        <v>2.0499999999999998</v>
      </c>
      <c r="F291" s="66">
        <v>8.99</v>
      </c>
      <c r="G291" s="65">
        <f t="shared" si="7"/>
        <v>18.429499999999997</v>
      </c>
    </row>
    <row r="292" spans="1:7" x14ac:dyDescent="0.25">
      <c r="A292" s="61" t="s">
        <v>281</v>
      </c>
      <c r="B292" s="61">
        <v>0</v>
      </c>
      <c r="C292" s="62" t="s">
        <v>515</v>
      </c>
      <c r="D292" s="61" t="s">
        <v>160</v>
      </c>
      <c r="E292" s="63">
        <v>0.73019999999999996</v>
      </c>
      <c r="F292" s="66">
        <v>111.05</v>
      </c>
      <c r="G292" s="65">
        <f t="shared" si="7"/>
        <v>81.088709999999992</v>
      </c>
    </row>
    <row r="293" spans="1:7" x14ac:dyDescent="0.25">
      <c r="A293" s="61" t="s">
        <v>281</v>
      </c>
      <c r="B293" s="61">
        <v>0</v>
      </c>
      <c r="C293" s="62" t="s">
        <v>517</v>
      </c>
      <c r="D293" s="61" t="s">
        <v>160</v>
      </c>
      <c r="E293" s="63">
        <v>1.24</v>
      </c>
      <c r="F293" s="66">
        <v>5.81</v>
      </c>
      <c r="G293" s="65">
        <f t="shared" si="7"/>
        <v>7.2043999999999997</v>
      </c>
    </row>
    <row r="294" spans="1:7" x14ac:dyDescent="0.25">
      <c r="A294" s="61" t="s">
        <v>281</v>
      </c>
      <c r="B294" s="61">
        <v>0</v>
      </c>
      <c r="C294" s="62" t="s">
        <v>518</v>
      </c>
      <c r="D294" s="61" t="s">
        <v>160</v>
      </c>
      <c r="E294" s="63">
        <v>0.62</v>
      </c>
      <c r="F294" s="66">
        <v>85.27</v>
      </c>
      <c r="G294" s="65">
        <f t="shared" si="7"/>
        <v>52.867399999999996</v>
      </c>
    </row>
    <row r="295" spans="1:7" x14ac:dyDescent="0.25">
      <c r="A295" s="61"/>
      <c r="B295" s="61"/>
      <c r="C295" s="62"/>
      <c r="D295" s="61"/>
      <c r="E295" s="63"/>
      <c r="F295" s="66"/>
      <c r="G295" s="65"/>
    </row>
    <row r="296" spans="1:7" x14ac:dyDescent="0.25">
      <c r="A296" s="61"/>
      <c r="B296" s="61"/>
      <c r="C296" s="68" t="s">
        <v>294</v>
      </c>
      <c r="D296" s="61"/>
      <c r="E296" s="63"/>
      <c r="F296" s="66"/>
      <c r="G296" s="65">
        <f>SUMIF(D283:D295,"H",G283:G295)</f>
        <v>54.379999999999995</v>
      </c>
    </row>
    <row r="297" spans="1:7" x14ac:dyDescent="0.25">
      <c r="A297" s="61"/>
      <c r="B297" s="61"/>
      <c r="C297" s="68" t="s">
        <v>295</v>
      </c>
      <c r="D297" s="61"/>
      <c r="E297" s="63"/>
      <c r="F297" s="66"/>
      <c r="G297" s="65">
        <f>G298-G296</f>
        <v>308.67457999999999</v>
      </c>
    </row>
    <row r="298" spans="1:7" x14ac:dyDescent="0.25">
      <c r="A298" s="61"/>
      <c r="B298" s="61"/>
      <c r="C298" s="68" t="s">
        <v>296</v>
      </c>
      <c r="D298" s="61"/>
      <c r="E298" s="63"/>
      <c r="F298" s="66"/>
      <c r="G298" s="69">
        <f>SUM(G283:G294)</f>
        <v>363.05457999999999</v>
      </c>
    </row>
    <row r="299" spans="1:7" x14ac:dyDescent="0.25">
      <c r="A299" s="55"/>
      <c r="B299" s="55"/>
      <c r="D299" s="6"/>
      <c r="E299" s="6"/>
      <c r="F299" s="6"/>
      <c r="G299" s="6"/>
    </row>
    <row r="300" spans="1:7" x14ac:dyDescent="0.25">
      <c r="A300" s="73"/>
      <c r="B300" s="73"/>
      <c r="C300" s="74" t="s">
        <v>159</v>
      </c>
      <c r="D300" s="73" t="s">
        <v>314</v>
      </c>
      <c r="E300" s="75" t="s">
        <v>276</v>
      </c>
      <c r="F300" s="76"/>
      <c r="G300" s="77"/>
    </row>
    <row r="301" spans="1:7" x14ac:dyDescent="0.25">
      <c r="A301" s="61" t="s">
        <v>277</v>
      </c>
      <c r="B301" s="61">
        <v>88247</v>
      </c>
      <c r="C301" s="62" t="s">
        <v>373</v>
      </c>
      <c r="D301" s="61" t="s">
        <v>56</v>
      </c>
      <c r="E301" s="63">
        <v>0.5</v>
      </c>
      <c r="F301" s="66">
        <f>Preços!D10</f>
        <v>12.97</v>
      </c>
      <c r="G301" s="65">
        <f>E301*F301</f>
        <v>6.4850000000000003</v>
      </c>
    </row>
    <row r="302" spans="1:7" x14ac:dyDescent="0.25">
      <c r="A302" s="61" t="s">
        <v>277</v>
      </c>
      <c r="B302" s="61">
        <v>88264</v>
      </c>
      <c r="C302" s="62" t="s">
        <v>374</v>
      </c>
      <c r="D302" s="61" t="s">
        <v>56</v>
      </c>
      <c r="E302" s="63">
        <v>0.5</v>
      </c>
      <c r="F302" s="66">
        <f>Preços!D9</f>
        <v>15.01</v>
      </c>
      <c r="G302" s="65">
        <f>E302*F302</f>
        <v>7.5049999999999999</v>
      </c>
    </row>
    <row r="303" spans="1:7" x14ac:dyDescent="0.25">
      <c r="A303" s="61" t="s">
        <v>281</v>
      </c>
      <c r="B303" s="61">
        <v>3753</v>
      </c>
      <c r="C303" s="62" t="s">
        <v>375</v>
      </c>
      <c r="D303" s="61" t="s">
        <v>314</v>
      </c>
      <c r="E303" s="63">
        <v>1</v>
      </c>
      <c r="F303" s="66">
        <v>1.05</v>
      </c>
      <c r="G303" s="65">
        <f>E303*F303</f>
        <v>1.05</v>
      </c>
    </row>
    <row r="304" spans="1:7" x14ac:dyDescent="0.25">
      <c r="A304" s="61" t="s">
        <v>281</v>
      </c>
      <c r="B304" s="61">
        <v>3803</v>
      </c>
      <c r="C304" s="62" t="s">
        <v>159</v>
      </c>
      <c r="D304" s="61" t="s">
        <v>314</v>
      </c>
      <c r="E304" s="63">
        <v>1</v>
      </c>
      <c r="F304" s="79">
        <v>10.15</v>
      </c>
      <c r="G304" s="65">
        <f>E304*F304</f>
        <v>10.15</v>
      </c>
    </row>
    <row r="305" spans="1:7" x14ac:dyDescent="0.25">
      <c r="A305" s="61"/>
      <c r="B305" s="61"/>
      <c r="C305" s="62"/>
      <c r="D305" s="61"/>
      <c r="E305" s="63"/>
      <c r="F305" s="66"/>
      <c r="G305" s="65"/>
    </row>
    <row r="306" spans="1:7" x14ac:dyDescent="0.25">
      <c r="A306" s="61"/>
      <c r="B306" s="61"/>
      <c r="C306" s="68" t="s">
        <v>294</v>
      </c>
      <c r="D306" s="61"/>
      <c r="E306" s="63"/>
      <c r="F306" s="66"/>
      <c r="G306" s="65">
        <f>SUMIF(D301:D305,"H",G301:G305)</f>
        <v>13.99</v>
      </c>
    </row>
    <row r="307" spans="1:7" x14ac:dyDescent="0.25">
      <c r="A307" s="61"/>
      <c r="B307" s="61"/>
      <c r="C307" s="68" t="s">
        <v>295</v>
      </c>
      <c r="D307" s="61"/>
      <c r="E307" s="63"/>
      <c r="F307" s="66"/>
      <c r="G307" s="65">
        <f>G308-G306</f>
        <v>11.200000000000001</v>
      </c>
    </row>
    <row r="308" spans="1:7" x14ac:dyDescent="0.25">
      <c r="A308" s="61"/>
      <c r="B308" s="61"/>
      <c r="C308" s="68" t="s">
        <v>296</v>
      </c>
      <c r="D308" s="61"/>
      <c r="E308" s="63"/>
      <c r="F308" s="66"/>
      <c r="G308" s="69">
        <f>SUM(G301:G305)</f>
        <v>25.19</v>
      </c>
    </row>
    <row r="309" spans="1:7" x14ac:dyDescent="0.25">
      <c r="A309" s="55"/>
      <c r="B309" s="55"/>
      <c r="D309" s="6"/>
      <c r="E309" s="6"/>
      <c r="F309" s="6"/>
      <c r="G309" s="6"/>
    </row>
    <row r="310" spans="1:7" ht="39.6" x14ac:dyDescent="0.25">
      <c r="A310" s="61" t="s">
        <v>372</v>
      </c>
      <c r="B310" s="61" t="s">
        <v>36</v>
      </c>
      <c r="C310" s="62" t="s">
        <v>376</v>
      </c>
      <c r="D310" s="61" t="s">
        <v>314</v>
      </c>
      <c r="E310" s="63" t="s">
        <v>276</v>
      </c>
      <c r="F310" s="64"/>
      <c r="G310" s="65"/>
    </row>
    <row r="311" spans="1:7" x14ac:dyDescent="0.25">
      <c r="A311" s="61" t="s">
        <v>277</v>
      </c>
      <c r="B311" s="61">
        <v>88264</v>
      </c>
      <c r="C311" s="62" t="s">
        <v>374</v>
      </c>
      <c r="D311" s="61" t="s">
        <v>56</v>
      </c>
      <c r="E311" s="63">
        <v>0.5</v>
      </c>
      <c r="F311" s="66">
        <f>Preços!D9</f>
        <v>15.01</v>
      </c>
      <c r="G311" s="65">
        <f>E311*F311</f>
        <v>7.5049999999999999</v>
      </c>
    </row>
    <row r="312" spans="1:7" x14ac:dyDescent="0.25">
      <c r="A312" s="61" t="s">
        <v>277</v>
      </c>
      <c r="B312" s="61">
        <v>88316</v>
      </c>
      <c r="C312" s="62" t="s">
        <v>280</v>
      </c>
      <c r="D312" s="61" t="s">
        <v>56</v>
      </c>
      <c r="E312" s="63">
        <v>0.5</v>
      </c>
      <c r="F312" s="66">
        <f>Preços!D6</f>
        <v>12.18</v>
      </c>
      <c r="G312" s="65">
        <f>E312*F312</f>
        <v>6.09</v>
      </c>
    </row>
    <row r="313" spans="1:7" ht="39.6" x14ac:dyDescent="0.25">
      <c r="A313" s="61" t="s">
        <v>281</v>
      </c>
      <c r="B313" s="61">
        <v>3799</v>
      </c>
      <c r="C313" s="62" t="s">
        <v>377</v>
      </c>
      <c r="D313" s="61" t="s">
        <v>314</v>
      </c>
      <c r="E313" s="63">
        <v>1</v>
      </c>
      <c r="F313" s="66">
        <v>65.400000000000006</v>
      </c>
      <c r="G313" s="65">
        <f>E313*F313</f>
        <v>65.400000000000006</v>
      </c>
    </row>
    <row r="314" spans="1:7" x14ac:dyDescent="0.25">
      <c r="A314" s="61"/>
      <c r="B314" s="61"/>
      <c r="C314" s="62"/>
      <c r="D314" s="61"/>
      <c r="E314" s="63"/>
      <c r="F314" s="66"/>
      <c r="G314" s="65"/>
    </row>
    <row r="315" spans="1:7" x14ac:dyDescent="0.25">
      <c r="A315" s="61"/>
      <c r="B315" s="61"/>
      <c r="C315" s="68" t="s">
        <v>294</v>
      </c>
      <c r="D315" s="61"/>
      <c r="E315" s="63"/>
      <c r="F315" s="66"/>
      <c r="G315" s="65">
        <f>SUMIF(D311:D314,"H",G311:G314)</f>
        <v>13.594999999999999</v>
      </c>
    </row>
    <row r="316" spans="1:7" x14ac:dyDescent="0.25">
      <c r="A316" s="61"/>
      <c r="B316" s="61"/>
      <c r="C316" s="68" t="s">
        <v>295</v>
      </c>
      <c r="D316" s="61"/>
      <c r="E316" s="63"/>
      <c r="F316" s="66"/>
      <c r="G316" s="65">
        <f>G317-G315</f>
        <v>65.400000000000006</v>
      </c>
    </row>
    <row r="317" spans="1:7" x14ac:dyDescent="0.25">
      <c r="A317" s="61"/>
      <c r="B317" s="61"/>
      <c r="C317" s="68" t="s">
        <v>296</v>
      </c>
      <c r="D317" s="61"/>
      <c r="E317" s="63"/>
      <c r="F317" s="66"/>
      <c r="G317" s="69">
        <f>SUM(G311:G314)</f>
        <v>78.995000000000005</v>
      </c>
    </row>
    <row r="318" spans="1:7" x14ac:dyDescent="0.25">
      <c r="A318" s="55"/>
      <c r="B318" s="55"/>
      <c r="D318" s="6"/>
      <c r="E318" s="6"/>
      <c r="F318" s="6"/>
      <c r="G318" s="6"/>
    </row>
    <row r="319" spans="1:7" ht="39.6" x14ac:dyDescent="0.25">
      <c r="A319" s="73"/>
      <c r="B319" s="73">
        <v>72331</v>
      </c>
      <c r="C319" s="74" t="s">
        <v>378</v>
      </c>
      <c r="D319" s="73" t="s">
        <v>314</v>
      </c>
      <c r="E319" s="75" t="s">
        <v>276</v>
      </c>
      <c r="F319" s="76"/>
      <c r="G319" s="72"/>
    </row>
    <row r="320" spans="1:7" x14ac:dyDescent="0.25">
      <c r="A320" s="61" t="s">
        <v>277</v>
      </c>
      <c r="B320" s="61">
        <v>88264</v>
      </c>
      <c r="C320" s="62" t="s">
        <v>374</v>
      </c>
      <c r="D320" s="61" t="s">
        <v>56</v>
      </c>
      <c r="E320" s="63">
        <v>0.25</v>
      </c>
      <c r="F320" s="66">
        <f>Preços!D9</f>
        <v>15.01</v>
      </c>
      <c r="G320" s="65">
        <f>E320*F320</f>
        <v>3.7524999999999999</v>
      </c>
    </row>
    <row r="321" spans="1:7" x14ac:dyDescent="0.25">
      <c r="A321" s="61" t="s">
        <v>277</v>
      </c>
      <c r="B321" s="61">
        <v>88247</v>
      </c>
      <c r="C321" s="62" t="s">
        <v>373</v>
      </c>
      <c r="D321" s="61" t="s">
        <v>56</v>
      </c>
      <c r="E321" s="63">
        <v>0.15</v>
      </c>
      <c r="F321" s="66">
        <f>Preços!D10</f>
        <v>12.97</v>
      </c>
      <c r="G321" s="65">
        <f>E321*F321</f>
        <v>1.9455</v>
      </c>
    </row>
    <row r="322" spans="1:7" ht="26.4" x14ac:dyDescent="0.25">
      <c r="A322" s="61" t="s">
        <v>281</v>
      </c>
      <c r="B322" s="61">
        <v>7564</v>
      </c>
      <c r="C322" s="62" t="s">
        <v>379</v>
      </c>
      <c r="D322" s="61" t="s">
        <v>314</v>
      </c>
      <c r="E322" s="63">
        <v>1</v>
      </c>
      <c r="F322" s="66">
        <v>4.96</v>
      </c>
      <c r="G322" s="65">
        <f>E322*F322</f>
        <v>4.96</v>
      </c>
    </row>
    <row r="323" spans="1:7" x14ac:dyDescent="0.25">
      <c r="A323" s="61"/>
      <c r="B323" s="61"/>
      <c r="C323" s="62"/>
      <c r="D323" s="61"/>
      <c r="E323" s="63"/>
      <c r="F323" s="66"/>
      <c r="G323" s="65"/>
    </row>
    <row r="324" spans="1:7" x14ac:dyDescent="0.25">
      <c r="A324" s="61"/>
      <c r="B324" s="61"/>
      <c r="C324" s="68" t="s">
        <v>294</v>
      </c>
      <c r="D324" s="61"/>
      <c r="E324" s="63"/>
      <c r="F324" s="66"/>
      <c r="G324" s="65">
        <f>SUMIF(D320:D323,"H",G320:G323)</f>
        <v>5.6980000000000004</v>
      </c>
    </row>
    <row r="325" spans="1:7" x14ac:dyDescent="0.25">
      <c r="A325" s="61"/>
      <c r="B325" s="61"/>
      <c r="C325" s="68" t="s">
        <v>295</v>
      </c>
      <c r="D325" s="61"/>
      <c r="E325" s="63"/>
      <c r="F325" s="66"/>
      <c r="G325" s="65">
        <f>G326-G324</f>
        <v>4.9600000000000009</v>
      </c>
    </row>
    <row r="326" spans="1:7" x14ac:dyDescent="0.25">
      <c r="A326" s="61"/>
      <c r="B326" s="61"/>
      <c r="C326" s="68" t="s">
        <v>296</v>
      </c>
      <c r="D326" s="61"/>
      <c r="E326" s="63"/>
      <c r="F326" s="66"/>
      <c r="G326" s="69">
        <f>SUM(G320:G323)</f>
        <v>10.658000000000001</v>
      </c>
    </row>
    <row r="327" spans="1:7" x14ac:dyDescent="0.25">
      <c r="A327" s="55"/>
      <c r="B327" s="55"/>
      <c r="D327" s="6"/>
      <c r="E327" s="6"/>
      <c r="F327" s="6"/>
      <c r="G327" s="6"/>
    </row>
    <row r="328" spans="1:7" ht="26.4" x14ac:dyDescent="0.25">
      <c r="A328" s="61" t="s">
        <v>372</v>
      </c>
      <c r="B328" s="61">
        <v>72339</v>
      </c>
      <c r="C328" s="62" t="s">
        <v>380</v>
      </c>
      <c r="D328" s="61" t="s">
        <v>314</v>
      </c>
      <c r="E328" s="63" t="s">
        <v>276</v>
      </c>
      <c r="F328" s="64"/>
      <c r="G328" s="65"/>
    </row>
    <row r="329" spans="1:7" x14ac:dyDescent="0.25">
      <c r="A329" s="61" t="s">
        <v>277</v>
      </c>
      <c r="B329" s="61">
        <v>88247</v>
      </c>
      <c r="C329" s="62" t="s">
        <v>373</v>
      </c>
      <c r="D329" s="61" t="s">
        <v>56</v>
      </c>
      <c r="E329" s="63">
        <v>0.15</v>
      </c>
      <c r="F329" s="66">
        <f>Preços!D10</f>
        <v>12.97</v>
      </c>
      <c r="G329" s="65">
        <f>E329*F329</f>
        <v>1.9455</v>
      </c>
    </row>
    <row r="330" spans="1:7" x14ac:dyDescent="0.25">
      <c r="A330" s="61" t="s">
        <v>277</v>
      </c>
      <c r="B330" s="61">
        <v>88264</v>
      </c>
      <c r="C330" s="62" t="s">
        <v>374</v>
      </c>
      <c r="D330" s="61" t="s">
        <v>56</v>
      </c>
      <c r="E330" s="63">
        <v>0.1</v>
      </c>
      <c r="F330" s="66">
        <f>Preços!D9</f>
        <v>15.01</v>
      </c>
      <c r="G330" s="65">
        <f>E330*F330</f>
        <v>1.5010000000000001</v>
      </c>
    </row>
    <row r="331" spans="1:7" ht="26.4" x14ac:dyDescent="0.25">
      <c r="A331" s="61" t="s">
        <v>281</v>
      </c>
      <c r="B331" s="61">
        <v>7524</v>
      </c>
      <c r="C331" s="62" t="s">
        <v>381</v>
      </c>
      <c r="D331" s="61" t="s">
        <v>314</v>
      </c>
      <c r="E331" s="63">
        <v>1</v>
      </c>
      <c r="F331" s="66">
        <v>22</v>
      </c>
      <c r="G331" s="65">
        <f>E331*F331</f>
        <v>22</v>
      </c>
    </row>
    <row r="332" spans="1:7" x14ac:dyDescent="0.25">
      <c r="A332" s="61"/>
      <c r="B332" s="61"/>
      <c r="C332" s="62"/>
      <c r="D332" s="61"/>
      <c r="E332" s="63"/>
      <c r="F332" s="66"/>
      <c r="G332" s="65"/>
    </row>
    <row r="333" spans="1:7" x14ac:dyDescent="0.25">
      <c r="A333" s="61"/>
      <c r="B333" s="61"/>
      <c r="C333" s="68" t="s">
        <v>294</v>
      </c>
      <c r="D333" s="61"/>
      <c r="E333" s="63"/>
      <c r="F333" s="66"/>
      <c r="G333" s="65">
        <f>SUMIF(D329:D332,"H",G329:G332)</f>
        <v>3.4465000000000003</v>
      </c>
    </row>
    <row r="334" spans="1:7" x14ac:dyDescent="0.25">
      <c r="A334" s="61"/>
      <c r="B334" s="61"/>
      <c r="C334" s="68" t="s">
        <v>295</v>
      </c>
      <c r="D334" s="61"/>
      <c r="E334" s="63"/>
      <c r="F334" s="66"/>
      <c r="G334" s="65">
        <f>G335-G333</f>
        <v>22</v>
      </c>
    </row>
    <row r="335" spans="1:7" x14ac:dyDescent="0.25">
      <c r="A335" s="61"/>
      <c r="B335" s="61"/>
      <c r="C335" s="68" t="s">
        <v>296</v>
      </c>
      <c r="D335" s="61"/>
      <c r="E335" s="63"/>
      <c r="F335" s="66"/>
      <c r="G335" s="69">
        <f>SUM(G329:G332)</f>
        <v>25.4465</v>
      </c>
    </row>
    <row r="336" spans="1:7" x14ac:dyDescent="0.25">
      <c r="A336" s="55"/>
      <c r="B336" s="55"/>
      <c r="D336" s="6"/>
      <c r="E336" s="6"/>
      <c r="F336" s="6"/>
      <c r="G336" s="6"/>
    </row>
    <row r="337" spans="1:7" ht="39.6" x14ac:dyDescent="0.25">
      <c r="A337" s="61" t="s">
        <v>372</v>
      </c>
      <c r="B337" s="61">
        <v>91998</v>
      </c>
      <c r="C337" s="62" t="s">
        <v>382</v>
      </c>
      <c r="D337" s="61" t="s">
        <v>314</v>
      </c>
      <c r="E337" s="63" t="s">
        <v>276</v>
      </c>
      <c r="F337" s="64">
        <f>VLOOKUP(B337,'[1]Composição 01-16'!A:D,4,0)</f>
        <v>13.27</v>
      </c>
      <c r="G337" s="65"/>
    </row>
    <row r="338" spans="1:7" x14ac:dyDescent="0.25">
      <c r="A338" s="61" t="s">
        <v>277</v>
      </c>
      <c r="B338" s="61">
        <v>88247</v>
      </c>
      <c r="C338" s="62" t="s">
        <v>373</v>
      </c>
      <c r="D338" s="61" t="s">
        <v>56</v>
      </c>
      <c r="E338" s="63">
        <v>0.23499999999999999</v>
      </c>
      <c r="F338" s="66">
        <f>Preços!D10</f>
        <v>12.97</v>
      </c>
      <c r="G338" s="65">
        <f>E338*F338</f>
        <v>3.0479500000000002</v>
      </c>
    </row>
    <row r="339" spans="1:7" x14ac:dyDescent="0.25">
      <c r="A339" s="61" t="s">
        <v>277</v>
      </c>
      <c r="B339" s="61">
        <v>88264</v>
      </c>
      <c r="C339" s="62" t="s">
        <v>374</v>
      </c>
      <c r="D339" s="61" t="s">
        <v>56</v>
      </c>
      <c r="E339" s="63">
        <v>0.23499999999999999</v>
      </c>
      <c r="F339" s="66">
        <f>Preços!D9</f>
        <v>15.01</v>
      </c>
      <c r="G339" s="65">
        <f>E339*F339</f>
        <v>3.5273499999999998</v>
      </c>
    </row>
    <row r="340" spans="1:7" x14ac:dyDescent="0.25">
      <c r="A340" s="61" t="s">
        <v>281</v>
      </c>
      <c r="B340" s="61">
        <v>40613</v>
      </c>
      <c r="C340" s="62" t="s">
        <v>383</v>
      </c>
      <c r="D340" s="61" t="s">
        <v>314</v>
      </c>
      <c r="E340" s="63">
        <v>1</v>
      </c>
      <c r="F340" s="66">
        <f>VLOOKUP(B340,'[1]Composição 01-16'!A:D,4,0)</f>
        <v>6.39</v>
      </c>
      <c r="G340" s="65">
        <f>E340*F340</f>
        <v>6.39</v>
      </c>
    </row>
    <row r="341" spans="1:7" x14ac:dyDescent="0.25">
      <c r="A341" s="61"/>
      <c r="B341" s="61"/>
      <c r="C341" s="62"/>
      <c r="D341" s="61"/>
      <c r="E341" s="63"/>
      <c r="F341" s="66"/>
      <c r="G341" s="65"/>
    </row>
    <row r="342" spans="1:7" x14ac:dyDescent="0.25">
      <c r="A342" s="61"/>
      <c r="B342" s="61"/>
      <c r="C342" s="68" t="s">
        <v>294</v>
      </c>
      <c r="D342" s="61"/>
      <c r="E342" s="63"/>
      <c r="F342" s="66"/>
      <c r="G342" s="65">
        <f>SUMIF(D338:D341,"H",G338:G341)</f>
        <v>6.5753000000000004</v>
      </c>
    </row>
    <row r="343" spans="1:7" x14ac:dyDescent="0.25">
      <c r="A343" s="61"/>
      <c r="B343" s="61"/>
      <c r="C343" s="68" t="s">
        <v>295</v>
      </c>
      <c r="D343" s="61"/>
      <c r="E343" s="63"/>
      <c r="F343" s="66"/>
      <c r="G343" s="65">
        <f>G344-G342</f>
        <v>6.3899999999999988</v>
      </c>
    </row>
    <row r="344" spans="1:7" x14ac:dyDescent="0.25">
      <c r="A344" s="61"/>
      <c r="B344" s="61"/>
      <c r="C344" s="68" t="s">
        <v>296</v>
      </c>
      <c r="D344" s="61"/>
      <c r="E344" s="63"/>
      <c r="F344" s="66"/>
      <c r="G344" s="69">
        <f>SUM(G338:G341)</f>
        <v>12.965299999999999</v>
      </c>
    </row>
    <row r="345" spans="1:7" x14ac:dyDescent="0.25">
      <c r="A345" s="55"/>
      <c r="B345" s="55"/>
      <c r="D345" s="6"/>
      <c r="E345" s="6"/>
      <c r="F345" s="6"/>
      <c r="G345" s="6"/>
    </row>
    <row r="346" spans="1:7" ht="26.4" x14ac:dyDescent="0.25">
      <c r="A346" s="61" t="s">
        <v>384</v>
      </c>
      <c r="B346" s="61">
        <v>72337</v>
      </c>
      <c r="C346" s="62" t="s">
        <v>521</v>
      </c>
      <c r="D346" s="61" t="s">
        <v>314</v>
      </c>
      <c r="E346" s="63" t="s">
        <v>276</v>
      </c>
      <c r="F346" s="64"/>
      <c r="G346" s="65"/>
    </row>
    <row r="347" spans="1:7" x14ac:dyDescent="0.25">
      <c r="A347" s="61" t="s">
        <v>277</v>
      </c>
      <c r="B347" s="61">
        <v>88247</v>
      </c>
      <c r="C347" s="62" t="s">
        <v>373</v>
      </c>
      <c r="D347" s="61" t="s">
        <v>56</v>
      </c>
      <c r="E347" s="63">
        <v>0.25</v>
      </c>
      <c r="F347" s="66">
        <f>Preços!D10</f>
        <v>12.97</v>
      </c>
      <c r="G347" s="65">
        <f>E347*F347</f>
        <v>3.2425000000000002</v>
      </c>
    </row>
    <row r="348" spans="1:7" x14ac:dyDescent="0.25">
      <c r="A348" s="61" t="s">
        <v>277</v>
      </c>
      <c r="B348" s="61">
        <v>88264</v>
      </c>
      <c r="C348" s="62" t="s">
        <v>374</v>
      </c>
      <c r="D348" s="61" t="s">
        <v>56</v>
      </c>
      <c r="E348" s="63">
        <v>0.25</v>
      </c>
      <c r="F348" s="66">
        <f>Preços!D9</f>
        <v>15.01</v>
      </c>
      <c r="G348" s="65">
        <f>E348*F348</f>
        <v>3.7524999999999999</v>
      </c>
    </row>
    <row r="349" spans="1:7" ht="26.4" x14ac:dyDescent="0.25">
      <c r="A349" s="61" t="s">
        <v>281</v>
      </c>
      <c r="B349" s="61">
        <v>7527</v>
      </c>
      <c r="C349" s="62" t="s">
        <v>520</v>
      </c>
      <c r="D349" s="61" t="s">
        <v>314</v>
      </c>
      <c r="E349" s="63">
        <v>1</v>
      </c>
      <c r="F349" s="66">
        <v>8</v>
      </c>
      <c r="G349" s="65">
        <f>E349*F349</f>
        <v>8</v>
      </c>
    </row>
    <row r="350" spans="1:7" x14ac:dyDescent="0.25">
      <c r="A350" s="61"/>
      <c r="B350" s="61"/>
      <c r="C350" s="62"/>
      <c r="D350" s="61"/>
      <c r="E350" s="63"/>
      <c r="F350" s="66"/>
      <c r="G350" s="65"/>
    </row>
    <row r="351" spans="1:7" x14ac:dyDescent="0.25">
      <c r="A351" s="61"/>
      <c r="B351" s="61"/>
      <c r="C351" s="68" t="s">
        <v>294</v>
      </c>
      <c r="D351" s="61"/>
      <c r="E351" s="63"/>
      <c r="F351" s="66"/>
      <c r="G351" s="65">
        <f>SUMIF(D349:D350,"H",G347:G350)</f>
        <v>0</v>
      </c>
    </row>
    <row r="352" spans="1:7" x14ac:dyDescent="0.25">
      <c r="A352" s="61"/>
      <c r="B352" s="61"/>
      <c r="C352" s="68" t="s">
        <v>295</v>
      </c>
      <c r="D352" s="61"/>
      <c r="E352" s="63"/>
      <c r="F352" s="66"/>
      <c r="G352" s="65">
        <f>G353-G351</f>
        <v>14.995000000000001</v>
      </c>
    </row>
    <row r="353" spans="1:7" x14ac:dyDescent="0.25">
      <c r="A353" s="61"/>
      <c r="B353" s="61"/>
      <c r="C353" s="68" t="s">
        <v>296</v>
      </c>
      <c r="D353" s="61"/>
      <c r="E353" s="63"/>
      <c r="F353" s="66"/>
      <c r="G353" s="69">
        <f>SUM(G347:G350)</f>
        <v>14.995000000000001</v>
      </c>
    </row>
    <row r="354" spans="1:7" x14ac:dyDescent="0.25">
      <c r="A354" s="55"/>
      <c r="B354" s="55"/>
      <c r="D354" s="6"/>
      <c r="E354" s="6"/>
      <c r="F354" s="6"/>
      <c r="G354" s="6"/>
    </row>
    <row r="355" spans="1:7" ht="26.4" x14ac:dyDescent="0.25">
      <c r="A355" s="61" t="s">
        <v>384</v>
      </c>
      <c r="B355" s="61">
        <v>72337</v>
      </c>
      <c r="C355" s="62" t="s">
        <v>385</v>
      </c>
      <c r="D355" s="61" t="s">
        <v>314</v>
      </c>
      <c r="E355" s="63" t="s">
        <v>276</v>
      </c>
      <c r="F355" s="64"/>
      <c r="G355" s="65"/>
    </row>
    <row r="356" spans="1:7" x14ac:dyDescent="0.25">
      <c r="A356" s="61" t="s">
        <v>277</v>
      </c>
      <c r="B356" s="61">
        <v>88247</v>
      </c>
      <c r="C356" s="62" t="s">
        <v>373</v>
      </c>
      <c r="D356" s="61" t="s">
        <v>56</v>
      </c>
      <c r="E356" s="63">
        <v>0.25</v>
      </c>
      <c r="F356" s="66">
        <f>Preços!D10</f>
        <v>12.97</v>
      </c>
      <c r="G356" s="65">
        <f>E356*F356</f>
        <v>3.2425000000000002</v>
      </c>
    </row>
    <row r="357" spans="1:7" x14ac:dyDescent="0.25">
      <c r="A357" s="61" t="s">
        <v>277</v>
      </c>
      <c r="B357" s="61">
        <v>88264</v>
      </c>
      <c r="C357" s="62" t="s">
        <v>374</v>
      </c>
      <c r="D357" s="61" t="s">
        <v>56</v>
      </c>
      <c r="E357" s="63">
        <v>0.25</v>
      </c>
      <c r="F357" s="66">
        <f>Preços!D9</f>
        <v>15.01</v>
      </c>
      <c r="G357" s="65">
        <f>E357*F357</f>
        <v>3.7524999999999999</v>
      </c>
    </row>
    <row r="358" spans="1:7" ht="26.4" x14ac:dyDescent="0.25">
      <c r="A358" s="61" t="s">
        <v>281</v>
      </c>
      <c r="B358" s="61">
        <v>7527</v>
      </c>
      <c r="C358" s="62" t="s">
        <v>386</v>
      </c>
      <c r="D358" s="61" t="s">
        <v>314</v>
      </c>
      <c r="E358" s="63">
        <v>1</v>
      </c>
      <c r="F358" s="66">
        <v>9.5</v>
      </c>
      <c r="G358" s="65">
        <f>E358*F358</f>
        <v>9.5</v>
      </c>
    </row>
    <row r="359" spans="1:7" x14ac:dyDescent="0.25">
      <c r="A359" s="61"/>
      <c r="B359" s="61"/>
      <c r="C359" s="62"/>
      <c r="D359" s="61"/>
      <c r="E359" s="63"/>
      <c r="F359" s="66"/>
      <c r="G359" s="65"/>
    </row>
    <row r="360" spans="1:7" x14ac:dyDescent="0.25">
      <c r="A360" s="61"/>
      <c r="B360" s="61"/>
      <c r="C360" s="68" t="s">
        <v>294</v>
      </c>
      <c r="D360" s="61"/>
      <c r="E360" s="63"/>
      <c r="F360" s="66"/>
      <c r="G360" s="65">
        <f>SUMIF(D358:D359,"H",G356:G359)</f>
        <v>0</v>
      </c>
    </row>
    <row r="361" spans="1:7" x14ac:dyDescent="0.25">
      <c r="A361" s="61"/>
      <c r="B361" s="61"/>
      <c r="C361" s="68" t="s">
        <v>295</v>
      </c>
      <c r="D361" s="61"/>
      <c r="E361" s="63"/>
      <c r="F361" s="66"/>
      <c r="G361" s="65">
        <f>G362-G360</f>
        <v>16.495000000000001</v>
      </c>
    </row>
    <row r="362" spans="1:7" x14ac:dyDescent="0.25">
      <c r="A362" s="61"/>
      <c r="B362" s="61"/>
      <c r="C362" s="68" t="s">
        <v>296</v>
      </c>
      <c r="D362" s="61"/>
      <c r="E362" s="63"/>
      <c r="F362" s="66"/>
      <c r="G362" s="69">
        <f>SUM(G356:G359)</f>
        <v>16.495000000000001</v>
      </c>
    </row>
    <row r="363" spans="1:7" x14ac:dyDescent="0.25">
      <c r="A363" s="55"/>
      <c r="B363" s="55"/>
      <c r="D363" s="6"/>
      <c r="E363" s="6"/>
      <c r="F363" s="6"/>
      <c r="G363" s="6"/>
    </row>
    <row r="364" spans="1:7" ht="39.6" x14ac:dyDescent="0.25">
      <c r="A364" s="61" t="s">
        <v>372</v>
      </c>
      <c r="B364" s="61">
        <v>91926</v>
      </c>
      <c r="C364" s="62" t="s">
        <v>388</v>
      </c>
      <c r="D364" s="61" t="s">
        <v>57</v>
      </c>
      <c r="E364" s="63" t="s">
        <v>276</v>
      </c>
      <c r="F364" s="64">
        <f>VLOOKUP(B364,'[1]Composição 01-16'!A:D,4,0)</f>
        <v>3.09</v>
      </c>
      <c r="G364" s="65"/>
    </row>
    <row r="365" spans="1:7" x14ac:dyDescent="0.25">
      <c r="A365" s="61" t="s">
        <v>277</v>
      </c>
      <c r="B365" s="61">
        <v>88247</v>
      </c>
      <c r="C365" s="62" t="s">
        <v>373</v>
      </c>
      <c r="D365" s="61" t="s">
        <v>56</v>
      </c>
      <c r="E365" s="63">
        <v>0.06</v>
      </c>
      <c r="F365" s="66">
        <f>Preços!D10</f>
        <v>12.97</v>
      </c>
      <c r="G365" s="65">
        <f>E365*F365</f>
        <v>0.7782</v>
      </c>
    </row>
    <row r="366" spans="1:7" x14ac:dyDescent="0.25">
      <c r="A366" s="61" t="s">
        <v>277</v>
      </c>
      <c r="B366" s="61">
        <v>88264</v>
      </c>
      <c r="C366" s="62" t="s">
        <v>374</v>
      </c>
      <c r="D366" s="61" t="s">
        <v>56</v>
      </c>
      <c r="E366" s="63">
        <v>0.06</v>
      </c>
      <c r="F366" s="66">
        <f>Preços!D9</f>
        <v>15.01</v>
      </c>
      <c r="G366" s="65">
        <f>E366*F366</f>
        <v>0.90059999999999996</v>
      </c>
    </row>
    <row r="367" spans="1:7" ht="26.4" x14ac:dyDescent="0.25">
      <c r="A367" s="61" t="s">
        <v>281</v>
      </c>
      <c r="B367" s="61">
        <v>984</v>
      </c>
      <c r="C367" s="62" t="s">
        <v>389</v>
      </c>
      <c r="D367" s="61" t="s">
        <v>57</v>
      </c>
      <c r="E367" s="63">
        <v>1.19</v>
      </c>
      <c r="F367" s="66">
        <f>VLOOKUP(B367,'[1]Composição 01-16'!A:D,4,0)</f>
        <v>1.1000000000000001</v>
      </c>
      <c r="G367" s="65">
        <f>E367*F367</f>
        <v>1.3089999999999999</v>
      </c>
    </row>
    <row r="368" spans="1:7" ht="26.4" x14ac:dyDescent="0.25">
      <c r="A368" s="61" t="s">
        <v>281</v>
      </c>
      <c r="B368" s="61">
        <v>21127</v>
      </c>
      <c r="C368" s="62" t="s">
        <v>387</v>
      </c>
      <c r="D368" s="61" t="s">
        <v>314</v>
      </c>
      <c r="E368" s="63">
        <v>9.4000000000000004E-3</v>
      </c>
      <c r="F368" s="66">
        <f>VLOOKUP(B368,'[1]Composição 01-16'!A:D,4,0)</f>
        <v>1.68</v>
      </c>
      <c r="G368" s="65">
        <f>E368*F368</f>
        <v>1.5792E-2</v>
      </c>
    </row>
    <row r="369" spans="1:7" x14ac:dyDescent="0.25">
      <c r="A369" s="61"/>
      <c r="B369" s="61"/>
      <c r="C369" s="62"/>
      <c r="D369" s="61"/>
      <c r="E369" s="63"/>
      <c r="F369" s="66"/>
      <c r="G369" s="65"/>
    </row>
    <row r="370" spans="1:7" x14ac:dyDescent="0.25">
      <c r="A370" s="61"/>
      <c r="B370" s="61"/>
      <c r="C370" s="68" t="s">
        <v>294</v>
      </c>
      <c r="D370" s="61"/>
      <c r="E370" s="63"/>
      <c r="F370" s="66"/>
      <c r="G370" s="65">
        <f>SUMIF(D365:D369,"H",G365:G369)</f>
        <v>1.6787999999999998</v>
      </c>
    </row>
    <row r="371" spans="1:7" x14ac:dyDescent="0.25">
      <c r="A371" s="61"/>
      <c r="B371" s="61"/>
      <c r="C371" s="68" t="s">
        <v>295</v>
      </c>
      <c r="D371" s="61"/>
      <c r="E371" s="63"/>
      <c r="F371" s="66"/>
      <c r="G371" s="65">
        <f>G372-G370</f>
        <v>1.324792</v>
      </c>
    </row>
    <row r="372" spans="1:7" x14ac:dyDescent="0.25">
      <c r="A372" s="61"/>
      <c r="B372" s="61"/>
      <c r="C372" s="68" t="s">
        <v>296</v>
      </c>
      <c r="D372" s="61"/>
      <c r="E372" s="63"/>
      <c r="F372" s="66"/>
      <c r="G372" s="69">
        <f>SUM(G365:G369)</f>
        <v>3.0035919999999998</v>
      </c>
    </row>
    <row r="373" spans="1:7" x14ac:dyDescent="0.25">
      <c r="A373" s="55"/>
      <c r="B373" s="55"/>
      <c r="D373" s="6"/>
      <c r="E373" s="6"/>
      <c r="F373" s="6"/>
      <c r="G373" s="6"/>
    </row>
    <row r="374" spans="1:7" ht="39.6" x14ac:dyDescent="0.25">
      <c r="A374" s="61" t="s">
        <v>372</v>
      </c>
      <c r="B374" s="61">
        <v>91928</v>
      </c>
      <c r="C374" s="62" t="s">
        <v>390</v>
      </c>
      <c r="D374" s="61" t="s">
        <v>57</v>
      </c>
      <c r="E374" s="63" t="s">
        <v>276</v>
      </c>
      <c r="F374" s="64">
        <f>VLOOKUP(B374,'[1]Composição 01-16'!A:D,4,0)</f>
        <v>4.76</v>
      </c>
      <c r="G374" s="65"/>
    </row>
    <row r="375" spans="1:7" x14ac:dyDescent="0.25">
      <c r="A375" s="61" t="s">
        <v>277</v>
      </c>
      <c r="B375" s="61">
        <v>88247</v>
      </c>
      <c r="C375" s="62" t="s">
        <v>373</v>
      </c>
      <c r="D375" s="61" t="s">
        <v>56</v>
      </c>
      <c r="E375" s="63">
        <v>9.8000000000000004E-2</v>
      </c>
      <c r="F375" s="66">
        <f>Preços!D10</f>
        <v>12.97</v>
      </c>
      <c r="G375" s="65">
        <f>E375*F375</f>
        <v>1.2710600000000001</v>
      </c>
    </row>
    <row r="376" spans="1:7" x14ac:dyDescent="0.25">
      <c r="A376" s="61" t="s">
        <v>277</v>
      </c>
      <c r="B376" s="61">
        <v>88264</v>
      </c>
      <c r="C376" s="62" t="s">
        <v>374</v>
      </c>
      <c r="D376" s="61" t="s">
        <v>56</v>
      </c>
      <c r="E376" s="63">
        <v>9.8000000000000004E-2</v>
      </c>
      <c r="F376" s="66">
        <f>Preços!D9</f>
        <v>15.01</v>
      </c>
      <c r="G376" s="65">
        <f>E376*F376</f>
        <v>1.47098</v>
      </c>
    </row>
    <row r="377" spans="1:7" ht="26.4" x14ac:dyDescent="0.25">
      <c r="A377" s="61" t="s">
        <v>281</v>
      </c>
      <c r="B377" s="61">
        <v>1003</v>
      </c>
      <c r="C377" s="62" t="s">
        <v>391</v>
      </c>
      <c r="D377" s="61" t="s">
        <v>57</v>
      </c>
      <c r="E377" s="63">
        <v>1.19</v>
      </c>
      <c r="F377" s="66">
        <f>VLOOKUP(B377,'[1]Composição 01-16'!A:D,4,0)</f>
        <v>1.58</v>
      </c>
      <c r="G377" s="65">
        <f>E377*F377</f>
        <v>1.8802000000000001</v>
      </c>
    </row>
    <row r="378" spans="1:7" ht="26.4" x14ac:dyDescent="0.25">
      <c r="A378" s="61" t="s">
        <v>281</v>
      </c>
      <c r="B378" s="61">
        <v>21127</v>
      </c>
      <c r="C378" s="62" t="s">
        <v>387</v>
      </c>
      <c r="D378" s="61" t="s">
        <v>314</v>
      </c>
      <c r="E378" s="63">
        <v>9.4000000000000004E-3</v>
      </c>
      <c r="F378" s="66">
        <f>VLOOKUP(B378,'[1]Composição 01-16'!A:D,4,0)</f>
        <v>1.68</v>
      </c>
      <c r="G378" s="65">
        <f>E378*F378</f>
        <v>1.5792E-2</v>
      </c>
    </row>
    <row r="379" spans="1:7" x14ac:dyDescent="0.25">
      <c r="A379" s="61"/>
      <c r="B379" s="61"/>
      <c r="C379" s="62"/>
      <c r="D379" s="61"/>
      <c r="E379" s="63"/>
      <c r="F379" s="66"/>
      <c r="G379" s="65"/>
    </row>
    <row r="380" spans="1:7" x14ac:dyDescent="0.25">
      <c r="A380" s="61"/>
      <c r="B380" s="61"/>
      <c r="C380" s="68" t="s">
        <v>294</v>
      </c>
      <c r="D380" s="61"/>
      <c r="E380" s="63"/>
      <c r="F380" s="66"/>
      <c r="G380" s="65">
        <f>SUMIF(D375:D379,"H",G375:G379)</f>
        <v>2.7420400000000003</v>
      </c>
    </row>
    <row r="381" spans="1:7" x14ac:dyDescent="0.25">
      <c r="A381" s="61"/>
      <c r="B381" s="61"/>
      <c r="C381" s="68" t="s">
        <v>295</v>
      </c>
      <c r="D381" s="61"/>
      <c r="E381" s="63"/>
      <c r="F381" s="66"/>
      <c r="G381" s="65">
        <f>G382-G380</f>
        <v>1.8959920000000006</v>
      </c>
    </row>
    <row r="382" spans="1:7" x14ac:dyDescent="0.25">
      <c r="A382" s="61"/>
      <c r="B382" s="61"/>
      <c r="C382" s="68" t="s">
        <v>296</v>
      </c>
      <c r="D382" s="61"/>
      <c r="E382" s="63"/>
      <c r="F382" s="66"/>
      <c r="G382" s="69">
        <f>SUM(G375:G379)</f>
        <v>4.6380320000000008</v>
      </c>
    </row>
    <row r="383" spans="1:7" x14ac:dyDescent="0.25">
      <c r="A383" s="55"/>
      <c r="B383" s="55"/>
      <c r="D383" s="6"/>
      <c r="E383" s="6"/>
      <c r="F383" s="6"/>
      <c r="G383" s="6"/>
    </row>
    <row r="384" spans="1:7" ht="39.6" x14ac:dyDescent="0.25">
      <c r="A384" s="61" t="s">
        <v>372</v>
      </c>
      <c r="B384" s="61">
        <v>91935</v>
      </c>
      <c r="C384" s="62" t="s">
        <v>392</v>
      </c>
      <c r="D384" s="61" t="s">
        <v>57</v>
      </c>
      <c r="E384" s="63" t="s">
        <v>276</v>
      </c>
      <c r="F384" s="64">
        <f>VLOOKUP(B384,'[1]Composição 01-16'!A:D,4,0)</f>
        <v>14.29</v>
      </c>
      <c r="G384" s="65"/>
    </row>
    <row r="385" spans="1:7" x14ac:dyDescent="0.25">
      <c r="A385" s="61" t="s">
        <v>277</v>
      </c>
      <c r="B385" s="61">
        <v>88247</v>
      </c>
      <c r="C385" s="62" t="s">
        <v>373</v>
      </c>
      <c r="D385" s="61" t="s">
        <v>56</v>
      </c>
      <c r="E385" s="63">
        <v>0.21099999999999999</v>
      </c>
      <c r="F385" s="66">
        <f>Preços!D10</f>
        <v>12.97</v>
      </c>
      <c r="G385" s="65">
        <f>E385*F385</f>
        <v>2.7366700000000002</v>
      </c>
    </row>
    <row r="386" spans="1:7" x14ac:dyDescent="0.25">
      <c r="A386" s="61" t="s">
        <v>277</v>
      </c>
      <c r="B386" s="61">
        <v>88264</v>
      </c>
      <c r="C386" s="62" t="s">
        <v>374</v>
      </c>
      <c r="D386" s="61" t="s">
        <v>56</v>
      </c>
      <c r="E386" s="63">
        <v>0.21099999999999999</v>
      </c>
      <c r="F386" s="66">
        <f>Preços!D9</f>
        <v>15.01</v>
      </c>
      <c r="G386" s="65">
        <f>E386*F386</f>
        <v>3.1671099999999996</v>
      </c>
    </row>
    <row r="387" spans="1:7" ht="26.4" x14ac:dyDescent="0.25">
      <c r="A387" s="61" t="s">
        <v>281</v>
      </c>
      <c r="B387" s="61">
        <v>995</v>
      </c>
      <c r="C387" s="62" t="s">
        <v>393</v>
      </c>
      <c r="D387" s="61" t="s">
        <v>57</v>
      </c>
      <c r="E387" s="63">
        <v>1.19</v>
      </c>
      <c r="F387" s="66">
        <f>VLOOKUP(B387,'[1]Composição 01-16'!A:D,4,0)</f>
        <v>6.81</v>
      </c>
      <c r="G387" s="65">
        <f>E387*F387</f>
        <v>8.1038999999999994</v>
      </c>
    </row>
    <row r="388" spans="1:7" ht="26.4" x14ac:dyDescent="0.25">
      <c r="A388" s="61" t="s">
        <v>281</v>
      </c>
      <c r="B388" s="61">
        <v>21127</v>
      </c>
      <c r="C388" s="62" t="s">
        <v>387</v>
      </c>
      <c r="D388" s="61" t="s">
        <v>314</v>
      </c>
      <c r="E388" s="63">
        <v>9.4000000000000004E-3</v>
      </c>
      <c r="F388" s="66">
        <f>VLOOKUP(B388,'[1]Composição 01-16'!A:D,4,0)</f>
        <v>1.68</v>
      </c>
      <c r="G388" s="65">
        <f>E388*F388</f>
        <v>1.5792E-2</v>
      </c>
    </row>
    <row r="389" spans="1:7" x14ac:dyDescent="0.25">
      <c r="A389" s="61"/>
      <c r="B389" s="61"/>
      <c r="C389" s="62"/>
      <c r="D389" s="61"/>
      <c r="E389" s="63"/>
      <c r="F389" s="66"/>
      <c r="G389" s="65"/>
    </row>
    <row r="390" spans="1:7" x14ac:dyDescent="0.25">
      <c r="A390" s="61"/>
      <c r="B390" s="61"/>
      <c r="C390" s="68" t="s">
        <v>294</v>
      </c>
      <c r="D390" s="61"/>
      <c r="E390" s="63"/>
      <c r="F390" s="66"/>
      <c r="G390" s="65">
        <f>SUMIF(D385:D389,"H",G385:G389)</f>
        <v>5.9037799999999994</v>
      </c>
    </row>
    <row r="391" spans="1:7" x14ac:dyDescent="0.25">
      <c r="A391" s="61"/>
      <c r="B391" s="61"/>
      <c r="C391" s="68" t="s">
        <v>295</v>
      </c>
      <c r="D391" s="61"/>
      <c r="E391" s="63"/>
      <c r="F391" s="66"/>
      <c r="G391" s="65">
        <f>G392-G390</f>
        <v>8.1196919999999988</v>
      </c>
    </row>
    <row r="392" spans="1:7" x14ac:dyDescent="0.25">
      <c r="A392" s="61"/>
      <c r="B392" s="61"/>
      <c r="C392" s="68" t="s">
        <v>296</v>
      </c>
      <c r="D392" s="61"/>
      <c r="E392" s="63"/>
      <c r="F392" s="66"/>
      <c r="G392" s="69">
        <f>SUM(G385:G389)</f>
        <v>14.023471999999998</v>
      </c>
    </row>
    <row r="393" spans="1:7" x14ac:dyDescent="0.25">
      <c r="A393" s="55"/>
      <c r="B393" s="55"/>
      <c r="D393" s="6"/>
      <c r="E393" s="6"/>
      <c r="F393" s="6"/>
      <c r="G393" s="6"/>
    </row>
    <row r="394" spans="1:7" ht="39.6" x14ac:dyDescent="0.25">
      <c r="A394" s="61" t="s">
        <v>372</v>
      </c>
      <c r="B394" s="61">
        <v>91863</v>
      </c>
      <c r="C394" s="62" t="s">
        <v>394</v>
      </c>
      <c r="D394" s="61" t="s">
        <v>57</v>
      </c>
      <c r="E394" s="63" t="s">
        <v>276</v>
      </c>
      <c r="F394" s="64">
        <f>VLOOKUP(B394,'[1]Composição 01-16'!A:D,4,0)</f>
        <v>4.8899999999999997</v>
      </c>
      <c r="G394" s="65"/>
    </row>
    <row r="395" spans="1:7" x14ac:dyDescent="0.25">
      <c r="A395" s="61" t="s">
        <v>277</v>
      </c>
      <c r="B395" s="61">
        <v>88247</v>
      </c>
      <c r="C395" s="62" t="s">
        <v>373</v>
      </c>
      <c r="D395" s="61" t="s">
        <v>56</v>
      </c>
      <c r="E395" s="63">
        <v>8.2000000000000003E-2</v>
      </c>
      <c r="F395" s="66">
        <f>Preços!D10</f>
        <v>12.97</v>
      </c>
      <c r="G395" s="65">
        <f>E395*F395</f>
        <v>1.0635400000000002</v>
      </c>
    </row>
    <row r="396" spans="1:7" x14ac:dyDescent="0.25">
      <c r="A396" s="61" t="s">
        <v>277</v>
      </c>
      <c r="B396" s="61">
        <v>88264</v>
      </c>
      <c r="C396" s="62" t="s">
        <v>374</v>
      </c>
      <c r="D396" s="61" t="s">
        <v>56</v>
      </c>
      <c r="E396" s="63">
        <v>8.2000000000000003E-2</v>
      </c>
      <c r="F396" s="66">
        <f>Preços!D9</f>
        <v>15.01</v>
      </c>
      <c r="G396" s="65">
        <f>E396*F396</f>
        <v>1.23082</v>
      </c>
    </row>
    <row r="397" spans="1:7" x14ac:dyDescent="0.25">
      <c r="A397" s="61" t="s">
        <v>281</v>
      </c>
      <c r="B397" s="61">
        <v>2674</v>
      </c>
      <c r="C397" s="62" t="s">
        <v>395</v>
      </c>
      <c r="D397" s="61" t="s">
        <v>57</v>
      </c>
      <c r="E397" s="63">
        <v>1.0169999999999999</v>
      </c>
      <c r="F397" s="66">
        <f>VLOOKUP(B397,'[1]Composição 01-16'!A:D,4,0)</f>
        <v>2.4500000000000002</v>
      </c>
      <c r="G397" s="65">
        <f>E397*F397</f>
        <v>2.4916499999999999</v>
      </c>
    </row>
    <row r="398" spans="1:7" x14ac:dyDescent="0.25">
      <c r="A398" s="61"/>
      <c r="B398" s="61"/>
      <c r="C398" s="62"/>
      <c r="D398" s="61"/>
      <c r="E398" s="63"/>
      <c r="F398" s="66"/>
      <c r="G398" s="65"/>
    </row>
    <row r="399" spans="1:7" x14ac:dyDescent="0.25">
      <c r="A399" s="61"/>
      <c r="B399" s="61"/>
      <c r="C399" s="68" t="s">
        <v>294</v>
      </c>
      <c r="D399" s="61"/>
      <c r="E399" s="63"/>
      <c r="F399" s="66"/>
      <c r="G399" s="65">
        <f>SUMIF(D395:D397,"H",G395:G397)</f>
        <v>2.2943600000000002</v>
      </c>
    </row>
    <row r="400" spans="1:7" x14ac:dyDescent="0.25">
      <c r="A400" s="61"/>
      <c r="B400" s="61"/>
      <c r="C400" s="68" t="s">
        <v>295</v>
      </c>
      <c r="D400" s="61"/>
      <c r="E400" s="63"/>
      <c r="F400" s="66"/>
      <c r="G400" s="65">
        <f>G401-G399</f>
        <v>2.4916499999999999</v>
      </c>
    </row>
    <row r="401" spans="1:7" x14ac:dyDescent="0.25">
      <c r="A401" s="61"/>
      <c r="B401" s="61"/>
      <c r="C401" s="68" t="s">
        <v>296</v>
      </c>
      <c r="D401" s="61"/>
      <c r="E401" s="63"/>
      <c r="F401" s="66"/>
      <c r="G401" s="69">
        <f>SUM(G395:G397)</f>
        <v>4.7860100000000001</v>
      </c>
    </row>
    <row r="402" spans="1:7" x14ac:dyDescent="0.25">
      <c r="A402" s="55"/>
      <c r="B402" s="55"/>
      <c r="D402" s="6"/>
      <c r="E402" s="6"/>
      <c r="F402" s="6"/>
      <c r="G402" s="6"/>
    </row>
    <row r="403" spans="1:7" ht="39.6" x14ac:dyDescent="0.25">
      <c r="A403" s="61" t="s">
        <v>372</v>
      </c>
      <c r="B403" s="61">
        <v>91864</v>
      </c>
      <c r="C403" s="62" t="s">
        <v>396</v>
      </c>
      <c r="D403" s="61" t="s">
        <v>57</v>
      </c>
      <c r="E403" s="63" t="s">
        <v>276</v>
      </c>
      <c r="F403" s="64">
        <f>VLOOKUP(B403,'[1]Composição 01-16'!A:D,4,0)</f>
        <v>6.88</v>
      </c>
      <c r="G403" s="65"/>
    </row>
    <row r="404" spans="1:7" x14ac:dyDescent="0.25">
      <c r="A404" s="61" t="s">
        <v>277</v>
      </c>
      <c r="B404" s="61">
        <v>88247</v>
      </c>
      <c r="C404" s="62" t="s">
        <v>373</v>
      </c>
      <c r="D404" s="61" t="s">
        <v>56</v>
      </c>
      <c r="E404" s="63">
        <v>0.106</v>
      </c>
      <c r="F404" s="66">
        <f>Preços!D10</f>
        <v>12.97</v>
      </c>
      <c r="G404" s="65">
        <f>E404*F404</f>
        <v>1.3748199999999999</v>
      </c>
    </row>
    <row r="405" spans="1:7" x14ac:dyDescent="0.25">
      <c r="A405" s="61" t="s">
        <v>277</v>
      </c>
      <c r="B405" s="61">
        <v>88264</v>
      </c>
      <c r="C405" s="62" t="s">
        <v>374</v>
      </c>
      <c r="D405" s="61" t="s">
        <v>56</v>
      </c>
      <c r="E405" s="63">
        <v>0.106</v>
      </c>
      <c r="F405" s="66">
        <f>Preços!D9</f>
        <v>15.01</v>
      </c>
      <c r="G405" s="65">
        <f>E405*F405</f>
        <v>1.5910599999999999</v>
      </c>
    </row>
    <row r="406" spans="1:7" x14ac:dyDescent="0.25">
      <c r="A406" s="61" t="s">
        <v>281</v>
      </c>
      <c r="B406" s="61">
        <v>2685</v>
      </c>
      <c r="C406" s="62" t="s">
        <v>397</v>
      </c>
      <c r="D406" s="61" t="s">
        <v>57</v>
      </c>
      <c r="E406" s="63">
        <v>1.0169999999999999</v>
      </c>
      <c r="F406" s="66">
        <f>VLOOKUP(B406,'[1]Composição 01-16'!A:D,4,0)</f>
        <v>3.71</v>
      </c>
      <c r="G406" s="65">
        <f>E406*F406</f>
        <v>3.7730699999999997</v>
      </c>
    </row>
    <row r="407" spans="1:7" x14ac:dyDescent="0.25">
      <c r="A407" s="61"/>
      <c r="B407" s="61"/>
      <c r="C407" s="62"/>
      <c r="D407" s="61"/>
      <c r="E407" s="63"/>
      <c r="F407" s="66"/>
      <c r="G407" s="65"/>
    </row>
    <row r="408" spans="1:7" x14ac:dyDescent="0.25">
      <c r="A408" s="61"/>
      <c r="B408" s="61"/>
      <c r="C408" s="68" t="s">
        <v>294</v>
      </c>
      <c r="D408" s="61"/>
      <c r="E408" s="63"/>
      <c r="F408" s="66"/>
      <c r="G408" s="65">
        <f>SUMIF(D404:D407,"H",G404:G407)</f>
        <v>2.9658799999999998</v>
      </c>
    </row>
    <row r="409" spans="1:7" x14ac:dyDescent="0.25">
      <c r="A409" s="61"/>
      <c r="B409" s="61"/>
      <c r="C409" s="68" t="s">
        <v>295</v>
      </c>
      <c r="D409" s="61"/>
      <c r="E409" s="63"/>
      <c r="F409" s="66"/>
      <c r="G409" s="65">
        <f>G410-G408</f>
        <v>3.7730699999999993</v>
      </c>
    </row>
    <row r="410" spans="1:7" x14ac:dyDescent="0.25">
      <c r="A410" s="61"/>
      <c r="B410" s="61"/>
      <c r="C410" s="68" t="s">
        <v>296</v>
      </c>
      <c r="D410" s="61"/>
      <c r="E410" s="63"/>
      <c r="F410" s="66"/>
      <c r="G410" s="69">
        <f>SUM(G404:G407)</f>
        <v>6.7389499999999991</v>
      </c>
    </row>
    <row r="411" spans="1:7" x14ac:dyDescent="0.25">
      <c r="A411" s="80"/>
      <c r="B411" s="80"/>
      <c r="C411" s="81"/>
      <c r="D411" s="80"/>
      <c r="E411" s="80"/>
      <c r="F411" s="82"/>
      <c r="G411" s="83"/>
    </row>
    <row r="412" spans="1:7" ht="39.6" x14ac:dyDescent="0.25">
      <c r="A412" s="61" t="s">
        <v>372</v>
      </c>
      <c r="B412" s="61">
        <v>91865</v>
      </c>
      <c r="C412" s="62" t="s">
        <v>398</v>
      </c>
      <c r="D412" s="61" t="s">
        <v>57</v>
      </c>
      <c r="E412" s="63" t="s">
        <v>276</v>
      </c>
      <c r="F412" s="64">
        <f>VLOOKUP(B412,'[1]Composição 01-16'!A:D,4,0)</f>
        <v>9.51</v>
      </c>
      <c r="G412" s="65"/>
    </row>
    <row r="413" spans="1:7" x14ac:dyDescent="0.25">
      <c r="A413" s="61" t="s">
        <v>277</v>
      </c>
      <c r="B413" s="61">
        <v>88247</v>
      </c>
      <c r="C413" s="62" t="s">
        <v>373</v>
      </c>
      <c r="D413" s="61" t="s">
        <v>56</v>
      </c>
      <c r="E413" s="63">
        <v>0.13400000000000001</v>
      </c>
      <c r="F413" s="66">
        <f>Preços!D10</f>
        <v>12.97</v>
      </c>
      <c r="G413" s="65">
        <f>E413*F413</f>
        <v>1.7379800000000001</v>
      </c>
    </row>
    <row r="414" spans="1:7" x14ac:dyDescent="0.25">
      <c r="A414" s="61" t="s">
        <v>277</v>
      </c>
      <c r="B414" s="61">
        <v>88264</v>
      </c>
      <c r="C414" s="62" t="s">
        <v>374</v>
      </c>
      <c r="D414" s="61" t="s">
        <v>56</v>
      </c>
      <c r="E414" s="63">
        <v>0.13400000000000001</v>
      </c>
      <c r="F414" s="66">
        <f>Preços!D9</f>
        <v>15.01</v>
      </c>
      <c r="G414" s="65">
        <f>E414*F414</f>
        <v>2.0113400000000001</v>
      </c>
    </row>
    <row r="415" spans="1:7" x14ac:dyDescent="0.25">
      <c r="A415" s="61" t="s">
        <v>281</v>
      </c>
      <c r="B415" s="61">
        <v>2684</v>
      </c>
      <c r="C415" s="62" t="s">
        <v>399</v>
      </c>
      <c r="D415" s="61" t="s">
        <v>57</v>
      </c>
      <c r="E415" s="63">
        <v>1.0169999999999999</v>
      </c>
      <c r="F415" s="66">
        <f>VLOOKUP(B415,'[1]Composição 01-16'!A:D,4,0)</f>
        <v>5.5</v>
      </c>
      <c r="G415" s="65">
        <f>E415*F415</f>
        <v>5.5934999999999997</v>
      </c>
    </row>
    <row r="416" spans="1:7" x14ac:dyDescent="0.25">
      <c r="A416" s="61"/>
      <c r="B416" s="61"/>
      <c r="C416" s="62"/>
      <c r="D416" s="61"/>
      <c r="E416" s="63"/>
      <c r="F416" s="66"/>
      <c r="G416" s="65"/>
    </row>
    <row r="417" spans="1:7" x14ac:dyDescent="0.25">
      <c r="A417" s="61"/>
      <c r="B417" s="61"/>
      <c r="C417" s="68" t="s">
        <v>294</v>
      </c>
      <c r="D417" s="61"/>
      <c r="E417" s="63"/>
      <c r="F417" s="66"/>
      <c r="G417" s="65">
        <f>SUMIF(D413:D416,"H",G413:G416)</f>
        <v>3.74932</v>
      </c>
    </row>
    <row r="418" spans="1:7" x14ac:dyDescent="0.25">
      <c r="A418" s="61"/>
      <c r="B418" s="61"/>
      <c r="C418" s="68" t="s">
        <v>295</v>
      </c>
      <c r="D418" s="61"/>
      <c r="E418" s="63"/>
      <c r="F418" s="66"/>
      <c r="G418" s="65">
        <f>G419-G417</f>
        <v>5.5934999999999997</v>
      </c>
    </row>
    <row r="419" spans="1:7" x14ac:dyDescent="0.25">
      <c r="A419" s="61"/>
      <c r="B419" s="61"/>
      <c r="C419" s="68" t="s">
        <v>296</v>
      </c>
      <c r="D419" s="61"/>
      <c r="E419" s="63"/>
      <c r="F419" s="66"/>
      <c r="G419" s="69">
        <f>SUM(G413:G416)</f>
        <v>9.3428199999999997</v>
      </c>
    </row>
    <row r="420" spans="1:7" x14ac:dyDescent="0.25">
      <c r="A420" s="80"/>
      <c r="B420" s="80"/>
      <c r="C420" s="81"/>
      <c r="D420" s="80"/>
      <c r="E420" s="80"/>
      <c r="F420" s="82"/>
      <c r="G420" s="83"/>
    </row>
    <row r="421" spans="1:7" ht="52.8" x14ac:dyDescent="0.25">
      <c r="A421" s="61" t="s">
        <v>372</v>
      </c>
      <c r="B421" s="61" t="s">
        <v>193</v>
      </c>
      <c r="C421" s="62" t="s">
        <v>400</v>
      </c>
      <c r="D421" s="61" t="s">
        <v>314</v>
      </c>
      <c r="E421" s="63" t="s">
        <v>276</v>
      </c>
      <c r="F421" s="64">
        <f>VLOOKUP(B421,'[1]Composição 01-16'!A:D,4,0)</f>
        <v>328.75</v>
      </c>
      <c r="G421" s="65"/>
    </row>
    <row r="422" spans="1:7" x14ac:dyDescent="0.25">
      <c r="A422" s="61" t="s">
        <v>277</v>
      </c>
      <c r="B422" s="61">
        <v>88247</v>
      </c>
      <c r="C422" s="62" t="s">
        <v>373</v>
      </c>
      <c r="D422" s="61" t="s">
        <v>56</v>
      </c>
      <c r="E422" s="63">
        <v>1</v>
      </c>
      <c r="F422" s="66">
        <f>Preços!D10</f>
        <v>12.97</v>
      </c>
      <c r="G422" s="65">
        <f>E422*F422</f>
        <v>12.97</v>
      </c>
    </row>
    <row r="423" spans="1:7" x14ac:dyDescent="0.25">
      <c r="A423" s="61" t="s">
        <v>277</v>
      </c>
      <c r="B423" s="61">
        <v>88264</v>
      </c>
      <c r="C423" s="62" t="s">
        <v>374</v>
      </c>
      <c r="D423" s="61" t="s">
        <v>56</v>
      </c>
      <c r="E423" s="63">
        <v>1</v>
      </c>
      <c r="F423" s="66">
        <f>Preços!D9</f>
        <v>15.01</v>
      </c>
      <c r="G423" s="65">
        <f>E423*F423</f>
        <v>15.01</v>
      </c>
    </row>
    <row r="424" spans="1:7" ht="39.6" x14ac:dyDescent="0.25">
      <c r="A424" s="61" t="s">
        <v>281</v>
      </c>
      <c r="B424" s="61">
        <v>12038</v>
      </c>
      <c r="C424" s="62" t="s">
        <v>401</v>
      </c>
      <c r="D424" s="61" t="s">
        <v>314</v>
      </c>
      <c r="E424" s="63">
        <v>1</v>
      </c>
      <c r="F424" s="66">
        <v>242.3</v>
      </c>
      <c r="G424" s="65">
        <f>E424*F424</f>
        <v>242.3</v>
      </c>
    </row>
    <row r="425" spans="1:7" x14ac:dyDescent="0.25">
      <c r="A425" s="61"/>
      <c r="B425" s="61"/>
      <c r="C425" s="62"/>
      <c r="D425" s="61"/>
      <c r="E425" s="63"/>
      <c r="F425" s="66"/>
      <c r="G425" s="65"/>
    </row>
    <row r="426" spans="1:7" x14ac:dyDescent="0.25">
      <c r="A426" s="61"/>
      <c r="B426" s="61"/>
      <c r="C426" s="68" t="s">
        <v>294</v>
      </c>
      <c r="D426" s="61"/>
      <c r="E426" s="63"/>
      <c r="F426" s="66"/>
      <c r="G426" s="65">
        <f>SUMIF(D422:D425,"H",G422:G425)</f>
        <v>27.98</v>
      </c>
    </row>
    <row r="427" spans="1:7" x14ac:dyDescent="0.25">
      <c r="A427" s="61"/>
      <c r="B427" s="61"/>
      <c r="C427" s="68" t="s">
        <v>295</v>
      </c>
      <c r="D427" s="61"/>
      <c r="E427" s="63"/>
      <c r="F427" s="66"/>
      <c r="G427" s="65">
        <f>G428-G426</f>
        <v>242.30000000000004</v>
      </c>
    </row>
    <row r="428" spans="1:7" x14ac:dyDescent="0.25">
      <c r="A428" s="61"/>
      <c r="B428" s="61"/>
      <c r="C428" s="68" t="s">
        <v>296</v>
      </c>
      <c r="D428" s="61"/>
      <c r="E428" s="63"/>
      <c r="F428" s="66"/>
      <c r="G428" s="69">
        <f>SUM(G422:G425)</f>
        <v>270.28000000000003</v>
      </c>
    </row>
    <row r="429" spans="1:7" x14ac:dyDescent="0.25">
      <c r="A429" s="80"/>
      <c r="B429" s="80"/>
      <c r="C429" s="81"/>
      <c r="D429" s="80"/>
      <c r="E429" s="80"/>
      <c r="F429" s="82"/>
      <c r="G429" s="83"/>
    </row>
    <row r="430" spans="1:7" ht="26.4" x14ac:dyDescent="0.25">
      <c r="A430" s="61" t="s">
        <v>372</v>
      </c>
      <c r="B430" s="61" t="s">
        <v>37</v>
      </c>
      <c r="C430" s="62" t="s">
        <v>402</v>
      </c>
      <c r="D430" s="61" t="s">
        <v>314</v>
      </c>
      <c r="E430" s="63" t="s">
        <v>276</v>
      </c>
      <c r="F430" s="64">
        <f>VLOOKUP(B430,'[1]Composição 01-16'!A:D,4,0)</f>
        <v>10.14</v>
      </c>
      <c r="G430" s="65"/>
    </row>
    <row r="431" spans="1:7" x14ac:dyDescent="0.25">
      <c r="A431" s="61" t="s">
        <v>277</v>
      </c>
      <c r="B431" s="61">
        <v>88264</v>
      </c>
      <c r="C431" s="62" t="s">
        <v>374</v>
      </c>
      <c r="D431" s="61" t="s">
        <v>56</v>
      </c>
      <c r="E431" s="63">
        <v>0.125</v>
      </c>
      <c r="F431" s="66">
        <f>Preços!D9</f>
        <v>15.01</v>
      </c>
      <c r="G431" s="65">
        <f>E431*F431</f>
        <v>1.87625</v>
      </c>
    </row>
    <row r="432" spans="1:7" x14ac:dyDescent="0.25">
      <c r="A432" s="61" t="s">
        <v>281</v>
      </c>
      <c r="B432" s="61">
        <v>2370</v>
      </c>
      <c r="C432" s="62" t="s">
        <v>403</v>
      </c>
      <c r="D432" s="61" t="s">
        <v>314</v>
      </c>
      <c r="E432" s="63">
        <v>1</v>
      </c>
      <c r="F432" s="66">
        <f>VLOOKUP(B432,'[1]Composição 01-16'!A:D,4,0)</f>
        <v>8.17</v>
      </c>
      <c r="G432" s="65">
        <f>E432*F432</f>
        <v>8.17</v>
      </c>
    </row>
    <row r="433" spans="1:7" x14ac:dyDescent="0.25">
      <c r="A433" s="61"/>
      <c r="B433" s="61"/>
      <c r="C433" s="62"/>
      <c r="D433" s="61"/>
      <c r="E433" s="63"/>
      <c r="F433" s="66"/>
      <c r="G433" s="65"/>
    </row>
    <row r="434" spans="1:7" x14ac:dyDescent="0.25">
      <c r="A434" s="61"/>
      <c r="B434" s="61"/>
      <c r="C434" s="68" t="s">
        <v>294</v>
      </c>
      <c r="D434" s="61"/>
      <c r="E434" s="63"/>
      <c r="F434" s="66"/>
      <c r="G434" s="65">
        <f>SUMIF(D431:D433,"H",G431:G433)</f>
        <v>1.87625</v>
      </c>
    </row>
    <row r="435" spans="1:7" x14ac:dyDescent="0.25">
      <c r="A435" s="61"/>
      <c r="B435" s="61"/>
      <c r="C435" s="68" t="s">
        <v>295</v>
      </c>
      <c r="D435" s="61"/>
      <c r="E435" s="63"/>
      <c r="F435" s="66"/>
      <c r="G435" s="65">
        <f>G436-G434</f>
        <v>8.17</v>
      </c>
    </row>
    <row r="436" spans="1:7" x14ac:dyDescent="0.25">
      <c r="A436" s="61"/>
      <c r="B436" s="61"/>
      <c r="C436" s="68" t="s">
        <v>296</v>
      </c>
      <c r="D436" s="61"/>
      <c r="E436" s="63"/>
      <c r="F436" s="66"/>
      <c r="G436" s="69">
        <f>SUM(G431:G433)</f>
        <v>10.046250000000001</v>
      </c>
    </row>
    <row r="437" spans="1:7" x14ac:dyDescent="0.25">
      <c r="A437" s="80"/>
      <c r="B437" s="80"/>
      <c r="C437" s="81"/>
      <c r="D437" s="80"/>
      <c r="E437" s="80"/>
      <c r="F437" s="82"/>
      <c r="G437" s="83"/>
    </row>
    <row r="438" spans="1:7" ht="26.4" x14ac:dyDescent="0.25">
      <c r="A438" s="61" t="s">
        <v>372</v>
      </c>
      <c r="B438" s="61" t="s">
        <v>201</v>
      </c>
      <c r="C438" s="62" t="s">
        <v>404</v>
      </c>
      <c r="D438" s="61" t="s">
        <v>314</v>
      </c>
      <c r="E438" s="63" t="s">
        <v>276</v>
      </c>
      <c r="F438" s="64">
        <f>VLOOKUP(B438,'[1]Composição 01-16'!A:D,4,0)</f>
        <v>46.34</v>
      </c>
      <c r="G438" s="65"/>
    </row>
    <row r="439" spans="1:7" x14ac:dyDescent="0.25">
      <c r="A439" s="61" t="s">
        <v>277</v>
      </c>
      <c r="B439" s="61">
        <v>88264</v>
      </c>
      <c r="C439" s="62" t="s">
        <v>374</v>
      </c>
      <c r="D439" s="61" t="s">
        <v>56</v>
      </c>
      <c r="E439" s="63">
        <v>0.15</v>
      </c>
      <c r="F439" s="66">
        <f>Preços!D9</f>
        <v>15.01</v>
      </c>
      <c r="G439" s="65">
        <f>E439*F439</f>
        <v>2.2515000000000001</v>
      </c>
    </row>
    <row r="440" spans="1:7" x14ac:dyDescent="0.25">
      <c r="A440" s="61" t="s">
        <v>281</v>
      </c>
      <c r="B440" s="61">
        <v>2388</v>
      </c>
      <c r="C440" s="62" t="s">
        <v>405</v>
      </c>
      <c r="D440" s="61" t="s">
        <v>314</v>
      </c>
      <c r="E440" s="63">
        <v>1</v>
      </c>
      <c r="F440" s="66">
        <f>VLOOKUP(B440,'[1]Composição 01-16'!A:D,4,0)</f>
        <v>43.97</v>
      </c>
      <c r="G440" s="65">
        <f>E440*F440</f>
        <v>43.97</v>
      </c>
    </row>
    <row r="441" spans="1:7" x14ac:dyDescent="0.25">
      <c r="A441" s="61"/>
      <c r="B441" s="61"/>
      <c r="C441" s="62"/>
      <c r="D441" s="61"/>
      <c r="E441" s="63"/>
      <c r="F441" s="66"/>
      <c r="G441" s="65"/>
    </row>
    <row r="442" spans="1:7" x14ac:dyDescent="0.25">
      <c r="A442" s="61"/>
      <c r="B442" s="61"/>
      <c r="C442" s="68" t="s">
        <v>294</v>
      </c>
      <c r="D442" s="61"/>
      <c r="E442" s="63"/>
      <c r="F442" s="66"/>
      <c r="G442" s="65">
        <f>SUMIF(D439:D441,"H",G439:G441)</f>
        <v>2.2515000000000001</v>
      </c>
    </row>
    <row r="443" spans="1:7" x14ac:dyDescent="0.25">
      <c r="A443" s="61"/>
      <c r="B443" s="61"/>
      <c r="C443" s="68" t="s">
        <v>295</v>
      </c>
      <c r="D443" s="61"/>
      <c r="E443" s="63"/>
      <c r="F443" s="66"/>
      <c r="G443" s="65">
        <f>G444-G442</f>
        <v>43.97</v>
      </c>
    </row>
    <row r="444" spans="1:7" x14ac:dyDescent="0.25">
      <c r="A444" s="61"/>
      <c r="B444" s="61"/>
      <c r="C444" s="68" t="s">
        <v>296</v>
      </c>
      <c r="D444" s="61"/>
      <c r="E444" s="63"/>
      <c r="F444" s="66"/>
      <c r="G444" s="69">
        <f>SUM(G439:G441)</f>
        <v>46.221499999999999</v>
      </c>
    </row>
    <row r="445" spans="1:7" x14ac:dyDescent="0.25">
      <c r="A445" s="80"/>
      <c r="B445" s="80"/>
      <c r="C445" s="81"/>
      <c r="D445" s="80"/>
      <c r="E445" s="80"/>
      <c r="F445" s="82"/>
      <c r="G445" s="83"/>
    </row>
    <row r="446" spans="1:7" ht="26.4" x14ac:dyDescent="0.25">
      <c r="A446" s="61" t="s">
        <v>372</v>
      </c>
      <c r="B446" s="61" t="s">
        <v>202</v>
      </c>
      <c r="C446" s="62" t="s">
        <v>406</v>
      </c>
      <c r="D446" s="61" t="s">
        <v>314</v>
      </c>
      <c r="E446" s="63" t="s">
        <v>276</v>
      </c>
      <c r="F446" s="64">
        <f>VLOOKUP(B446,'[1]Composição 01-16'!A:D,4,0)</f>
        <v>66.55</v>
      </c>
      <c r="G446" s="65"/>
    </row>
    <row r="447" spans="1:7" x14ac:dyDescent="0.25">
      <c r="A447" s="61" t="s">
        <v>277</v>
      </c>
      <c r="B447" s="61">
        <v>88247</v>
      </c>
      <c r="C447" s="62" t="s">
        <v>373</v>
      </c>
      <c r="D447" s="61" t="s">
        <v>56</v>
      </c>
      <c r="E447" s="63">
        <v>0.4</v>
      </c>
      <c r="F447" s="66">
        <f>Preços!D10</f>
        <v>12.97</v>
      </c>
      <c r="G447" s="65">
        <f>E447*F447</f>
        <v>5.1880000000000006</v>
      </c>
    </row>
    <row r="448" spans="1:7" x14ac:dyDescent="0.25">
      <c r="A448" s="61" t="s">
        <v>277</v>
      </c>
      <c r="B448" s="61">
        <v>88264</v>
      </c>
      <c r="C448" s="62" t="s">
        <v>374</v>
      </c>
      <c r="D448" s="61" t="s">
        <v>56</v>
      </c>
      <c r="E448" s="63">
        <v>0.4</v>
      </c>
      <c r="F448" s="66">
        <f>Preços!D9</f>
        <v>15.01</v>
      </c>
      <c r="G448" s="65">
        <f>E448*F448</f>
        <v>6.0040000000000004</v>
      </c>
    </row>
    <row r="449" spans="1:7" x14ac:dyDescent="0.25">
      <c r="A449" s="61" t="s">
        <v>281</v>
      </c>
      <c r="B449" s="61">
        <v>2392</v>
      </c>
      <c r="C449" s="62" t="s">
        <v>407</v>
      </c>
      <c r="D449" s="61" t="s">
        <v>314</v>
      </c>
      <c r="E449" s="63">
        <v>1</v>
      </c>
      <c r="F449" s="66">
        <f>VLOOKUP(B449,'[1]Composição 01-16'!A:D,4,0)</f>
        <v>54.84</v>
      </c>
      <c r="G449" s="65">
        <f>E449*F449</f>
        <v>54.84</v>
      </c>
    </row>
    <row r="450" spans="1:7" x14ac:dyDescent="0.25">
      <c r="A450" s="61"/>
      <c r="B450" s="61"/>
      <c r="C450" s="62"/>
      <c r="D450" s="61"/>
      <c r="E450" s="63"/>
      <c r="F450" s="66"/>
      <c r="G450" s="65"/>
    </row>
    <row r="451" spans="1:7" x14ac:dyDescent="0.25">
      <c r="A451" s="61"/>
      <c r="B451" s="61"/>
      <c r="C451" s="68" t="s">
        <v>294</v>
      </c>
      <c r="D451" s="61"/>
      <c r="E451" s="63"/>
      <c r="F451" s="66"/>
      <c r="G451" s="65">
        <f>SUMIF(D447:D450,"H",G447:G450)</f>
        <v>11.192</v>
      </c>
    </row>
    <row r="452" spans="1:7" x14ac:dyDescent="0.25">
      <c r="A452" s="61"/>
      <c r="B452" s="61"/>
      <c r="C452" s="68" t="s">
        <v>295</v>
      </c>
      <c r="D452" s="61"/>
      <c r="E452" s="63"/>
      <c r="F452" s="66"/>
      <c r="G452" s="65">
        <f>G453-G451</f>
        <v>54.840000000000011</v>
      </c>
    </row>
    <row r="453" spans="1:7" x14ac:dyDescent="0.25">
      <c r="A453" s="61"/>
      <c r="B453" s="61"/>
      <c r="C453" s="68" t="s">
        <v>296</v>
      </c>
      <c r="D453" s="61"/>
      <c r="E453" s="63"/>
      <c r="F453" s="66"/>
      <c r="G453" s="69">
        <f>SUM(G447:G450)</f>
        <v>66.032000000000011</v>
      </c>
    </row>
    <row r="454" spans="1:7" x14ac:dyDescent="0.25">
      <c r="A454" s="80"/>
      <c r="B454" s="80"/>
      <c r="C454" s="81"/>
      <c r="D454" s="80"/>
      <c r="E454" s="80"/>
      <c r="F454" s="82"/>
      <c r="G454" s="83"/>
    </row>
    <row r="455" spans="1:7" ht="39.6" x14ac:dyDescent="0.25">
      <c r="A455" s="61" t="s">
        <v>372</v>
      </c>
      <c r="B455" s="61">
        <v>92869</v>
      </c>
      <c r="C455" s="62" t="s">
        <v>408</v>
      </c>
      <c r="D455" s="61" t="s">
        <v>314</v>
      </c>
      <c r="E455" s="63" t="s">
        <v>276</v>
      </c>
      <c r="F455" s="64">
        <f>VLOOKUP(B455,'[1]Composição 01-16'!A:D,4,0)</f>
        <v>5.69</v>
      </c>
      <c r="G455" s="65"/>
    </row>
    <row r="456" spans="1:7" x14ac:dyDescent="0.25">
      <c r="A456" s="61" t="s">
        <v>277</v>
      </c>
      <c r="B456" s="61">
        <v>88247</v>
      </c>
      <c r="C456" s="62" t="s">
        <v>373</v>
      </c>
      <c r="D456" s="61" t="s">
        <v>56</v>
      </c>
      <c r="E456" s="63">
        <v>0.12</v>
      </c>
      <c r="F456" s="66">
        <f>Preços!D10</f>
        <v>12.97</v>
      </c>
      <c r="G456" s="65">
        <f>E456*F456</f>
        <v>1.5564</v>
      </c>
    </row>
    <row r="457" spans="1:7" x14ac:dyDescent="0.25">
      <c r="A457" s="61" t="s">
        <v>277</v>
      </c>
      <c r="B457" s="61">
        <v>88264</v>
      </c>
      <c r="C457" s="62" t="s">
        <v>374</v>
      </c>
      <c r="D457" s="61" t="s">
        <v>56</v>
      </c>
      <c r="E457" s="63">
        <v>0.12</v>
      </c>
      <c r="F457" s="66">
        <f>Preços!D9</f>
        <v>15.01</v>
      </c>
      <c r="G457" s="65">
        <f>E457*F457</f>
        <v>1.8011999999999999</v>
      </c>
    </row>
    <row r="458" spans="1:7" ht="26.4" x14ac:dyDescent="0.25">
      <c r="A458" s="61" t="s">
        <v>277</v>
      </c>
      <c r="B458" s="61">
        <v>88629</v>
      </c>
      <c r="C458" s="62" t="s">
        <v>409</v>
      </c>
      <c r="D458" s="61" t="s">
        <v>68</v>
      </c>
      <c r="E458" s="63">
        <v>8.9999999999999998E-4</v>
      </c>
      <c r="F458" s="66">
        <f>VLOOKUP(B458,'[1]Composição 01-16'!A:D,4,0)</f>
        <v>379.47</v>
      </c>
      <c r="G458" s="65">
        <f>E458*F458</f>
        <v>0.34152300000000002</v>
      </c>
    </row>
    <row r="459" spans="1:7" x14ac:dyDescent="0.25">
      <c r="A459" s="61" t="s">
        <v>281</v>
      </c>
      <c r="B459" s="61">
        <v>2556</v>
      </c>
      <c r="C459" s="62" t="s">
        <v>410</v>
      </c>
      <c r="D459" s="61" t="s">
        <v>314</v>
      </c>
      <c r="E459" s="63">
        <v>1</v>
      </c>
      <c r="F459" s="66">
        <f>VLOOKUP(B459,'[1]Composição 01-16'!A:D,4,0)</f>
        <v>1.1000000000000001</v>
      </c>
      <c r="G459" s="65">
        <f>E459*F459</f>
        <v>1.1000000000000001</v>
      </c>
    </row>
    <row r="460" spans="1:7" x14ac:dyDescent="0.25">
      <c r="A460" s="61"/>
      <c r="B460" s="61"/>
      <c r="C460" s="62"/>
      <c r="D460" s="61"/>
      <c r="E460" s="63"/>
      <c r="F460" s="66"/>
      <c r="G460" s="65"/>
    </row>
    <row r="461" spans="1:7" x14ac:dyDescent="0.25">
      <c r="A461" s="61"/>
      <c r="B461" s="61"/>
      <c r="C461" s="68" t="s">
        <v>294</v>
      </c>
      <c r="D461" s="61"/>
      <c r="E461" s="63"/>
      <c r="F461" s="66"/>
      <c r="G461" s="65">
        <f>SUMIF(D456:D460,"H",G456:G460)</f>
        <v>3.3575999999999997</v>
      </c>
    </row>
    <row r="462" spans="1:7" x14ac:dyDescent="0.25">
      <c r="A462" s="61"/>
      <c r="B462" s="61"/>
      <c r="C462" s="68" t="s">
        <v>295</v>
      </c>
      <c r="D462" s="61"/>
      <c r="E462" s="63"/>
      <c r="F462" s="66"/>
      <c r="G462" s="65">
        <f>G463-G461</f>
        <v>1.4415230000000001</v>
      </c>
    </row>
    <row r="463" spans="1:7" x14ac:dyDescent="0.25">
      <c r="A463" s="61"/>
      <c r="B463" s="61"/>
      <c r="C463" s="68" t="s">
        <v>296</v>
      </c>
      <c r="D463" s="61"/>
      <c r="E463" s="63"/>
      <c r="F463" s="66"/>
      <c r="G463" s="69">
        <f>SUM(G456:G460)</f>
        <v>4.7991229999999998</v>
      </c>
    </row>
    <row r="464" spans="1:7" x14ac:dyDescent="0.25">
      <c r="A464" s="80"/>
      <c r="B464" s="80"/>
      <c r="C464" s="81"/>
      <c r="D464" s="80"/>
      <c r="E464" s="80"/>
      <c r="F464" s="82"/>
      <c r="G464" s="83"/>
    </row>
    <row r="465" spans="1:7" ht="26.4" x14ac:dyDescent="0.25">
      <c r="A465" s="61" t="s">
        <v>372</v>
      </c>
      <c r="B465" s="61">
        <v>92865</v>
      </c>
      <c r="C465" s="62" t="s">
        <v>411</v>
      </c>
      <c r="D465" s="61" t="s">
        <v>314</v>
      </c>
      <c r="E465" s="63" t="s">
        <v>276</v>
      </c>
      <c r="F465" s="64">
        <f>VLOOKUP(B465,'[1]Composição 01-16'!A:D,4,0)</f>
        <v>6.4</v>
      </c>
      <c r="G465" s="65"/>
    </row>
    <row r="466" spans="1:7" x14ac:dyDescent="0.25">
      <c r="A466" s="61" t="s">
        <v>277</v>
      </c>
      <c r="B466" s="61">
        <v>88247</v>
      </c>
      <c r="C466" s="62" t="s">
        <v>373</v>
      </c>
      <c r="D466" s="61" t="s">
        <v>56</v>
      </c>
      <c r="E466" s="63">
        <v>0.12</v>
      </c>
      <c r="F466" s="66">
        <f>Preços!D10</f>
        <v>12.97</v>
      </c>
      <c r="G466" s="65">
        <f>E466*F466</f>
        <v>1.5564</v>
      </c>
    </row>
    <row r="467" spans="1:7" x14ac:dyDescent="0.25">
      <c r="A467" s="61" t="s">
        <v>277</v>
      </c>
      <c r="B467" s="61">
        <v>88264</v>
      </c>
      <c r="C467" s="62" t="s">
        <v>374</v>
      </c>
      <c r="D467" s="61" t="s">
        <v>56</v>
      </c>
      <c r="E467" s="63">
        <v>0.12</v>
      </c>
      <c r="F467" s="66">
        <f>Preços!D9</f>
        <v>15.01</v>
      </c>
      <c r="G467" s="65">
        <f>E467*F467</f>
        <v>1.8011999999999999</v>
      </c>
    </row>
    <row r="468" spans="1:7" ht="26.4" x14ac:dyDescent="0.25">
      <c r="A468" s="61" t="s">
        <v>281</v>
      </c>
      <c r="B468" s="61">
        <v>10569</v>
      </c>
      <c r="C468" s="62" t="s">
        <v>412</v>
      </c>
      <c r="D468" s="61" t="s">
        <v>314</v>
      </c>
      <c r="E468" s="63">
        <v>1</v>
      </c>
      <c r="F468" s="66">
        <f>VLOOKUP(B468,'[1]Composição 01-16'!A:D,4,0)</f>
        <v>2.21</v>
      </c>
      <c r="G468" s="65">
        <f>E468*F468</f>
        <v>2.21</v>
      </c>
    </row>
    <row r="469" spans="1:7" x14ac:dyDescent="0.25">
      <c r="A469" s="61"/>
      <c r="B469" s="61"/>
      <c r="C469" s="62"/>
      <c r="D469" s="61"/>
      <c r="E469" s="63"/>
      <c r="F469" s="66"/>
      <c r="G469" s="65"/>
    </row>
    <row r="470" spans="1:7" x14ac:dyDescent="0.25">
      <c r="A470" s="61"/>
      <c r="B470" s="61"/>
      <c r="C470" s="68" t="s">
        <v>294</v>
      </c>
      <c r="D470" s="61"/>
      <c r="E470" s="63"/>
      <c r="F470" s="66"/>
      <c r="G470" s="65">
        <f>SUMIF(D466:D469,"H",G466:G469)</f>
        <v>3.3575999999999997</v>
      </c>
    </row>
    <row r="471" spans="1:7" x14ac:dyDescent="0.25">
      <c r="A471" s="61"/>
      <c r="B471" s="61"/>
      <c r="C471" s="68" t="s">
        <v>295</v>
      </c>
      <c r="D471" s="61"/>
      <c r="E471" s="63"/>
      <c r="F471" s="66"/>
      <c r="G471" s="65">
        <f>G472-G470</f>
        <v>2.21</v>
      </c>
    </row>
    <row r="472" spans="1:7" x14ac:dyDescent="0.25">
      <c r="A472" s="61"/>
      <c r="B472" s="61"/>
      <c r="C472" s="68" t="s">
        <v>296</v>
      </c>
      <c r="D472" s="61"/>
      <c r="E472" s="63"/>
      <c r="F472" s="66"/>
      <c r="G472" s="69">
        <f>SUM(G466:G469)</f>
        <v>5.5675999999999997</v>
      </c>
    </row>
    <row r="473" spans="1:7" x14ac:dyDescent="0.25">
      <c r="A473" s="80"/>
      <c r="B473" s="80"/>
      <c r="C473" s="81"/>
      <c r="D473" s="80"/>
      <c r="E473" s="80"/>
      <c r="F473" s="82"/>
      <c r="G473" s="83"/>
    </row>
    <row r="474" spans="1:7" ht="26.4" x14ac:dyDescent="0.25">
      <c r="A474" s="61" t="s">
        <v>372</v>
      </c>
      <c r="B474" s="61">
        <v>92871</v>
      </c>
      <c r="C474" s="62" t="s">
        <v>524</v>
      </c>
      <c r="D474" s="61" t="s">
        <v>314</v>
      </c>
      <c r="E474" s="63" t="s">
        <v>276</v>
      </c>
      <c r="F474" s="64">
        <f>VLOOKUP(B474,'[1]Composição 01-16'!A:D,4,0)</f>
        <v>10.58</v>
      </c>
      <c r="G474" s="65"/>
    </row>
    <row r="475" spans="1:7" x14ac:dyDescent="0.25">
      <c r="A475" s="61" t="s">
        <v>277</v>
      </c>
      <c r="B475" s="61">
        <v>88247</v>
      </c>
      <c r="C475" s="62" t="s">
        <v>373</v>
      </c>
      <c r="D475" s="61" t="s">
        <v>56</v>
      </c>
      <c r="E475" s="63">
        <v>0.28299999999999997</v>
      </c>
      <c r="F475" s="66">
        <f>VLOOKUP(B475,'[1]Composição 01-16'!A:D,4,0)</f>
        <v>13.45</v>
      </c>
      <c r="G475" s="65">
        <f>E475*F475</f>
        <v>3.8063499999999992</v>
      </c>
    </row>
    <row r="476" spans="1:7" x14ac:dyDescent="0.25">
      <c r="A476" s="61" t="s">
        <v>277</v>
      </c>
      <c r="B476" s="61">
        <v>88264</v>
      </c>
      <c r="C476" s="62" t="s">
        <v>374</v>
      </c>
      <c r="D476" s="61" t="s">
        <v>56</v>
      </c>
      <c r="E476" s="63">
        <v>0.28299999999999997</v>
      </c>
      <c r="F476" s="66">
        <f>VLOOKUP(B476,'[1]Composição 01-16'!A:D,4,0)</f>
        <v>15.8</v>
      </c>
      <c r="G476" s="65">
        <f>E476*F476</f>
        <v>4.4714</v>
      </c>
    </row>
    <row r="477" spans="1:7" ht="26.4" x14ac:dyDescent="0.25">
      <c r="A477" s="61" t="s">
        <v>277</v>
      </c>
      <c r="B477" s="61">
        <v>88629</v>
      </c>
      <c r="C477" s="62" t="s">
        <v>409</v>
      </c>
      <c r="D477" s="61" t="s">
        <v>68</v>
      </c>
      <c r="E477" s="63">
        <v>1.1999999999999999E-3</v>
      </c>
      <c r="F477" s="66">
        <f>VLOOKUP(B477,'[1]Composição 01-16'!A:D,4,0)</f>
        <v>379.47</v>
      </c>
      <c r="G477" s="65">
        <f>E477*F477</f>
        <v>0.45536399999999999</v>
      </c>
    </row>
    <row r="478" spans="1:7" x14ac:dyDescent="0.25">
      <c r="A478" s="61" t="s">
        <v>281</v>
      </c>
      <c r="B478" s="61">
        <v>2557</v>
      </c>
      <c r="C478" s="62" t="s">
        <v>525</v>
      </c>
      <c r="D478" s="61" t="s">
        <v>314</v>
      </c>
      <c r="E478" s="63">
        <v>1</v>
      </c>
      <c r="F478" s="66">
        <f>VLOOKUP(B478,'[1]Composição 01-16'!A:D,4,0)</f>
        <v>1.84</v>
      </c>
      <c r="G478" s="65">
        <f>E478*F478</f>
        <v>1.84</v>
      </c>
    </row>
    <row r="479" spans="1:7" x14ac:dyDescent="0.25">
      <c r="A479" s="61"/>
      <c r="B479" s="61"/>
      <c r="C479" s="62"/>
      <c r="D479" s="61"/>
      <c r="E479" s="63"/>
      <c r="F479" s="66"/>
      <c r="G479" s="65"/>
    </row>
    <row r="480" spans="1:7" x14ac:dyDescent="0.25">
      <c r="A480" s="61"/>
      <c r="B480" s="61"/>
      <c r="C480" s="68" t="s">
        <v>294</v>
      </c>
      <c r="D480" s="61"/>
      <c r="E480" s="63"/>
      <c r="F480" s="66"/>
      <c r="G480" s="65">
        <f>SUMIF(D474:D478,"H",G474:G478)</f>
        <v>8.2777499999999993</v>
      </c>
    </row>
    <row r="481" spans="1:7" x14ac:dyDescent="0.25">
      <c r="A481" s="61"/>
      <c r="B481" s="61"/>
      <c r="C481" s="68" t="s">
        <v>295</v>
      </c>
      <c r="D481" s="61"/>
      <c r="E481" s="63"/>
      <c r="F481" s="66"/>
      <c r="G481" s="65">
        <f>G482-G480</f>
        <v>2.2953639999999993</v>
      </c>
    </row>
    <row r="482" spans="1:7" x14ac:dyDescent="0.25">
      <c r="A482" s="61"/>
      <c r="B482" s="61"/>
      <c r="C482" s="68" t="s">
        <v>296</v>
      </c>
      <c r="D482" s="61"/>
      <c r="E482" s="63"/>
      <c r="F482" s="66"/>
      <c r="G482" s="69">
        <f>SUM(G474:G478)</f>
        <v>10.573113999999999</v>
      </c>
    </row>
    <row r="483" spans="1:7" x14ac:dyDescent="0.25">
      <c r="A483" s="80"/>
      <c r="B483" s="80"/>
      <c r="C483" s="81"/>
      <c r="D483" s="80"/>
      <c r="E483" s="80"/>
      <c r="F483" s="82"/>
      <c r="G483" s="83"/>
    </row>
    <row r="484" spans="1:7" x14ac:dyDescent="0.25">
      <c r="A484" s="332" t="s">
        <v>526</v>
      </c>
      <c r="B484" s="333"/>
      <c r="C484" s="333"/>
      <c r="D484" s="333"/>
      <c r="E484" s="333"/>
      <c r="F484" s="333"/>
      <c r="G484" s="334"/>
    </row>
    <row r="485" spans="1:7" x14ac:dyDescent="0.25">
      <c r="A485" s="73"/>
      <c r="B485" s="73">
        <v>20110</v>
      </c>
      <c r="C485" s="74" t="s">
        <v>413</v>
      </c>
      <c r="D485" s="73" t="s">
        <v>314</v>
      </c>
      <c r="E485" s="75" t="s">
        <v>276</v>
      </c>
      <c r="F485" s="76"/>
      <c r="G485" s="77"/>
    </row>
    <row r="486" spans="1:7" x14ac:dyDescent="0.25">
      <c r="A486" s="61" t="s">
        <v>281</v>
      </c>
      <c r="B486" s="61">
        <v>20110</v>
      </c>
      <c r="C486" s="62" t="s">
        <v>413</v>
      </c>
      <c r="D486" s="61" t="s">
        <v>160</v>
      </c>
      <c r="E486" s="63">
        <v>1</v>
      </c>
      <c r="F486" s="66">
        <v>3.13</v>
      </c>
      <c r="G486" s="65">
        <f>E486*F486</f>
        <v>3.13</v>
      </c>
    </row>
    <row r="487" spans="1:7" x14ac:dyDescent="0.25">
      <c r="A487" s="61"/>
      <c r="B487" s="61"/>
      <c r="C487" s="62"/>
      <c r="D487" s="61"/>
      <c r="E487" s="63"/>
      <c r="F487" s="66"/>
      <c r="G487" s="65"/>
    </row>
    <row r="488" spans="1:7" x14ac:dyDescent="0.25">
      <c r="A488" s="61"/>
      <c r="B488" s="61"/>
      <c r="C488" s="68" t="s">
        <v>294</v>
      </c>
      <c r="D488" s="61"/>
      <c r="E488" s="63"/>
      <c r="F488" s="66"/>
      <c r="G488" s="65">
        <f>SUMIF(D486:D487,"H",G486:G487)</f>
        <v>0</v>
      </c>
    </row>
    <row r="489" spans="1:7" x14ac:dyDescent="0.25">
      <c r="A489" s="61"/>
      <c r="B489" s="61"/>
      <c r="C489" s="68" t="s">
        <v>295</v>
      </c>
      <c r="D489" s="61"/>
      <c r="E489" s="63"/>
      <c r="F489" s="66"/>
      <c r="G489" s="65">
        <f>G490-G488</f>
        <v>3.13</v>
      </c>
    </row>
    <row r="490" spans="1:7" x14ac:dyDescent="0.25">
      <c r="A490" s="61"/>
      <c r="B490" s="61"/>
      <c r="C490" s="68" t="s">
        <v>296</v>
      </c>
      <c r="D490" s="61"/>
      <c r="E490" s="63"/>
      <c r="F490" s="66"/>
      <c r="G490" s="69">
        <f>SUM(G486:G487)</f>
        <v>3.13</v>
      </c>
    </row>
    <row r="491" spans="1:7" x14ac:dyDescent="0.25">
      <c r="A491" s="80"/>
      <c r="B491" s="80"/>
      <c r="C491" s="81"/>
      <c r="D491" s="80"/>
      <c r="E491" s="80"/>
      <c r="F491" s="82"/>
      <c r="G491" s="83"/>
    </row>
    <row r="492" spans="1:7" x14ac:dyDescent="0.25">
      <c r="A492" s="73"/>
      <c r="B492" s="73">
        <v>333</v>
      </c>
      <c r="C492" s="74" t="s">
        <v>414</v>
      </c>
      <c r="D492" s="73" t="s">
        <v>314</v>
      </c>
      <c r="E492" s="75" t="s">
        <v>276</v>
      </c>
      <c r="F492" s="76"/>
      <c r="G492" s="77"/>
    </row>
    <row r="493" spans="1:7" x14ac:dyDescent="0.25">
      <c r="A493" s="61" t="s">
        <v>281</v>
      </c>
      <c r="B493" s="61">
        <v>333</v>
      </c>
      <c r="C493" s="62" t="s">
        <v>414</v>
      </c>
      <c r="D493" s="61" t="s">
        <v>69</v>
      </c>
      <c r="E493" s="63">
        <v>0.03</v>
      </c>
      <c r="F493" s="66">
        <v>10.3</v>
      </c>
      <c r="G493" s="65">
        <f>E493*F493</f>
        <v>0.309</v>
      </c>
    </row>
    <row r="494" spans="1:7" x14ac:dyDescent="0.25">
      <c r="A494" s="61"/>
      <c r="B494" s="61"/>
      <c r="C494" s="62"/>
      <c r="D494" s="61"/>
      <c r="E494" s="63"/>
      <c r="F494" s="66"/>
      <c r="G494" s="65"/>
    </row>
    <row r="495" spans="1:7" x14ac:dyDescent="0.25">
      <c r="A495" s="61"/>
      <c r="B495" s="61"/>
      <c r="C495" s="68" t="s">
        <v>294</v>
      </c>
      <c r="D495" s="61"/>
      <c r="E495" s="63"/>
      <c r="F495" s="66"/>
      <c r="G495" s="65">
        <f>SUMIF(D493:D494,"H",G493:G494)</f>
        <v>0</v>
      </c>
    </row>
    <row r="496" spans="1:7" x14ac:dyDescent="0.25">
      <c r="A496" s="61"/>
      <c r="B496" s="61"/>
      <c r="C496" s="68" t="s">
        <v>295</v>
      </c>
      <c r="D496" s="61"/>
      <c r="E496" s="63"/>
      <c r="F496" s="66"/>
      <c r="G496" s="65">
        <f>G497-G495</f>
        <v>0.309</v>
      </c>
    </row>
    <row r="497" spans="1:7" x14ac:dyDescent="0.25">
      <c r="A497" s="61"/>
      <c r="B497" s="61"/>
      <c r="C497" s="68" t="s">
        <v>296</v>
      </c>
      <c r="D497" s="61"/>
      <c r="E497" s="63"/>
      <c r="F497" s="66"/>
      <c r="G497" s="69">
        <f>SUM(G493:G494)</f>
        <v>0.309</v>
      </c>
    </row>
    <row r="498" spans="1:7" x14ac:dyDescent="0.25">
      <c r="A498" s="80"/>
      <c r="B498" s="80"/>
      <c r="C498" s="81"/>
      <c r="D498" s="80"/>
      <c r="E498" s="80"/>
      <c r="F498" s="82"/>
      <c r="G498" s="83"/>
    </row>
    <row r="499" spans="1:7" ht="39.6" x14ac:dyDescent="0.25">
      <c r="A499" s="61" t="s">
        <v>358</v>
      </c>
      <c r="B499" s="61">
        <v>87868</v>
      </c>
      <c r="C499" s="62" t="s">
        <v>415</v>
      </c>
      <c r="D499" s="61" t="s">
        <v>67</v>
      </c>
      <c r="E499" s="63" t="s">
        <v>276</v>
      </c>
      <c r="F499" s="64"/>
      <c r="G499" s="65"/>
    </row>
    <row r="500" spans="1:7" ht="26.4" x14ac:dyDescent="0.25">
      <c r="A500" s="61" t="s">
        <v>277</v>
      </c>
      <c r="B500" s="61">
        <v>87377</v>
      </c>
      <c r="C500" s="62" t="s">
        <v>416</v>
      </c>
      <c r="D500" s="61" t="s">
        <v>68</v>
      </c>
      <c r="E500" s="63">
        <v>4.1999999999999997E-3</v>
      </c>
      <c r="F500" s="66">
        <f>VLOOKUP(B500,'[1]Composição 01-16'!A:D,4,0)</f>
        <v>374.58</v>
      </c>
      <c r="G500" s="65">
        <f>E500*F500</f>
        <v>1.5732359999999999</v>
      </c>
    </row>
    <row r="501" spans="1:7" x14ac:dyDescent="0.25">
      <c r="A501" s="61" t="s">
        <v>277</v>
      </c>
      <c r="B501" s="61">
        <v>88309</v>
      </c>
      <c r="C501" s="62" t="s">
        <v>301</v>
      </c>
      <c r="D501" s="61" t="s">
        <v>56</v>
      </c>
      <c r="E501" s="63">
        <v>0.05</v>
      </c>
      <c r="F501" s="66">
        <f>Preços!D5</f>
        <v>15.01</v>
      </c>
      <c r="G501" s="65">
        <f>E501*F501</f>
        <v>0.75050000000000006</v>
      </c>
    </row>
    <row r="502" spans="1:7" x14ac:dyDescent="0.25">
      <c r="A502" s="61" t="s">
        <v>277</v>
      </c>
      <c r="B502" s="61">
        <v>88316</v>
      </c>
      <c r="C502" s="62" t="s">
        <v>280</v>
      </c>
      <c r="D502" s="61" t="s">
        <v>56</v>
      </c>
      <c r="E502" s="63">
        <v>0.05</v>
      </c>
      <c r="F502" s="66">
        <f>Preços!D6</f>
        <v>12.18</v>
      </c>
      <c r="G502" s="65">
        <f>E502*F502</f>
        <v>0.60899999999999999</v>
      </c>
    </row>
    <row r="503" spans="1:7" x14ac:dyDescent="0.25">
      <c r="A503" s="61"/>
      <c r="B503" s="61"/>
      <c r="C503" s="62"/>
      <c r="D503" s="61"/>
      <c r="E503" s="63"/>
      <c r="F503" s="66"/>
      <c r="G503" s="65"/>
    </row>
    <row r="504" spans="1:7" x14ac:dyDescent="0.25">
      <c r="A504" s="61"/>
      <c r="B504" s="61"/>
      <c r="C504" s="68" t="s">
        <v>294</v>
      </c>
      <c r="D504" s="61"/>
      <c r="E504" s="63"/>
      <c r="F504" s="66"/>
      <c r="G504" s="65">
        <f>SUMIF(D500:D503,"H",G500:G503)</f>
        <v>1.3595000000000002</v>
      </c>
    </row>
    <row r="505" spans="1:7" x14ac:dyDescent="0.25">
      <c r="A505" s="61"/>
      <c r="B505" s="61"/>
      <c r="C505" s="68" t="s">
        <v>295</v>
      </c>
      <c r="D505" s="61"/>
      <c r="E505" s="63"/>
      <c r="F505" s="66"/>
      <c r="G505" s="65">
        <f>G506-G504</f>
        <v>1.5732359999999996</v>
      </c>
    </row>
    <row r="506" spans="1:7" x14ac:dyDescent="0.25">
      <c r="A506" s="61"/>
      <c r="B506" s="61"/>
      <c r="C506" s="68" t="s">
        <v>296</v>
      </c>
      <c r="D506" s="61"/>
      <c r="E506" s="63"/>
      <c r="F506" s="66"/>
      <c r="G506" s="69">
        <f>SUM(G500:G503)</f>
        <v>2.9327359999999998</v>
      </c>
    </row>
    <row r="507" spans="1:7" x14ac:dyDescent="0.25">
      <c r="A507" s="80"/>
      <c r="B507" s="80"/>
      <c r="C507" s="81"/>
      <c r="D507" s="80"/>
      <c r="E507" s="80"/>
      <c r="F507" s="82"/>
      <c r="G507" s="83"/>
    </row>
    <row r="508" spans="1:7" ht="66" x14ac:dyDescent="0.25">
      <c r="A508" s="61" t="s">
        <v>358</v>
      </c>
      <c r="B508" s="61">
        <v>87529</v>
      </c>
      <c r="C508" s="62" t="s">
        <v>417</v>
      </c>
      <c r="D508" s="61" t="s">
        <v>67</v>
      </c>
      <c r="E508" s="63" t="s">
        <v>276</v>
      </c>
      <c r="F508" s="64">
        <f>VLOOKUP(B508,'[1]Composição 01-16'!A:D,4,0)</f>
        <v>21.99</v>
      </c>
      <c r="G508" s="65"/>
    </row>
    <row r="509" spans="1:7" ht="52.8" x14ac:dyDescent="0.25">
      <c r="A509" s="61" t="s">
        <v>277</v>
      </c>
      <c r="B509" s="61">
        <v>87292</v>
      </c>
      <c r="C509" s="62" t="s">
        <v>418</v>
      </c>
      <c r="D509" s="61" t="s">
        <v>68</v>
      </c>
      <c r="E509" s="63">
        <v>3.7600000000000001E-2</v>
      </c>
      <c r="F509" s="66">
        <f>VLOOKUP(B509,'[1]Composição 01-16'!A:D,4,0)</f>
        <v>330.47</v>
      </c>
      <c r="G509" s="65">
        <f>E509*F509</f>
        <v>12.425672000000002</v>
      </c>
    </row>
    <row r="510" spans="1:7" x14ac:dyDescent="0.25">
      <c r="A510" s="61" t="s">
        <v>277</v>
      </c>
      <c r="B510" s="61">
        <v>88309</v>
      </c>
      <c r="C510" s="62" t="s">
        <v>301</v>
      </c>
      <c r="D510" s="61" t="s">
        <v>56</v>
      </c>
      <c r="E510" s="63">
        <v>0.4</v>
      </c>
      <c r="F510" s="66">
        <f>Preços!D5</f>
        <v>15.01</v>
      </c>
      <c r="G510" s="65">
        <f>E510*F510</f>
        <v>6.0040000000000004</v>
      </c>
    </row>
    <row r="511" spans="1:7" x14ac:dyDescent="0.25">
      <c r="A511" s="61" t="s">
        <v>277</v>
      </c>
      <c r="B511" s="61">
        <v>88316</v>
      </c>
      <c r="C511" s="62" t="s">
        <v>280</v>
      </c>
      <c r="D511" s="61" t="s">
        <v>56</v>
      </c>
      <c r="E511" s="63">
        <v>0.1</v>
      </c>
      <c r="F511" s="66">
        <f>Preços!D6</f>
        <v>12.18</v>
      </c>
      <c r="G511" s="65">
        <f>E511*F511</f>
        <v>1.218</v>
      </c>
    </row>
    <row r="512" spans="1:7" x14ac:dyDescent="0.25">
      <c r="A512" s="61"/>
      <c r="B512" s="61"/>
      <c r="C512" s="62"/>
      <c r="D512" s="61"/>
      <c r="E512" s="63"/>
      <c r="F512" s="66"/>
      <c r="G512" s="65"/>
    </row>
    <row r="513" spans="1:7" x14ac:dyDescent="0.25">
      <c r="A513" s="61"/>
      <c r="B513" s="61"/>
      <c r="C513" s="68" t="s">
        <v>294</v>
      </c>
      <c r="D513" s="61"/>
      <c r="E513" s="63"/>
      <c r="F513" s="66"/>
      <c r="G513" s="65">
        <f>SUMIF(D509:D512,"H",G509:G512)</f>
        <v>7.2220000000000004</v>
      </c>
    </row>
    <row r="514" spans="1:7" x14ac:dyDescent="0.25">
      <c r="A514" s="61"/>
      <c r="B514" s="61"/>
      <c r="C514" s="68" t="s">
        <v>295</v>
      </c>
      <c r="D514" s="61"/>
      <c r="E514" s="63"/>
      <c r="F514" s="66"/>
      <c r="G514" s="65">
        <f>G515-G513</f>
        <v>12.425672000000002</v>
      </c>
    </row>
    <row r="515" spans="1:7" x14ac:dyDescent="0.25">
      <c r="A515" s="61"/>
      <c r="B515" s="61"/>
      <c r="C515" s="68" t="s">
        <v>296</v>
      </c>
      <c r="D515" s="61"/>
      <c r="E515" s="63"/>
      <c r="F515" s="66"/>
      <c r="G515" s="69">
        <f>SUM(G509:G512)</f>
        <v>19.647672000000004</v>
      </c>
    </row>
    <row r="516" spans="1:7" x14ac:dyDescent="0.25">
      <c r="A516" s="80"/>
      <c r="B516" s="80"/>
      <c r="C516" s="81"/>
      <c r="D516" s="80"/>
      <c r="E516" s="80"/>
      <c r="F516" s="82"/>
      <c r="G516" s="83"/>
    </row>
    <row r="517" spans="1:7" ht="39.6" x14ac:dyDescent="0.25">
      <c r="A517" s="61" t="s">
        <v>358</v>
      </c>
      <c r="B517" s="61">
        <v>87883</v>
      </c>
      <c r="C517" s="62" t="s">
        <v>419</v>
      </c>
      <c r="D517" s="61" t="s">
        <v>67</v>
      </c>
      <c r="E517" s="63" t="s">
        <v>276</v>
      </c>
      <c r="F517" s="64"/>
      <c r="G517" s="65"/>
    </row>
    <row r="518" spans="1:7" ht="52.8" x14ac:dyDescent="0.25">
      <c r="A518" s="61" t="s">
        <v>277</v>
      </c>
      <c r="B518" s="61">
        <v>87363</v>
      </c>
      <c r="C518" s="62" t="s">
        <v>420</v>
      </c>
      <c r="D518" s="61" t="s">
        <v>68</v>
      </c>
      <c r="E518" s="63">
        <v>1.49E-3</v>
      </c>
      <c r="F518" s="66">
        <f>VLOOKUP(B518,'[1]Composição 01-16'!A:D,4,0)</f>
        <v>1678.11</v>
      </c>
      <c r="G518" s="65">
        <f>E518*F518</f>
        <v>2.5003838999999997</v>
      </c>
    </row>
    <row r="519" spans="1:7" x14ac:dyDescent="0.25">
      <c r="A519" s="61" t="s">
        <v>277</v>
      </c>
      <c r="B519" s="61">
        <v>88309</v>
      </c>
      <c r="C519" s="62" t="s">
        <v>301</v>
      </c>
      <c r="D519" s="61" t="s">
        <v>56</v>
      </c>
      <c r="E519" s="63">
        <v>0.03</v>
      </c>
      <c r="F519" s="66">
        <f>Preços!D5</f>
        <v>15.01</v>
      </c>
      <c r="G519" s="65">
        <f>E519*F519</f>
        <v>0.45029999999999998</v>
      </c>
    </row>
    <row r="520" spans="1:7" x14ac:dyDescent="0.25">
      <c r="A520" s="61" t="s">
        <v>277</v>
      </c>
      <c r="B520" s="61">
        <v>88316</v>
      </c>
      <c r="C520" s="62" t="s">
        <v>280</v>
      </c>
      <c r="D520" s="61" t="s">
        <v>56</v>
      </c>
      <c r="E520" s="63">
        <v>2E-3</v>
      </c>
      <c r="F520" s="66">
        <f>Preços!D6</f>
        <v>12.18</v>
      </c>
      <c r="G520" s="65">
        <f>E520*F520</f>
        <v>2.436E-2</v>
      </c>
    </row>
    <row r="521" spans="1:7" x14ac:dyDescent="0.25">
      <c r="A521" s="61"/>
      <c r="B521" s="61"/>
      <c r="C521" s="62"/>
      <c r="D521" s="61"/>
      <c r="E521" s="63"/>
      <c r="F521" s="66"/>
      <c r="G521" s="65"/>
    </row>
    <row r="522" spans="1:7" x14ac:dyDescent="0.25">
      <c r="A522" s="61"/>
      <c r="B522" s="61"/>
      <c r="C522" s="68" t="s">
        <v>294</v>
      </c>
      <c r="D522" s="61"/>
      <c r="E522" s="63"/>
      <c r="F522" s="66"/>
      <c r="G522" s="65">
        <f>SUMIF(D518:D521,"H",G518:G521)</f>
        <v>0.47465999999999997</v>
      </c>
    </row>
    <row r="523" spans="1:7" x14ac:dyDescent="0.25">
      <c r="A523" s="61"/>
      <c r="B523" s="61"/>
      <c r="C523" s="68" t="s">
        <v>295</v>
      </c>
      <c r="D523" s="61"/>
      <c r="E523" s="63"/>
      <c r="F523" s="66"/>
      <c r="G523" s="65">
        <f>G524-G522</f>
        <v>2.5003838999999997</v>
      </c>
    </row>
    <row r="524" spans="1:7" x14ac:dyDescent="0.25">
      <c r="A524" s="61"/>
      <c r="B524" s="61"/>
      <c r="C524" s="68" t="s">
        <v>296</v>
      </c>
      <c r="D524" s="61"/>
      <c r="E524" s="63"/>
      <c r="F524" s="66"/>
      <c r="G524" s="69">
        <f>SUM(G518:G521)</f>
        <v>2.9750438999999997</v>
      </c>
    </row>
    <row r="525" spans="1:7" x14ac:dyDescent="0.25">
      <c r="A525" s="80"/>
      <c r="B525" s="80"/>
      <c r="C525" s="81"/>
      <c r="D525" s="80"/>
      <c r="E525" s="80"/>
      <c r="F525" s="82"/>
      <c r="G525" s="83"/>
    </row>
    <row r="526" spans="1:7" ht="66" x14ac:dyDescent="0.25">
      <c r="A526" s="61" t="s">
        <v>358</v>
      </c>
      <c r="B526" s="61">
        <v>87544</v>
      </c>
      <c r="C526" s="62" t="s">
        <v>421</v>
      </c>
      <c r="D526" s="61" t="s">
        <v>67</v>
      </c>
      <c r="E526" s="63" t="s">
        <v>276</v>
      </c>
      <c r="F526" s="64"/>
      <c r="G526" s="65"/>
    </row>
    <row r="527" spans="1:7" ht="26.4" x14ac:dyDescent="0.25">
      <c r="A527" s="61" t="s">
        <v>277</v>
      </c>
      <c r="B527" s="61">
        <v>87407</v>
      </c>
      <c r="C527" s="62" t="s">
        <v>422</v>
      </c>
      <c r="D527" s="61" t="s">
        <v>68</v>
      </c>
      <c r="E527" s="63">
        <v>0.01</v>
      </c>
      <c r="F527" s="66">
        <f>VLOOKUP(B527,'[1]Composição 01-16'!A:D,4,0)</f>
        <v>1097.1600000000001</v>
      </c>
      <c r="G527" s="65">
        <f>E527*F527</f>
        <v>10.9716</v>
      </c>
    </row>
    <row r="528" spans="1:7" x14ac:dyDescent="0.25">
      <c r="A528" s="61" t="s">
        <v>277</v>
      </c>
      <c r="B528" s="61">
        <v>88309</v>
      </c>
      <c r="C528" s="62" t="s">
        <v>301</v>
      </c>
      <c r="D528" s="61" t="s">
        <v>56</v>
      </c>
      <c r="E528" s="63">
        <v>0.1</v>
      </c>
      <c r="F528" s="66">
        <f>Preços!D5</f>
        <v>15.01</v>
      </c>
      <c r="G528" s="65">
        <f>E528*F528</f>
        <v>1.5010000000000001</v>
      </c>
    </row>
    <row r="529" spans="1:7" x14ac:dyDescent="0.25">
      <c r="A529" s="61" t="s">
        <v>277</v>
      </c>
      <c r="B529" s="61">
        <v>88316</v>
      </c>
      <c r="C529" s="62" t="s">
        <v>280</v>
      </c>
      <c r="D529" s="61" t="s">
        <v>56</v>
      </c>
      <c r="E529" s="63">
        <v>0.02</v>
      </c>
      <c r="F529" s="66">
        <f>Preços!D6</f>
        <v>12.18</v>
      </c>
      <c r="G529" s="65">
        <f>E529*F529</f>
        <v>0.24360000000000001</v>
      </c>
    </row>
    <row r="530" spans="1:7" x14ac:dyDescent="0.25">
      <c r="A530" s="61"/>
      <c r="B530" s="61"/>
      <c r="C530" s="62"/>
      <c r="D530" s="61"/>
      <c r="E530" s="63"/>
      <c r="F530" s="66"/>
      <c r="G530" s="65"/>
    </row>
    <row r="531" spans="1:7" x14ac:dyDescent="0.25">
      <c r="A531" s="61"/>
      <c r="B531" s="61"/>
      <c r="C531" s="68" t="s">
        <v>294</v>
      </c>
      <c r="D531" s="61"/>
      <c r="E531" s="63"/>
      <c r="F531" s="66"/>
      <c r="G531" s="65">
        <f>SUMIF(D527:D530,"H",G527:G530)</f>
        <v>1.7446000000000002</v>
      </c>
    </row>
    <row r="532" spans="1:7" x14ac:dyDescent="0.25">
      <c r="A532" s="61"/>
      <c r="B532" s="61"/>
      <c r="C532" s="68" t="s">
        <v>295</v>
      </c>
      <c r="D532" s="61"/>
      <c r="E532" s="63"/>
      <c r="F532" s="66"/>
      <c r="G532" s="65">
        <f>G533-G531</f>
        <v>10.9716</v>
      </c>
    </row>
    <row r="533" spans="1:7" x14ac:dyDescent="0.25">
      <c r="A533" s="61"/>
      <c r="B533" s="61"/>
      <c r="C533" s="68" t="s">
        <v>296</v>
      </c>
      <c r="D533" s="61"/>
      <c r="E533" s="63"/>
      <c r="F533" s="66"/>
      <c r="G533" s="69">
        <f>SUM(G527:G530)</f>
        <v>12.716200000000001</v>
      </c>
    </row>
    <row r="534" spans="1:7" x14ac:dyDescent="0.25">
      <c r="A534" s="80"/>
      <c r="B534" s="80"/>
      <c r="C534" s="81"/>
      <c r="D534" s="80"/>
      <c r="E534" s="80"/>
      <c r="F534" s="82"/>
      <c r="G534" s="83"/>
    </row>
    <row r="535" spans="1:7" x14ac:dyDescent="0.25">
      <c r="A535" s="332" t="s">
        <v>523</v>
      </c>
      <c r="B535" s="333"/>
      <c r="C535" s="333"/>
      <c r="D535" s="333"/>
      <c r="E535" s="333"/>
      <c r="F535" s="333"/>
      <c r="G535" s="334"/>
    </row>
    <row r="536" spans="1:7" ht="26.4" x14ac:dyDescent="0.25">
      <c r="A536" s="61" t="s">
        <v>423</v>
      </c>
      <c r="B536" s="61" t="s">
        <v>424</v>
      </c>
      <c r="C536" s="62" t="s">
        <v>425</v>
      </c>
      <c r="D536" s="61" t="s">
        <v>67</v>
      </c>
      <c r="E536" s="63" t="s">
        <v>276</v>
      </c>
      <c r="F536" s="64"/>
      <c r="G536" s="65"/>
    </row>
    <row r="537" spans="1:7" ht="26.4" x14ac:dyDescent="0.25">
      <c r="A537" s="61" t="s">
        <v>277</v>
      </c>
      <c r="B537" s="61">
        <v>5652</v>
      </c>
      <c r="C537" s="62" t="s">
        <v>278</v>
      </c>
      <c r="D537" s="61" t="s">
        <v>68</v>
      </c>
      <c r="E537" s="63">
        <v>0.03</v>
      </c>
      <c r="F537" s="66">
        <f>VLOOKUP(B537,'[1]Composição 01-16'!A:D,4,0)</f>
        <v>226.35</v>
      </c>
      <c r="G537" s="65">
        <f>E537*F537</f>
        <v>6.7904999999999998</v>
      </c>
    </row>
    <row r="538" spans="1:7" x14ac:dyDescent="0.25">
      <c r="A538" s="61" t="s">
        <v>277</v>
      </c>
      <c r="B538" s="61">
        <v>88309</v>
      </c>
      <c r="C538" s="62" t="s">
        <v>301</v>
      </c>
      <c r="D538" s="61" t="s">
        <v>56</v>
      </c>
      <c r="E538" s="63">
        <v>0.2</v>
      </c>
      <c r="F538" s="66">
        <f>Preços!D5</f>
        <v>15.01</v>
      </c>
      <c r="G538" s="65">
        <f>E538*F538</f>
        <v>3.0020000000000002</v>
      </c>
    </row>
    <row r="539" spans="1:7" x14ac:dyDescent="0.25">
      <c r="A539" s="61" t="s">
        <v>277</v>
      </c>
      <c r="B539" s="61">
        <v>88316</v>
      </c>
      <c r="C539" s="62" t="s">
        <v>280</v>
      </c>
      <c r="D539" s="61" t="s">
        <v>56</v>
      </c>
      <c r="E539" s="63">
        <v>0.3</v>
      </c>
      <c r="F539" s="66">
        <f>Preços!D6</f>
        <v>12.18</v>
      </c>
      <c r="G539" s="65">
        <f>E539*F539</f>
        <v>3.6539999999999999</v>
      </c>
    </row>
    <row r="540" spans="1:7" ht="26.4" x14ac:dyDescent="0.25">
      <c r="A540" s="61" t="s">
        <v>281</v>
      </c>
      <c r="B540" s="61">
        <v>7325</v>
      </c>
      <c r="C540" s="62" t="s">
        <v>426</v>
      </c>
      <c r="D540" s="61" t="s">
        <v>69</v>
      </c>
      <c r="E540" s="63">
        <v>0.3</v>
      </c>
      <c r="F540" s="66">
        <f>VLOOKUP(B540,'[1]Composição 01-16'!A:D,4,0)</f>
        <v>4.71</v>
      </c>
      <c r="G540" s="65">
        <f>E540*F540</f>
        <v>1.413</v>
      </c>
    </row>
    <row r="541" spans="1:7" x14ac:dyDescent="0.25">
      <c r="A541" s="61"/>
      <c r="B541" s="61"/>
      <c r="C541" s="62"/>
      <c r="D541" s="61"/>
      <c r="E541" s="63"/>
      <c r="F541" s="66"/>
      <c r="G541" s="65"/>
    </row>
    <row r="542" spans="1:7" x14ac:dyDescent="0.25">
      <c r="A542" s="61"/>
      <c r="B542" s="61"/>
      <c r="C542" s="68" t="s">
        <v>294</v>
      </c>
      <c r="D542" s="61"/>
      <c r="E542" s="63"/>
      <c r="F542" s="66"/>
      <c r="G542" s="65">
        <f>SUMIF(D537:D541,"H",G537:G541)</f>
        <v>6.6560000000000006</v>
      </c>
    </row>
    <row r="543" spans="1:7" x14ac:dyDescent="0.25">
      <c r="A543" s="61"/>
      <c r="B543" s="61"/>
      <c r="C543" s="68" t="s">
        <v>295</v>
      </c>
      <c r="D543" s="61"/>
      <c r="E543" s="63"/>
      <c r="F543" s="66"/>
      <c r="G543" s="65">
        <f>G544-G542</f>
        <v>8.2035</v>
      </c>
    </row>
    <row r="544" spans="1:7" x14ac:dyDescent="0.25">
      <c r="A544" s="61"/>
      <c r="B544" s="61"/>
      <c r="C544" s="68" t="s">
        <v>296</v>
      </c>
      <c r="D544" s="61"/>
      <c r="E544" s="63"/>
      <c r="F544" s="66"/>
      <c r="G544" s="69">
        <f>SUM(G537:G541)</f>
        <v>14.859500000000001</v>
      </c>
    </row>
    <row r="545" spans="1:7" x14ac:dyDescent="0.25">
      <c r="A545" s="80"/>
      <c r="B545" s="80"/>
      <c r="C545" s="81"/>
      <c r="D545" s="80"/>
      <c r="E545" s="80"/>
      <c r="F545" s="82"/>
      <c r="G545" s="83"/>
    </row>
    <row r="546" spans="1:7" ht="26.4" x14ac:dyDescent="0.25">
      <c r="A546" s="61" t="s">
        <v>423</v>
      </c>
      <c r="B546" s="61">
        <v>84191</v>
      </c>
      <c r="C546" s="62" t="s">
        <v>427</v>
      </c>
      <c r="D546" s="61" t="s">
        <v>67</v>
      </c>
      <c r="E546" s="63" t="s">
        <v>276</v>
      </c>
      <c r="F546" s="64"/>
      <c r="G546" s="65"/>
    </row>
    <row r="547" spans="1:7" ht="26.4" x14ac:dyDescent="0.25">
      <c r="A547" s="61" t="s">
        <v>277</v>
      </c>
      <c r="B547" s="61">
        <v>87373</v>
      </c>
      <c r="C547" s="62" t="s">
        <v>347</v>
      </c>
      <c r="D547" s="61" t="s">
        <v>68</v>
      </c>
      <c r="E547" s="63">
        <v>0.01</v>
      </c>
      <c r="F547" s="66">
        <f>VLOOKUP(B547,'[1]Composição 01-16'!A:D,4,0)</f>
        <v>430.75</v>
      </c>
      <c r="G547" s="65">
        <f>E547*F547</f>
        <v>4.3075000000000001</v>
      </c>
    </row>
    <row r="548" spans="1:7" x14ac:dyDescent="0.25">
      <c r="A548" s="61" t="s">
        <v>277</v>
      </c>
      <c r="B548" s="61">
        <v>88309</v>
      </c>
      <c r="C548" s="62" t="s">
        <v>301</v>
      </c>
      <c r="D548" s="61" t="s">
        <v>56</v>
      </c>
      <c r="E548" s="63">
        <v>0.15</v>
      </c>
      <c r="F548" s="66">
        <f>Preços!D5</f>
        <v>15.01</v>
      </c>
      <c r="G548" s="65">
        <f>E548*F548</f>
        <v>2.2515000000000001</v>
      </c>
    </row>
    <row r="549" spans="1:7" x14ac:dyDescent="0.25">
      <c r="A549" s="61" t="s">
        <v>277</v>
      </c>
      <c r="B549" s="61">
        <v>88316</v>
      </c>
      <c r="C549" s="62" t="s">
        <v>280</v>
      </c>
      <c r="D549" s="61" t="s">
        <v>56</v>
      </c>
      <c r="E549" s="63">
        <v>0.1</v>
      </c>
      <c r="F549" s="66">
        <f>Preços!D6</f>
        <v>12.18</v>
      </c>
      <c r="G549" s="65">
        <f>E549*F549</f>
        <v>1.218</v>
      </c>
    </row>
    <row r="550" spans="1:7" ht="26.4" x14ac:dyDescent="0.25">
      <c r="A550" s="61" t="s">
        <v>281</v>
      </c>
      <c r="B550" s="61">
        <v>3671</v>
      </c>
      <c r="C550" s="62" t="s">
        <v>428</v>
      </c>
      <c r="D550" s="61" t="s">
        <v>57</v>
      </c>
      <c r="E550" s="63">
        <v>0.2</v>
      </c>
      <c r="F550" s="66">
        <f>VLOOKUP(B550,'[1]Composição 01-16'!A:D,4,0)</f>
        <v>1.99</v>
      </c>
      <c r="G550" s="65">
        <f>E550*F550</f>
        <v>0.39800000000000002</v>
      </c>
    </row>
    <row r="551" spans="1:7" ht="26.4" x14ac:dyDescent="0.25">
      <c r="A551" s="61" t="s">
        <v>281</v>
      </c>
      <c r="B551" s="61">
        <v>4786</v>
      </c>
      <c r="C551" s="62" t="s">
        <v>429</v>
      </c>
      <c r="D551" s="61" t="s">
        <v>67</v>
      </c>
      <c r="E551" s="63">
        <v>1</v>
      </c>
      <c r="F551" s="66">
        <v>30</v>
      </c>
      <c r="G551" s="65">
        <f>E551*F551</f>
        <v>30</v>
      </c>
    </row>
    <row r="552" spans="1:7" x14ac:dyDescent="0.25">
      <c r="A552" s="61"/>
      <c r="B552" s="61"/>
      <c r="C552" s="62"/>
      <c r="D552" s="61"/>
      <c r="E552" s="63"/>
      <c r="F552" s="66"/>
      <c r="G552" s="65"/>
    </row>
    <row r="553" spans="1:7" x14ac:dyDescent="0.25">
      <c r="A553" s="61"/>
      <c r="B553" s="61"/>
      <c r="C553" s="68" t="s">
        <v>294</v>
      </c>
      <c r="D553" s="61"/>
      <c r="E553" s="63"/>
      <c r="F553" s="66"/>
      <c r="G553" s="65">
        <f>SUMIF(D547:D552,"H",G547:G552)</f>
        <v>3.4695</v>
      </c>
    </row>
    <row r="554" spans="1:7" x14ac:dyDescent="0.25">
      <c r="A554" s="61"/>
      <c r="B554" s="61"/>
      <c r="C554" s="68" t="s">
        <v>295</v>
      </c>
      <c r="D554" s="61"/>
      <c r="E554" s="63"/>
      <c r="F554" s="66"/>
      <c r="G554" s="65">
        <f>G555-G553</f>
        <v>34.705500000000001</v>
      </c>
    </row>
    <row r="555" spans="1:7" x14ac:dyDescent="0.25">
      <c r="A555" s="61"/>
      <c r="B555" s="61"/>
      <c r="C555" s="68" t="s">
        <v>296</v>
      </c>
      <c r="D555" s="61"/>
      <c r="E555" s="63"/>
      <c r="F555" s="66"/>
      <c r="G555" s="69">
        <f>SUM(G547:G552)</f>
        <v>38.174999999999997</v>
      </c>
    </row>
    <row r="556" spans="1:7" x14ac:dyDescent="0.25">
      <c r="A556" s="80"/>
      <c r="B556" s="80"/>
      <c r="C556" s="81"/>
      <c r="D556" s="80"/>
      <c r="E556" s="80"/>
      <c r="F556" s="82"/>
      <c r="G556" s="83"/>
    </row>
    <row r="557" spans="1:7" x14ac:dyDescent="0.25">
      <c r="A557" s="61" t="s">
        <v>423</v>
      </c>
      <c r="B557" s="61" t="s">
        <v>430</v>
      </c>
      <c r="C557" s="62" t="s">
        <v>431</v>
      </c>
      <c r="D557" s="61" t="s">
        <v>57</v>
      </c>
      <c r="E557" s="63" t="s">
        <v>276</v>
      </c>
      <c r="F557" s="64"/>
      <c r="G557" s="65"/>
    </row>
    <row r="558" spans="1:7" x14ac:dyDescent="0.25">
      <c r="A558" s="61" t="s">
        <v>277</v>
      </c>
      <c r="B558" s="61">
        <v>88309</v>
      </c>
      <c r="C558" s="62" t="s">
        <v>301</v>
      </c>
      <c r="D558" s="61" t="s">
        <v>56</v>
      </c>
      <c r="E558" s="63">
        <v>0.4</v>
      </c>
      <c r="F558" s="66">
        <f>Preços!D5</f>
        <v>15.01</v>
      </c>
      <c r="G558" s="65">
        <f>E558*F558</f>
        <v>6.0040000000000004</v>
      </c>
    </row>
    <row r="559" spans="1:7" x14ac:dyDescent="0.25">
      <c r="A559" s="61" t="s">
        <v>277</v>
      </c>
      <c r="B559" s="61">
        <v>88316</v>
      </c>
      <c r="C559" s="62" t="s">
        <v>280</v>
      </c>
      <c r="D559" s="61" t="s">
        <v>56</v>
      </c>
      <c r="E559" s="63">
        <v>0.4</v>
      </c>
      <c r="F559" s="66">
        <f>Preços!D6</f>
        <v>12.18</v>
      </c>
      <c r="G559" s="65">
        <f>E559*F559</f>
        <v>4.8719999999999999</v>
      </c>
    </row>
    <row r="560" spans="1:7" x14ac:dyDescent="0.25">
      <c r="A560" s="61" t="s">
        <v>281</v>
      </c>
      <c r="B560" s="61">
        <v>370</v>
      </c>
      <c r="C560" s="62" t="s">
        <v>332</v>
      </c>
      <c r="D560" s="61" t="s">
        <v>68</v>
      </c>
      <c r="E560" s="63">
        <v>0.01</v>
      </c>
      <c r="F560" s="66">
        <f>VLOOKUP(B560,'[1]Composição 01-16'!A:D,4,0)</f>
        <v>44.5</v>
      </c>
      <c r="G560" s="65">
        <f>E560*F560</f>
        <v>0.44500000000000001</v>
      </c>
    </row>
    <row r="561" spans="1:7" x14ac:dyDescent="0.25">
      <c r="A561" s="61" t="s">
        <v>281</v>
      </c>
      <c r="B561" s="61">
        <v>1379</v>
      </c>
      <c r="C561" s="62" t="s">
        <v>324</v>
      </c>
      <c r="D561" s="61" t="s">
        <v>69</v>
      </c>
      <c r="E561" s="63">
        <v>2</v>
      </c>
      <c r="F561" s="66">
        <f>VLOOKUP(B561,'[1]Composição 01-16'!A:D,4,0)</f>
        <v>0.49</v>
      </c>
      <c r="G561" s="65">
        <f>E561*F561</f>
        <v>0.98</v>
      </c>
    </row>
    <row r="562" spans="1:7" ht="26.4" x14ac:dyDescent="0.25">
      <c r="A562" s="61" t="s">
        <v>281</v>
      </c>
      <c r="B562" s="61">
        <v>4787</v>
      </c>
      <c r="C562" s="62" t="s">
        <v>432</v>
      </c>
      <c r="D562" s="61" t="s">
        <v>69</v>
      </c>
      <c r="E562" s="63">
        <v>2</v>
      </c>
      <c r="F562" s="66">
        <f>VLOOKUP(B562,'[1]Composição 01-16'!A:D,4,0)</f>
        <v>1.02</v>
      </c>
      <c r="G562" s="65">
        <f>E562*F562</f>
        <v>2.04</v>
      </c>
    </row>
    <row r="563" spans="1:7" x14ac:dyDescent="0.25">
      <c r="A563" s="61"/>
      <c r="B563" s="61"/>
      <c r="C563" s="62"/>
      <c r="D563" s="61"/>
      <c r="E563" s="63"/>
      <c r="F563" s="66"/>
      <c r="G563" s="65"/>
    </row>
    <row r="564" spans="1:7" x14ac:dyDescent="0.25">
      <c r="A564" s="61"/>
      <c r="B564" s="61"/>
      <c r="C564" s="68" t="s">
        <v>294</v>
      </c>
      <c r="D564" s="61"/>
      <c r="E564" s="63"/>
      <c r="F564" s="66"/>
      <c r="G564" s="65">
        <f>SUMIF(D558:D563,"H",G558:G563)</f>
        <v>10.876000000000001</v>
      </c>
    </row>
    <row r="565" spans="1:7" x14ac:dyDescent="0.25">
      <c r="A565" s="61"/>
      <c r="B565" s="61"/>
      <c r="C565" s="68" t="s">
        <v>295</v>
      </c>
      <c r="D565" s="61"/>
      <c r="E565" s="63"/>
      <c r="F565" s="66"/>
      <c r="G565" s="65">
        <f>G566-G564</f>
        <v>3.4649999999999999</v>
      </c>
    </row>
    <row r="566" spans="1:7" x14ac:dyDescent="0.25">
      <c r="A566" s="61"/>
      <c r="B566" s="61"/>
      <c r="C566" s="68" t="s">
        <v>296</v>
      </c>
      <c r="D566" s="61"/>
      <c r="E566" s="63"/>
      <c r="F566" s="66"/>
      <c r="G566" s="69">
        <f>SUM(G558:G563)</f>
        <v>14.341000000000001</v>
      </c>
    </row>
    <row r="567" spans="1:7" x14ac:dyDescent="0.25">
      <c r="A567" s="80"/>
      <c r="B567" s="80"/>
      <c r="C567" s="81"/>
      <c r="D567" s="80"/>
      <c r="E567" s="80"/>
      <c r="F567" s="82"/>
      <c r="G567" s="83"/>
    </row>
    <row r="568" spans="1:7" ht="26.4" x14ac:dyDescent="0.25">
      <c r="A568" s="61" t="s">
        <v>423</v>
      </c>
      <c r="B568" s="61" t="s">
        <v>433</v>
      </c>
      <c r="C568" s="62" t="s">
        <v>436</v>
      </c>
      <c r="D568" s="61" t="s">
        <v>57</v>
      </c>
      <c r="E568" s="63" t="s">
        <v>276</v>
      </c>
      <c r="F568" s="64"/>
      <c r="G568" s="65"/>
    </row>
    <row r="569" spans="1:7" ht="26.4" x14ac:dyDescent="0.25">
      <c r="A569" s="61" t="s">
        <v>277</v>
      </c>
      <c r="B569" s="61">
        <v>87373</v>
      </c>
      <c r="C569" s="62" t="s">
        <v>347</v>
      </c>
      <c r="D569" s="61" t="s">
        <v>68</v>
      </c>
      <c r="E569" s="63">
        <v>3.0000000000000001E-3</v>
      </c>
      <c r="F569" s="66">
        <f>VLOOKUP(B569,'[1]Composição 01-16'!A:D,4,0)</f>
        <v>430.75</v>
      </c>
      <c r="G569" s="65">
        <f>E569*F569</f>
        <v>1.2922500000000001</v>
      </c>
    </row>
    <row r="570" spans="1:7" x14ac:dyDescent="0.25">
      <c r="A570" s="61" t="s">
        <v>277</v>
      </c>
      <c r="B570" s="61">
        <v>88309</v>
      </c>
      <c r="C570" s="62" t="s">
        <v>301</v>
      </c>
      <c r="D570" s="61" t="s">
        <v>56</v>
      </c>
      <c r="E570" s="63">
        <v>0.2</v>
      </c>
      <c r="F570" s="66">
        <f>Preços!D5</f>
        <v>15.01</v>
      </c>
      <c r="G570" s="65">
        <f>E570*F570</f>
        <v>3.0020000000000002</v>
      </c>
    </row>
    <row r="571" spans="1:7" x14ac:dyDescent="0.25">
      <c r="A571" s="61" t="s">
        <v>277</v>
      </c>
      <c r="B571" s="61">
        <v>88316</v>
      </c>
      <c r="C571" s="62" t="s">
        <v>280</v>
      </c>
      <c r="D571" s="61" t="s">
        <v>56</v>
      </c>
      <c r="E571" s="63">
        <v>0.2</v>
      </c>
      <c r="F571" s="66">
        <f>Preços!D6</f>
        <v>12.18</v>
      </c>
      <c r="G571" s="65">
        <f>E571*F571</f>
        <v>2.4359999999999999</v>
      </c>
    </row>
    <row r="572" spans="1:7" x14ac:dyDescent="0.25">
      <c r="A572" s="61" t="s">
        <v>281</v>
      </c>
      <c r="B572" s="61">
        <v>1380</v>
      </c>
      <c r="C572" s="62" t="s">
        <v>434</v>
      </c>
      <c r="D572" s="61" t="s">
        <v>69</v>
      </c>
      <c r="E572" s="63">
        <v>2.8000000000000001E-2</v>
      </c>
      <c r="F572" s="66">
        <f>VLOOKUP(B572,'[1]Composição 01-16'!A:D,4,0)</f>
        <v>2.92</v>
      </c>
      <c r="G572" s="65">
        <f>E572*F572</f>
        <v>8.1759999999999999E-2</v>
      </c>
    </row>
    <row r="573" spans="1:7" ht="26.4" x14ac:dyDescent="0.25">
      <c r="A573" s="61" t="s">
        <v>281</v>
      </c>
      <c r="B573" s="61">
        <v>4715</v>
      </c>
      <c r="C573" s="62" t="s">
        <v>435</v>
      </c>
      <c r="D573" s="61" t="s">
        <v>67</v>
      </c>
      <c r="E573" s="63">
        <v>0.123</v>
      </c>
      <c r="F573" s="66">
        <f>VLOOKUP(B573,'[1]Composição 01-16'!A:D,4,0)</f>
        <v>29.75</v>
      </c>
      <c r="G573" s="65">
        <f>E573*F573</f>
        <v>3.6592500000000001</v>
      </c>
    </row>
    <row r="574" spans="1:7" x14ac:dyDescent="0.25">
      <c r="A574" s="61"/>
      <c r="B574" s="61"/>
      <c r="C574" s="62"/>
      <c r="D574" s="61"/>
      <c r="E574" s="63"/>
      <c r="F574" s="66"/>
      <c r="G574" s="65"/>
    </row>
    <row r="575" spans="1:7" x14ac:dyDescent="0.25">
      <c r="A575" s="61"/>
      <c r="B575" s="61"/>
      <c r="C575" s="68" t="s">
        <v>294</v>
      </c>
      <c r="D575" s="61"/>
      <c r="E575" s="63"/>
      <c r="F575" s="66"/>
      <c r="G575" s="65">
        <f>SUMIF(D569:D574,"H",G569:G574)</f>
        <v>5.4380000000000006</v>
      </c>
    </row>
    <row r="576" spans="1:7" x14ac:dyDescent="0.25">
      <c r="A576" s="61"/>
      <c r="B576" s="61"/>
      <c r="C576" s="68" t="s">
        <v>295</v>
      </c>
      <c r="D576" s="61"/>
      <c r="E576" s="63"/>
      <c r="F576" s="66"/>
      <c r="G576" s="65">
        <f>G577-G575</f>
        <v>5.0332600000000003</v>
      </c>
    </row>
    <row r="577" spans="1:7" x14ac:dyDescent="0.25">
      <c r="A577" s="61"/>
      <c r="B577" s="61"/>
      <c r="C577" s="68" t="s">
        <v>296</v>
      </c>
      <c r="D577" s="61"/>
      <c r="E577" s="63"/>
      <c r="F577" s="66"/>
      <c r="G577" s="69">
        <f>SUM(G569:G574)</f>
        <v>10.471260000000001</v>
      </c>
    </row>
    <row r="578" spans="1:7" x14ac:dyDescent="0.25">
      <c r="A578" s="80"/>
      <c r="B578" s="80"/>
      <c r="C578" s="81"/>
      <c r="D578" s="80"/>
      <c r="E578" s="80"/>
      <c r="F578" s="82"/>
      <c r="G578" s="83"/>
    </row>
    <row r="579" spans="1:7" ht="26.4" x14ac:dyDescent="0.25">
      <c r="A579" s="61" t="s">
        <v>437</v>
      </c>
      <c r="B579" s="61">
        <v>72947</v>
      </c>
      <c r="C579" s="62" t="s">
        <v>438</v>
      </c>
      <c r="D579" s="61" t="s">
        <v>67</v>
      </c>
      <c r="E579" s="63" t="s">
        <v>276</v>
      </c>
      <c r="F579" s="64"/>
      <c r="G579" s="65"/>
    </row>
    <row r="580" spans="1:7" ht="66" x14ac:dyDescent="0.25">
      <c r="A580" s="61" t="s">
        <v>277</v>
      </c>
      <c r="B580" s="61">
        <v>5824</v>
      </c>
      <c r="C580" s="62" t="s">
        <v>439</v>
      </c>
      <c r="D580" s="61" t="s">
        <v>322</v>
      </c>
      <c r="E580" s="63">
        <v>1E-3</v>
      </c>
      <c r="F580" s="66">
        <f>VLOOKUP(B580,'[1]Composição 01-16'!A:D,4,0)</f>
        <v>108</v>
      </c>
      <c r="G580" s="65">
        <f t="shared" ref="G580:G585" si="8">E580*F580</f>
        <v>0.108</v>
      </c>
    </row>
    <row r="581" spans="1:7" x14ac:dyDescent="0.25">
      <c r="A581" s="61" t="s">
        <v>277</v>
      </c>
      <c r="B581" s="61">
        <v>73538</v>
      </c>
      <c r="C581" s="62" t="s">
        <v>440</v>
      </c>
      <c r="D581" s="61" t="s">
        <v>322</v>
      </c>
      <c r="E581" s="63">
        <v>1.5E-3</v>
      </c>
      <c r="F581" s="66">
        <f>VLOOKUP(B581,'[1]Composição 01-16'!A:D,4,0)</f>
        <v>158.15</v>
      </c>
      <c r="G581" s="65">
        <f t="shared" si="8"/>
        <v>0.23722500000000002</v>
      </c>
    </row>
    <row r="582" spans="1:7" x14ac:dyDescent="0.25">
      <c r="A582" s="61" t="s">
        <v>277</v>
      </c>
      <c r="B582" s="61">
        <v>88316</v>
      </c>
      <c r="C582" s="62" t="s">
        <v>280</v>
      </c>
      <c r="D582" s="61" t="s">
        <v>56</v>
      </c>
      <c r="E582" s="63">
        <v>0.03</v>
      </c>
      <c r="F582" s="66">
        <f>Preços!D6</f>
        <v>12.18</v>
      </c>
      <c r="G582" s="65">
        <f t="shared" si="8"/>
        <v>0.3654</v>
      </c>
    </row>
    <row r="583" spans="1:7" x14ac:dyDescent="0.25">
      <c r="A583" s="61" t="s">
        <v>281</v>
      </c>
      <c r="B583" s="61">
        <v>5318</v>
      </c>
      <c r="C583" s="62" t="s">
        <v>441</v>
      </c>
      <c r="D583" s="61" t="s">
        <v>442</v>
      </c>
      <c r="E583" s="63">
        <v>0.1</v>
      </c>
      <c r="F583" s="66">
        <f>VLOOKUP(B583,'[1]Composição 01-16'!A:D,4,0)</f>
        <v>8.6999999999999993</v>
      </c>
      <c r="G583" s="65">
        <f t="shared" si="8"/>
        <v>0.87</v>
      </c>
    </row>
    <row r="584" spans="1:7" x14ac:dyDescent="0.25">
      <c r="A584" s="61" t="s">
        <v>281</v>
      </c>
      <c r="B584" s="61">
        <v>7348</v>
      </c>
      <c r="C584" s="62" t="s">
        <v>443</v>
      </c>
      <c r="D584" s="61" t="s">
        <v>442</v>
      </c>
      <c r="E584" s="63">
        <v>0.03</v>
      </c>
      <c r="F584" s="66">
        <f>VLOOKUP(B584,'[1]Composição 01-16'!A:D,4,0)</f>
        <v>11.12</v>
      </c>
      <c r="G584" s="65">
        <f t="shared" si="8"/>
        <v>0.33359999999999995</v>
      </c>
    </row>
    <row r="585" spans="1:7" ht="39.6" x14ac:dyDescent="0.25">
      <c r="A585" s="61" t="s">
        <v>281</v>
      </c>
      <c r="B585" s="61">
        <v>26032</v>
      </c>
      <c r="C585" s="62" t="s">
        <v>444</v>
      </c>
      <c r="D585" s="61" t="s">
        <v>442</v>
      </c>
      <c r="E585" s="63">
        <v>0.4</v>
      </c>
      <c r="F585" s="66">
        <f>VLOOKUP(B585,'[1]Composição 01-16'!A:D,4,0)</f>
        <v>22.41</v>
      </c>
      <c r="G585" s="65">
        <f t="shared" si="8"/>
        <v>8.9640000000000004</v>
      </c>
    </row>
    <row r="586" spans="1:7" x14ac:dyDescent="0.25">
      <c r="A586" s="61"/>
      <c r="B586" s="61"/>
      <c r="C586" s="62"/>
      <c r="D586" s="61"/>
      <c r="E586" s="63"/>
      <c r="F586" s="66"/>
      <c r="G586" s="65"/>
    </row>
    <row r="587" spans="1:7" x14ac:dyDescent="0.25">
      <c r="A587" s="61"/>
      <c r="B587" s="61"/>
      <c r="C587" s="68" t="s">
        <v>294</v>
      </c>
      <c r="D587" s="61"/>
      <c r="E587" s="63"/>
      <c r="F587" s="66"/>
      <c r="G587" s="65">
        <f>SUMIF(D580:D586,"H",G580:G586)</f>
        <v>0.3654</v>
      </c>
    </row>
    <row r="588" spans="1:7" x14ac:dyDescent="0.25">
      <c r="A588" s="61"/>
      <c r="B588" s="61"/>
      <c r="C588" s="68" t="s">
        <v>295</v>
      </c>
      <c r="D588" s="61"/>
      <c r="E588" s="63"/>
      <c r="F588" s="66"/>
      <c r="G588" s="65">
        <f>G589-G587</f>
        <v>10.512825000000001</v>
      </c>
    </row>
    <row r="589" spans="1:7" x14ac:dyDescent="0.25">
      <c r="A589" s="61"/>
      <c r="B589" s="61"/>
      <c r="C589" s="68" t="s">
        <v>296</v>
      </c>
      <c r="D589" s="61"/>
      <c r="E589" s="63"/>
      <c r="F589" s="66"/>
      <c r="G589" s="69">
        <f>SUM(G580:G586)</f>
        <v>10.878225</v>
      </c>
    </row>
    <row r="590" spans="1:7" x14ac:dyDescent="0.25">
      <c r="A590" s="80"/>
      <c r="B590" s="80"/>
      <c r="C590" s="81"/>
      <c r="D590" s="80"/>
      <c r="E590" s="80"/>
      <c r="F590" s="82"/>
      <c r="G590" s="83"/>
    </row>
    <row r="591" spans="1:7" ht="39.6" x14ac:dyDescent="0.25">
      <c r="A591" s="61" t="s">
        <v>358</v>
      </c>
      <c r="B591" s="61">
        <v>84086</v>
      </c>
      <c r="C591" s="62" t="s">
        <v>445</v>
      </c>
      <c r="D591" s="61" t="s">
        <v>57</v>
      </c>
      <c r="E591" s="63" t="s">
        <v>276</v>
      </c>
      <c r="F591" s="64"/>
      <c r="G591" s="65"/>
    </row>
    <row r="592" spans="1:7" x14ac:dyDescent="0.25">
      <c r="A592" s="61" t="s">
        <v>277</v>
      </c>
      <c r="B592" s="61">
        <v>88309</v>
      </c>
      <c r="C592" s="62" t="s">
        <v>301</v>
      </c>
      <c r="D592" s="61" t="s">
        <v>56</v>
      </c>
      <c r="E592" s="63">
        <v>0.1</v>
      </c>
      <c r="F592" s="66">
        <f>Preços!D5</f>
        <v>15.01</v>
      </c>
      <c r="G592" s="65">
        <f>E592*F592</f>
        <v>1.5010000000000001</v>
      </c>
    </row>
    <row r="593" spans="1:7" x14ac:dyDescent="0.25">
      <c r="A593" s="61" t="s">
        <v>277</v>
      </c>
      <c r="B593" s="61">
        <v>88316</v>
      </c>
      <c r="C593" s="62" t="s">
        <v>280</v>
      </c>
      <c r="D593" s="61" t="s">
        <v>56</v>
      </c>
      <c r="E593" s="63">
        <v>0.1</v>
      </c>
      <c r="F593" s="66">
        <f>Preços!D6</f>
        <v>12.18</v>
      </c>
      <c r="G593" s="65">
        <f>E593*F593</f>
        <v>1.218</v>
      </c>
    </row>
    <row r="594" spans="1:7" ht="26.4" x14ac:dyDescent="0.25">
      <c r="A594" s="61" t="s">
        <v>277</v>
      </c>
      <c r="B594" s="61">
        <v>88629</v>
      </c>
      <c r="C594" s="62" t="s">
        <v>409</v>
      </c>
      <c r="D594" s="61" t="s">
        <v>68</v>
      </c>
      <c r="E594" s="63">
        <v>2E-3</v>
      </c>
      <c r="F594" s="66">
        <f>VLOOKUP(B594,'[1]Composição 01-16'!A:D,4,0)</f>
        <v>379.47</v>
      </c>
      <c r="G594" s="65">
        <f>E594*F594</f>
        <v>0.75894000000000006</v>
      </c>
    </row>
    <row r="595" spans="1:7" ht="26.4" x14ac:dyDescent="0.25">
      <c r="A595" s="61" t="s">
        <v>281</v>
      </c>
      <c r="B595" s="61">
        <v>10855</v>
      </c>
      <c r="C595" s="62" t="s">
        <v>446</v>
      </c>
      <c r="D595" s="61" t="s">
        <v>57</v>
      </c>
      <c r="E595" s="63">
        <v>1</v>
      </c>
      <c r="F595" s="66">
        <v>38</v>
      </c>
      <c r="G595" s="65">
        <f>E595*F595</f>
        <v>38</v>
      </c>
    </row>
    <row r="596" spans="1:7" x14ac:dyDescent="0.25">
      <c r="A596" s="61"/>
      <c r="B596" s="61"/>
      <c r="C596" s="62"/>
      <c r="D596" s="61"/>
      <c r="E596" s="63"/>
      <c r="F596" s="66"/>
      <c r="G596" s="65"/>
    </row>
    <row r="597" spans="1:7" x14ac:dyDescent="0.25">
      <c r="A597" s="61"/>
      <c r="B597" s="61"/>
      <c r="C597" s="68" t="s">
        <v>294</v>
      </c>
      <c r="D597" s="61"/>
      <c r="E597" s="63"/>
      <c r="F597" s="66"/>
      <c r="G597" s="65">
        <f>SUMIF(D592:D596,"H",G592:G596)</f>
        <v>2.7190000000000003</v>
      </c>
    </row>
    <row r="598" spans="1:7" x14ac:dyDescent="0.25">
      <c r="A598" s="61"/>
      <c r="B598" s="61"/>
      <c r="C598" s="68" t="s">
        <v>295</v>
      </c>
      <c r="D598" s="61"/>
      <c r="E598" s="63"/>
      <c r="F598" s="66"/>
      <c r="G598" s="65">
        <f>G599-G597</f>
        <v>38.758940000000003</v>
      </c>
    </row>
    <row r="599" spans="1:7" x14ac:dyDescent="0.25">
      <c r="A599" s="61"/>
      <c r="B599" s="61"/>
      <c r="C599" s="68" t="s">
        <v>296</v>
      </c>
      <c r="D599" s="61"/>
      <c r="E599" s="63"/>
      <c r="F599" s="66"/>
      <c r="G599" s="69">
        <f>SUM(G592:G596)</f>
        <v>41.477940000000004</v>
      </c>
    </row>
    <row r="600" spans="1:7" x14ac:dyDescent="0.25">
      <c r="A600" s="80"/>
      <c r="B600" s="80"/>
      <c r="C600" s="81"/>
      <c r="D600" s="80"/>
      <c r="E600" s="80"/>
      <c r="F600" s="82"/>
      <c r="G600" s="83"/>
    </row>
    <row r="601" spans="1:7" ht="26.4" x14ac:dyDescent="0.25">
      <c r="A601" s="61" t="s">
        <v>423</v>
      </c>
      <c r="B601" s="61">
        <v>73675</v>
      </c>
      <c r="C601" s="62" t="s">
        <v>527</v>
      </c>
      <c r="D601" s="61" t="s">
        <v>67</v>
      </c>
      <c r="E601" s="63" t="s">
        <v>276</v>
      </c>
      <c r="F601" s="64"/>
      <c r="G601" s="65"/>
    </row>
    <row r="602" spans="1:7" x14ac:dyDescent="0.25">
      <c r="A602" s="61" t="s">
        <v>277</v>
      </c>
      <c r="B602" s="61">
        <v>88309</v>
      </c>
      <c r="C602" s="62" t="s">
        <v>301</v>
      </c>
      <c r="D602" s="61" t="s">
        <v>56</v>
      </c>
      <c r="E602" s="63">
        <v>0.5</v>
      </c>
      <c r="F602" s="66">
        <f>Preços!D5</f>
        <v>15.01</v>
      </c>
      <c r="G602" s="65">
        <f t="shared" ref="G602:G608" si="9">E602*F602</f>
        <v>7.5049999999999999</v>
      </c>
    </row>
    <row r="603" spans="1:7" x14ac:dyDescent="0.25">
      <c r="A603" s="61" t="s">
        <v>277</v>
      </c>
      <c r="B603" s="61">
        <v>88316</v>
      </c>
      <c r="C603" s="62" t="s">
        <v>280</v>
      </c>
      <c r="D603" s="61" t="s">
        <v>56</v>
      </c>
      <c r="E603" s="63">
        <v>1</v>
      </c>
      <c r="F603" s="66">
        <f>Preços!D6</f>
        <v>12.18</v>
      </c>
      <c r="G603" s="65">
        <f t="shared" si="9"/>
        <v>12.18</v>
      </c>
    </row>
    <row r="604" spans="1:7" x14ac:dyDescent="0.25">
      <c r="A604" s="61" t="s">
        <v>281</v>
      </c>
      <c r="B604" s="61">
        <v>370</v>
      </c>
      <c r="C604" s="62" t="s">
        <v>332</v>
      </c>
      <c r="D604" s="61" t="s">
        <v>68</v>
      </c>
      <c r="E604" s="63">
        <v>0.04</v>
      </c>
      <c r="F604" s="66">
        <f>VLOOKUP(B604,'[1]Composição 01-16'!A:D,4,0)</f>
        <v>44.5</v>
      </c>
      <c r="G604" s="65">
        <f t="shared" si="9"/>
        <v>1.78</v>
      </c>
    </row>
    <row r="605" spans="1:7" x14ac:dyDescent="0.25">
      <c r="A605" s="61" t="s">
        <v>281</v>
      </c>
      <c r="B605" s="61">
        <v>1379</v>
      </c>
      <c r="C605" s="62" t="s">
        <v>324</v>
      </c>
      <c r="D605" s="61" t="s">
        <v>69</v>
      </c>
      <c r="E605" s="63">
        <v>20</v>
      </c>
      <c r="F605" s="66">
        <f>VLOOKUP(B605,'[1]Composição 01-16'!A:D,4,0)</f>
        <v>0.49</v>
      </c>
      <c r="G605" s="65">
        <f t="shared" si="9"/>
        <v>9.8000000000000007</v>
      </c>
    </row>
    <row r="606" spans="1:7" ht="26.4" x14ac:dyDescent="0.25">
      <c r="A606" s="61" t="s">
        <v>281</v>
      </c>
      <c r="B606" s="61">
        <v>4505</v>
      </c>
      <c r="C606" s="62" t="s">
        <v>447</v>
      </c>
      <c r="D606" s="61" t="s">
        <v>57</v>
      </c>
      <c r="E606" s="63">
        <v>1</v>
      </c>
      <c r="F606" s="66">
        <f>VLOOKUP(B606,'[1]Composição 01-16'!A:D,4,0)</f>
        <v>1.49</v>
      </c>
      <c r="G606" s="65">
        <f t="shared" si="9"/>
        <v>1.49</v>
      </c>
    </row>
    <row r="607" spans="1:7" ht="26.4" x14ac:dyDescent="0.25">
      <c r="A607" s="61" t="s">
        <v>281</v>
      </c>
      <c r="B607" s="61">
        <v>4718</v>
      </c>
      <c r="C607" s="62" t="s">
        <v>325</v>
      </c>
      <c r="D607" s="61" t="s">
        <v>68</v>
      </c>
      <c r="E607" s="63">
        <v>0.04</v>
      </c>
      <c r="F607" s="66">
        <f>VLOOKUP(B607,'[1]Composição 01-16'!A:D,4,0)</f>
        <v>53.5</v>
      </c>
      <c r="G607" s="65">
        <f t="shared" si="9"/>
        <v>2.14</v>
      </c>
    </row>
    <row r="608" spans="1:7" ht="26.4" x14ac:dyDescent="0.25">
      <c r="A608" s="61" t="s">
        <v>281</v>
      </c>
      <c r="B608" s="61">
        <v>4721</v>
      </c>
      <c r="C608" s="62" t="s">
        <v>333</v>
      </c>
      <c r="D608" s="61" t="s">
        <v>68</v>
      </c>
      <c r="E608" s="63">
        <v>1.6E-2</v>
      </c>
      <c r="F608" s="66">
        <f>VLOOKUP(B608,'[1]Composição 01-16'!A:D,4,0)</f>
        <v>53.5</v>
      </c>
      <c r="G608" s="65">
        <f t="shared" si="9"/>
        <v>0.85599999999999998</v>
      </c>
    </row>
    <row r="609" spans="1:7" x14ac:dyDescent="0.25">
      <c r="A609" s="61"/>
      <c r="B609" s="61"/>
      <c r="C609" s="62"/>
      <c r="D609" s="61"/>
      <c r="E609" s="63"/>
      <c r="F609" s="66"/>
      <c r="G609" s="65"/>
    </row>
    <row r="610" spans="1:7" x14ac:dyDescent="0.25">
      <c r="A610" s="61"/>
      <c r="B610" s="61"/>
      <c r="C610" s="68" t="s">
        <v>294</v>
      </c>
      <c r="D610" s="61"/>
      <c r="E610" s="63"/>
      <c r="F610" s="66"/>
      <c r="G610" s="65">
        <f>SUMIF(D602:D609,"H",G602:G609)</f>
        <v>19.684999999999999</v>
      </c>
    </row>
    <row r="611" spans="1:7" x14ac:dyDescent="0.25">
      <c r="A611" s="61"/>
      <c r="B611" s="61"/>
      <c r="C611" s="68" t="s">
        <v>295</v>
      </c>
      <c r="D611" s="61"/>
      <c r="E611" s="63"/>
      <c r="F611" s="66"/>
      <c r="G611" s="65">
        <f>G612-G610</f>
        <v>16.066000000000006</v>
      </c>
    </row>
    <row r="612" spans="1:7" x14ac:dyDescent="0.25">
      <c r="A612" s="61"/>
      <c r="B612" s="61"/>
      <c r="C612" s="68" t="s">
        <v>296</v>
      </c>
      <c r="D612" s="61"/>
      <c r="E612" s="63"/>
      <c r="F612" s="66"/>
      <c r="G612" s="69">
        <f>SUM(G602:G609)</f>
        <v>35.751000000000005</v>
      </c>
    </row>
    <row r="613" spans="1:7" x14ac:dyDescent="0.25">
      <c r="A613" s="80"/>
      <c r="B613" s="80"/>
      <c r="C613" s="81"/>
      <c r="D613" s="80"/>
      <c r="E613" s="80"/>
      <c r="F613" s="82"/>
      <c r="G613" s="83"/>
    </row>
    <row r="614" spans="1:7" ht="26.4" x14ac:dyDescent="0.25">
      <c r="A614" s="61" t="s">
        <v>423</v>
      </c>
      <c r="B614" s="61">
        <v>73630</v>
      </c>
      <c r="C614" s="62" t="s">
        <v>448</v>
      </c>
      <c r="D614" s="61" t="s">
        <v>57</v>
      </c>
      <c r="E614" s="63" t="s">
        <v>276</v>
      </c>
      <c r="F614" s="64"/>
      <c r="G614" s="65"/>
    </row>
    <row r="615" spans="1:7" ht="26.4" x14ac:dyDescent="0.25">
      <c r="A615" s="61" t="s">
        <v>277</v>
      </c>
      <c r="B615" s="61" t="s">
        <v>449</v>
      </c>
      <c r="C615" s="62" t="s">
        <v>450</v>
      </c>
      <c r="D615" s="61" t="s">
        <v>68</v>
      </c>
      <c r="E615" s="63">
        <v>1.6000000000000001E-3</v>
      </c>
      <c r="F615" s="66">
        <f>VLOOKUP(B615,'[1]Composição 01-16'!A:D,4,0)</f>
        <v>429.16</v>
      </c>
      <c r="G615" s="65">
        <f>E615*F615</f>
        <v>0.68665600000000004</v>
      </c>
    </row>
    <row r="616" spans="1:7" x14ac:dyDescent="0.25">
      <c r="A616" s="61" t="s">
        <v>277</v>
      </c>
      <c r="B616" s="61">
        <v>88309</v>
      </c>
      <c r="C616" s="62" t="s">
        <v>301</v>
      </c>
      <c r="D616" s="61" t="s">
        <v>56</v>
      </c>
      <c r="E616" s="63">
        <v>0.15</v>
      </c>
      <c r="F616" s="66">
        <f>Preços!D5</f>
        <v>15.01</v>
      </c>
      <c r="G616" s="65">
        <f>E616*F616</f>
        <v>2.2515000000000001</v>
      </c>
    </row>
    <row r="617" spans="1:7" x14ac:dyDescent="0.25">
      <c r="A617" s="61" t="s">
        <v>277</v>
      </c>
      <c r="B617" s="61">
        <v>88316</v>
      </c>
      <c r="C617" s="62" t="s">
        <v>280</v>
      </c>
      <c r="D617" s="61" t="s">
        <v>56</v>
      </c>
      <c r="E617" s="63">
        <v>0.15</v>
      </c>
      <c r="F617" s="66">
        <f>Preços!D6</f>
        <v>12.18</v>
      </c>
      <c r="G617" s="65">
        <f>E617*F617</f>
        <v>1.827</v>
      </c>
    </row>
    <row r="618" spans="1:7" x14ac:dyDescent="0.25">
      <c r="A618" s="61"/>
      <c r="B618" s="61"/>
      <c r="C618" s="62"/>
      <c r="D618" s="61"/>
      <c r="E618" s="63"/>
      <c r="F618" s="66"/>
      <c r="G618" s="65"/>
    </row>
    <row r="619" spans="1:7" x14ac:dyDescent="0.25">
      <c r="A619" s="61"/>
      <c r="B619" s="61"/>
      <c r="C619" s="68" t="s">
        <v>294</v>
      </c>
      <c r="D619" s="61"/>
      <c r="E619" s="63"/>
      <c r="F619" s="66"/>
      <c r="G619" s="65">
        <f>SUMIF(D615:D618,"H",G615:G618)</f>
        <v>4.0785</v>
      </c>
    </row>
    <row r="620" spans="1:7" x14ac:dyDescent="0.25">
      <c r="A620" s="61"/>
      <c r="B620" s="61"/>
      <c r="C620" s="68" t="s">
        <v>295</v>
      </c>
      <c r="D620" s="61"/>
      <c r="E620" s="63"/>
      <c r="F620" s="66"/>
      <c r="G620" s="65">
        <f>G621-G619</f>
        <v>0.68665600000000016</v>
      </c>
    </row>
    <row r="621" spans="1:7" x14ac:dyDescent="0.25">
      <c r="A621" s="61"/>
      <c r="B621" s="61"/>
      <c r="C621" s="68" t="s">
        <v>296</v>
      </c>
      <c r="D621" s="61"/>
      <c r="E621" s="63"/>
      <c r="F621" s="66"/>
      <c r="G621" s="69">
        <f>SUM(G615:G618)</f>
        <v>4.7651560000000002</v>
      </c>
    </row>
    <row r="622" spans="1:7" x14ac:dyDescent="0.25">
      <c r="A622" s="80"/>
      <c r="B622" s="80"/>
      <c r="C622" s="81"/>
      <c r="D622" s="80"/>
      <c r="E622" s="80"/>
      <c r="F622" s="82"/>
      <c r="G622" s="83"/>
    </row>
    <row r="623" spans="1:7" x14ac:dyDescent="0.25">
      <c r="A623" s="332" t="s">
        <v>42</v>
      </c>
      <c r="B623" s="333"/>
      <c r="C623" s="333"/>
      <c r="D623" s="333"/>
      <c r="E623" s="333"/>
      <c r="F623" s="333"/>
      <c r="G623" s="334"/>
    </row>
    <row r="624" spans="1:7" x14ac:dyDescent="0.25">
      <c r="A624" s="61" t="s">
        <v>368</v>
      </c>
      <c r="B624" s="61">
        <v>72117</v>
      </c>
      <c r="C624" s="62" t="s">
        <v>451</v>
      </c>
      <c r="D624" s="61" t="s">
        <v>67</v>
      </c>
      <c r="E624" s="63" t="s">
        <v>276</v>
      </c>
      <c r="F624" s="64"/>
      <c r="G624" s="65"/>
    </row>
    <row r="625" spans="1:7" x14ac:dyDescent="0.25">
      <c r="A625" s="61" t="s">
        <v>277</v>
      </c>
      <c r="B625" s="61">
        <v>88316</v>
      </c>
      <c r="C625" s="62" t="s">
        <v>280</v>
      </c>
      <c r="D625" s="61" t="s">
        <v>56</v>
      </c>
      <c r="E625" s="63">
        <v>0.1</v>
      </c>
      <c r="F625" s="66">
        <f>Preços!D6</f>
        <v>12.18</v>
      </c>
      <c r="G625" s="65">
        <f>E625*F625</f>
        <v>1.218</v>
      </c>
    </row>
    <row r="626" spans="1:7" x14ac:dyDescent="0.25">
      <c r="A626" s="61" t="s">
        <v>277</v>
      </c>
      <c r="B626" s="61">
        <v>88325</v>
      </c>
      <c r="C626" s="62" t="s">
        <v>452</v>
      </c>
      <c r="D626" s="61" t="s">
        <v>56</v>
      </c>
      <c r="E626" s="63">
        <v>0.1</v>
      </c>
      <c r="F626" s="66">
        <f>Preços!D14</f>
        <v>13.54</v>
      </c>
      <c r="G626" s="65">
        <f>E626*F626</f>
        <v>1.3540000000000001</v>
      </c>
    </row>
    <row r="627" spans="1:7" x14ac:dyDescent="0.25">
      <c r="A627" s="61" t="s">
        <v>281</v>
      </c>
      <c r="B627" s="61">
        <v>10492</v>
      </c>
      <c r="C627" s="62" t="s">
        <v>453</v>
      </c>
      <c r="D627" s="61" t="s">
        <v>67</v>
      </c>
      <c r="E627" s="63">
        <v>1</v>
      </c>
      <c r="F627" s="66">
        <f>VLOOKUP(B627,'[1]Composição 01-16'!A:D,4,0)</f>
        <v>79.19</v>
      </c>
      <c r="G627" s="65">
        <f>E627*F627</f>
        <v>79.19</v>
      </c>
    </row>
    <row r="628" spans="1:7" x14ac:dyDescent="0.25">
      <c r="A628" s="61" t="s">
        <v>281</v>
      </c>
      <c r="B628" s="61">
        <v>10498</v>
      </c>
      <c r="C628" s="62" t="s">
        <v>454</v>
      </c>
      <c r="D628" s="61" t="s">
        <v>69</v>
      </c>
      <c r="E628" s="63">
        <v>0.2</v>
      </c>
      <c r="F628" s="66">
        <f>VLOOKUP(B628,'[1]Composição 01-16'!A:D,4,0)</f>
        <v>5.03</v>
      </c>
      <c r="G628" s="65">
        <f>E628*F628</f>
        <v>1.006</v>
      </c>
    </row>
    <row r="629" spans="1:7" x14ac:dyDescent="0.25">
      <c r="A629" s="61"/>
      <c r="B629" s="61"/>
      <c r="C629" s="62"/>
      <c r="D629" s="61"/>
      <c r="E629" s="63"/>
      <c r="F629" s="66"/>
      <c r="G629" s="65"/>
    </row>
    <row r="630" spans="1:7" x14ac:dyDescent="0.25">
      <c r="A630" s="61"/>
      <c r="B630" s="61"/>
      <c r="C630" s="68" t="s">
        <v>294</v>
      </c>
      <c r="D630" s="61"/>
      <c r="E630" s="63"/>
      <c r="F630" s="66"/>
      <c r="G630" s="65">
        <f>SUMIF(D625:D628,"H",G625:G628)</f>
        <v>2.5720000000000001</v>
      </c>
    </row>
    <row r="631" spans="1:7" x14ac:dyDescent="0.25">
      <c r="A631" s="61"/>
      <c r="B631" s="61"/>
      <c r="C631" s="68" t="s">
        <v>295</v>
      </c>
      <c r="D631" s="61"/>
      <c r="E631" s="63"/>
      <c r="F631" s="66"/>
      <c r="G631" s="65">
        <f>G632-G630</f>
        <v>80.195999999999998</v>
      </c>
    </row>
    <row r="632" spans="1:7" x14ac:dyDescent="0.25">
      <c r="A632" s="61"/>
      <c r="B632" s="61"/>
      <c r="C632" s="68" t="s">
        <v>296</v>
      </c>
      <c r="D632" s="61"/>
      <c r="E632" s="63"/>
      <c r="F632" s="66"/>
      <c r="G632" s="69">
        <f>SUM(G624:G628)</f>
        <v>82.768000000000001</v>
      </c>
    </row>
    <row r="633" spans="1:7" x14ac:dyDescent="0.25">
      <c r="A633" s="80"/>
      <c r="B633" s="80"/>
      <c r="C633" s="81"/>
      <c r="D633" s="80"/>
      <c r="E633" s="80"/>
      <c r="F633" s="82"/>
      <c r="G633" s="83"/>
    </row>
    <row r="634" spans="1:7" x14ac:dyDescent="0.25">
      <c r="A634" s="332" t="s">
        <v>41</v>
      </c>
      <c r="B634" s="333"/>
      <c r="C634" s="333"/>
      <c r="D634" s="333"/>
      <c r="E634" s="333"/>
      <c r="F634" s="333"/>
      <c r="G634" s="334"/>
    </row>
    <row r="635" spans="1:7" ht="39.6" x14ac:dyDescent="0.25">
      <c r="A635" s="61" t="s">
        <v>455</v>
      </c>
      <c r="B635" s="61">
        <v>88411</v>
      </c>
      <c r="C635" s="62" t="s">
        <v>456</v>
      </c>
      <c r="D635" s="61" t="s">
        <v>67</v>
      </c>
      <c r="E635" s="63" t="s">
        <v>276</v>
      </c>
      <c r="F635" s="64"/>
      <c r="G635" s="65"/>
    </row>
    <row r="636" spans="1:7" x14ac:dyDescent="0.25">
      <c r="A636" s="61" t="s">
        <v>277</v>
      </c>
      <c r="B636" s="61">
        <v>88310</v>
      </c>
      <c r="C636" s="62" t="s">
        <v>457</v>
      </c>
      <c r="D636" s="61" t="s">
        <v>56</v>
      </c>
      <c r="E636" s="63">
        <v>4.7E-2</v>
      </c>
      <c r="F636" s="66">
        <f>Preços!D11</f>
        <v>15.01</v>
      </c>
      <c r="G636" s="65">
        <f>E636*F636</f>
        <v>0.70547000000000004</v>
      </c>
    </row>
    <row r="637" spans="1:7" x14ac:dyDescent="0.25">
      <c r="A637" s="61" t="s">
        <v>277</v>
      </c>
      <c r="B637" s="61">
        <v>88316</v>
      </c>
      <c r="C637" s="62" t="s">
        <v>280</v>
      </c>
      <c r="D637" s="61" t="s">
        <v>56</v>
      </c>
      <c r="E637" s="63">
        <v>1.2E-2</v>
      </c>
      <c r="F637" s="66">
        <f>Preços!D6</f>
        <v>12.18</v>
      </c>
      <c r="G637" s="65">
        <f>E637*F637</f>
        <v>0.14616000000000001</v>
      </c>
    </row>
    <row r="638" spans="1:7" x14ac:dyDescent="0.25">
      <c r="A638" s="61" t="s">
        <v>281</v>
      </c>
      <c r="B638" s="61">
        <v>6085</v>
      </c>
      <c r="C638" s="62" t="s">
        <v>458</v>
      </c>
      <c r="D638" s="61" t="s">
        <v>442</v>
      </c>
      <c r="E638" s="63">
        <v>0.16</v>
      </c>
      <c r="F638" s="66">
        <f>VLOOKUP(B638,'[1]Composição 01-16'!A:D,4,0)</f>
        <v>7.59</v>
      </c>
      <c r="G638" s="65">
        <f>E638*F638</f>
        <v>1.2143999999999999</v>
      </c>
    </row>
    <row r="639" spans="1:7" x14ac:dyDescent="0.25">
      <c r="A639" s="61"/>
      <c r="B639" s="61"/>
      <c r="C639" s="62"/>
      <c r="D639" s="61"/>
      <c r="E639" s="63"/>
      <c r="F639" s="66"/>
      <c r="G639" s="65"/>
    </row>
    <row r="640" spans="1:7" x14ac:dyDescent="0.25">
      <c r="A640" s="61"/>
      <c r="B640" s="61"/>
      <c r="C640" s="68" t="s">
        <v>294</v>
      </c>
      <c r="D640" s="61"/>
      <c r="E640" s="63"/>
      <c r="F640" s="66"/>
      <c r="G640" s="65">
        <f>SUMIF(D635:D638,"H",G635:G638)</f>
        <v>0.85163000000000011</v>
      </c>
    </row>
    <row r="641" spans="1:7" x14ac:dyDescent="0.25">
      <c r="A641" s="61"/>
      <c r="B641" s="61"/>
      <c r="C641" s="68" t="s">
        <v>295</v>
      </c>
      <c r="D641" s="61"/>
      <c r="E641" s="63"/>
      <c r="F641" s="66"/>
      <c r="G641" s="65">
        <f>G642-G640</f>
        <v>1.2143999999999999</v>
      </c>
    </row>
    <row r="642" spans="1:7" x14ac:dyDescent="0.25">
      <c r="A642" s="61"/>
      <c r="B642" s="61"/>
      <c r="C642" s="68" t="s">
        <v>296</v>
      </c>
      <c r="D642" s="61"/>
      <c r="E642" s="63"/>
      <c r="F642" s="66"/>
      <c r="G642" s="69">
        <f>SUM(G636:G638)</f>
        <v>2.06603</v>
      </c>
    </row>
    <row r="643" spans="1:7" x14ac:dyDescent="0.25">
      <c r="A643" s="80"/>
      <c r="B643" s="80"/>
      <c r="C643" s="81"/>
      <c r="D643" s="80"/>
      <c r="E643" s="80"/>
      <c r="F643" s="82"/>
      <c r="G643" s="83"/>
    </row>
    <row r="644" spans="1:7" ht="26.4" x14ac:dyDescent="0.25">
      <c r="A644" s="61" t="s">
        <v>455</v>
      </c>
      <c r="B644" s="61" t="s">
        <v>256</v>
      </c>
      <c r="C644" s="62" t="s">
        <v>459</v>
      </c>
      <c r="D644" s="61" t="s">
        <v>67</v>
      </c>
      <c r="E644" s="63" t="s">
        <v>276</v>
      </c>
      <c r="F644" s="64"/>
      <c r="G644" s="65"/>
    </row>
    <row r="645" spans="1:7" x14ac:dyDescent="0.25">
      <c r="A645" s="61" t="s">
        <v>277</v>
      </c>
      <c r="B645" s="61">
        <v>88310</v>
      </c>
      <c r="C645" s="62" t="s">
        <v>457</v>
      </c>
      <c r="D645" s="61" t="s">
        <v>56</v>
      </c>
      <c r="E645" s="63">
        <v>0.3</v>
      </c>
      <c r="F645" s="66">
        <f>Preços!D11</f>
        <v>15.01</v>
      </c>
      <c r="G645" s="65">
        <f>E645*F645</f>
        <v>4.5030000000000001</v>
      </c>
    </row>
    <row r="646" spans="1:7" x14ac:dyDescent="0.25">
      <c r="A646" s="61" t="s">
        <v>277</v>
      </c>
      <c r="B646" s="61">
        <v>88316</v>
      </c>
      <c r="C646" s="62" t="s">
        <v>280</v>
      </c>
      <c r="D646" s="61" t="s">
        <v>56</v>
      </c>
      <c r="E646" s="63">
        <v>0.2</v>
      </c>
      <c r="F646" s="66">
        <f>Preços!D6</f>
        <v>12.18</v>
      </c>
      <c r="G646" s="65">
        <f>E646*F646</f>
        <v>2.4359999999999999</v>
      </c>
    </row>
    <row r="647" spans="1:7" x14ac:dyDescent="0.25">
      <c r="A647" s="61" t="s">
        <v>281</v>
      </c>
      <c r="B647" s="61">
        <v>7307</v>
      </c>
      <c r="C647" s="62" t="s">
        <v>460</v>
      </c>
      <c r="D647" s="61" t="s">
        <v>442</v>
      </c>
      <c r="E647" s="63">
        <v>0.12</v>
      </c>
      <c r="F647" s="66">
        <f>VLOOKUP(B647,'[1]Composição 01-16'!A:D,4,0)</f>
        <v>20.09</v>
      </c>
      <c r="G647" s="65">
        <f>E647*F647</f>
        <v>2.4108000000000001</v>
      </c>
    </row>
    <row r="648" spans="1:7" x14ac:dyDescent="0.25">
      <c r="A648" s="61"/>
      <c r="B648" s="61"/>
      <c r="C648" s="62"/>
      <c r="D648" s="61"/>
      <c r="E648" s="63"/>
      <c r="F648" s="66"/>
      <c r="G648" s="65"/>
    </row>
    <row r="649" spans="1:7" x14ac:dyDescent="0.25">
      <c r="A649" s="61"/>
      <c r="B649" s="61"/>
      <c r="C649" s="68" t="s">
        <v>294</v>
      </c>
      <c r="D649" s="61"/>
      <c r="E649" s="63"/>
      <c r="F649" s="66"/>
      <c r="G649" s="65">
        <f>SUMIF(D645:D647,"H",G645:G647)</f>
        <v>6.9390000000000001</v>
      </c>
    </row>
    <row r="650" spans="1:7" x14ac:dyDescent="0.25">
      <c r="A650" s="61"/>
      <c r="B650" s="61"/>
      <c r="C650" s="68" t="s">
        <v>295</v>
      </c>
      <c r="D650" s="61"/>
      <c r="E650" s="63"/>
      <c r="F650" s="66"/>
      <c r="G650" s="65">
        <f>G651-G649</f>
        <v>2.4108000000000001</v>
      </c>
    </row>
    <row r="651" spans="1:7" x14ac:dyDescent="0.25">
      <c r="A651" s="61"/>
      <c r="B651" s="61"/>
      <c r="C651" s="68" t="s">
        <v>296</v>
      </c>
      <c r="D651" s="61"/>
      <c r="E651" s="63"/>
      <c r="F651" s="66"/>
      <c r="G651" s="69">
        <f>SUM(G645:G647)</f>
        <v>9.3498000000000001</v>
      </c>
    </row>
    <row r="652" spans="1:7" x14ac:dyDescent="0.25">
      <c r="A652" s="80"/>
      <c r="B652" s="80"/>
      <c r="C652" s="81"/>
      <c r="D652" s="80"/>
      <c r="E652" s="80"/>
      <c r="F652" s="82"/>
      <c r="G652" s="83"/>
    </row>
    <row r="653" spans="1:7" x14ac:dyDescent="0.25">
      <c r="A653" s="61" t="s">
        <v>455</v>
      </c>
      <c r="B653" s="61">
        <v>79462</v>
      </c>
      <c r="C653" s="62" t="s">
        <v>464</v>
      </c>
      <c r="D653" s="61" t="s">
        <v>67</v>
      </c>
      <c r="E653" s="63" t="s">
        <v>276</v>
      </c>
      <c r="F653" s="64"/>
      <c r="G653" s="65"/>
    </row>
    <row r="654" spans="1:7" x14ac:dyDescent="0.25">
      <c r="A654" s="61" t="s">
        <v>277</v>
      </c>
      <c r="B654" s="61">
        <v>88310</v>
      </c>
      <c r="C654" s="62" t="s">
        <v>457</v>
      </c>
      <c r="D654" s="61" t="s">
        <v>56</v>
      </c>
      <c r="E654" s="63">
        <v>0.4</v>
      </c>
      <c r="F654" s="66">
        <f>Preços!D11</f>
        <v>15.01</v>
      </c>
      <c r="G654" s="65">
        <f>E654*F654</f>
        <v>6.0040000000000004</v>
      </c>
    </row>
    <row r="655" spans="1:7" x14ac:dyDescent="0.25">
      <c r="A655" s="61" t="s">
        <v>277</v>
      </c>
      <c r="B655" s="61">
        <v>88316</v>
      </c>
      <c r="C655" s="62" t="s">
        <v>280</v>
      </c>
      <c r="D655" s="61" t="s">
        <v>56</v>
      </c>
      <c r="E655" s="63">
        <v>0.4</v>
      </c>
      <c r="F655" s="66">
        <f>Preços!D6</f>
        <v>12.18</v>
      </c>
      <c r="G655" s="65">
        <f>E655*F655</f>
        <v>4.8719999999999999</v>
      </c>
    </row>
    <row r="656" spans="1:7" ht="26.4" x14ac:dyDescent="0.25">
      <c r="A656" s="61" t="s">
        <v>281</v>
      </c>
      <c r="B656" s="61">
        <v>3767</v>
      </c>
      <c r="C656" s="62" t="s">
        <v>461</v>
      </c>
      <c r="D656" s="61" t="s">
        <v>314</v>
      </c>
      <c r="E656" s="63">
        <v>1.5</v>
      </c>
      <c r="F656" s="66">
        <f>VLOOKUP(B656,'[1]Composição 01-16'!A:D,4,0)</f>
        <v>0.61</v>
      </c>
      <c r="G656" s="65">
        <f>E656*F656</f>
        <v>0.91500000000000004</v>
      </c>
    </row>
    <row r="657" spans="1:7" x14ac:dyDescent="0.25">
      <c r="A657" s="61" t="s">
        <v>281</v>
      </c>
      <c r="B657" s="61">
        <v>4056</v>
      </c>
      <c r="C657" s="62" t="s">
        <v>462</v>
      </c>
      <c r="D657" s="61" t="s">
        <v>463</v>
      </c>
      <c r="E657" s="63">
        <v>0.03</v>
      </c>
      <c r="F657" s="66">
        <f>VLOOKUP(B657,'[1]Composição 01-16'!A:D,4,0)</f>
        <v>27.98</v>
      </c>
      <c r="G657" s="65">
        <f>E657*F657</f>
        <v>0.83940000000000003</v>
      </c>
    </row>
    <row r="658" spans="1:7" x14ac:dyDescent="0.25">
      <c r="A658" s="61"/>
      <c r="B658" s="61"/>
      <c r="C658" s="62"/>
      <c r="D658" s="61"/>
      <c r="E658" s="63"/>
      <c r="F658" s="66"/>
      <c r="G658" s="65"/>
    </row>
    <row r="659" spans="1:7" x14ac:dyDescent="0.25">
      <c r="A659" s="61"/>
      <c r="B659" s="61"/>
      <c r="C659" s="68" t="s">
        <v>294</v>
      </c>
      <c r="D659" s="61"/>
      <c r="E659" s="63"/>
      <c r="F659" s="66"/>
      <c r="G659" s="65">
        <f>SUMIF(D653:D657,"H",G653:G657)</f>
        <v>10.876000000000001</v>
      </c>
    </row>
    <row r="660" spans="1:7" x14ac:dyDescent="0.25">
      <c r="A660" s="61"/>
      <c r="B660" s="61"/>
      <c r="C660" s="68" t="s">
        <v>295</v>
      </c>
      <c r="D660" s="61"/>
      <c r="E660" s="63"/>
      <c r="F660" s="66"/>
      <c r="G660" s="65">
        <f>G661-G659</f>
        <v>1.7543999999999986</v>
      </c>
    </row>
    <row r="661" spans="1:7" x14ac:dyDescent="0.25">
      <c r="A661" s="61"/>
      <c r="B661" s="61"/>
      <c r="C661" s="68" t="s">
        <v>296</v>
      </c>
      <c r="D661" s="61"/>
      <c r="E661" s="63"/>
      <c r="F661" s="66"/>
      <c r="G661" s="69">
        <f>SUM(G653:G657)</f>
        <v>12.6304</v>
      </c>
    </row>
    <row r="662" spans="1:7" x14ac:dyDescent="0.25">
      <c r="A662" s="80"/>
      <c r="B662" s="80"/>
      <c r="C662" s="81"/>
      <c r="D662" s="80"/>
      <c r="E662" s="80"/>
      <c r="F662" s="82"/>
      <c r="G662" s="83"/>
    </row>
    <row r="663" spans="1:7" x14ac:dyDescent="0.25">
      <c r="A663" s="61" t="s">
        <v>465</v>
      </c>
      <c r="B663" s="61">
        <v>73415</v>
      </c>
      <c r="C663" s="62" t="s">
        <v>466</v>
      </c>
      <c r="D663" s="61" t="s">
        <v>67</v>
      </c>
      <c r="E663" s="63" t="s">
        <v>276</v>
      </c>
      <c r="F663" s="64"/>
      <c r="G663" s="65"/>
    </row>
    <row r="664" spans="1:7" x14ac:dyDescent="0.25">
      <c r="A664" s="61" t="s">
        <v>277</v>
      </c>
      <c r="B664" s="61">
        <v>88310</v>
      </c>
      <c r="C664" s="62" t="s">
        <v>457</v>
      </c>
      <c r="D664" s="61" t="s">
        <v>56</v>
      </c>
      <c r="E664" s="63">
        <v>0.4</v>
      </c>
      <c r="F664" s="66">
        <f>Preços!D11</f>
        <v>15.01</v>
      </c>
      <c r="G664" s="65">
        <f>E664*F664</f>
        <v>6.0040000000000004</v>
      </c>
    </row>
    <row r="665" spans="1:7" x14ac:dyDescent="0.25">
      <c r="A665" s="61" t="s">
        <v>277</v>
      </c>
      <c r="B665" s="61">
        <v>88316</v>
      </c>
      <c r="C665" s="62" t="s">
        <v>280</v>
      </c>
      <c r="D665" s="61" t="s">
        <v>56</v>
      </c>
      <c r="E665" s="63">
        <v>0.3</v>
      </c>
      <c r="F665" s="66">
        <f>Preços!D6</f>
        <v>12.18</v>
      </c>
      <c r="G665" s="65">
        <f>E665*F665</f>
        <v>3.6539999999999999</v>
      </c>
    </row>
    <row r="666" spans="1:7" ht="26.4" x14ac:dyDescent="0.25">
      <c r="A666" s="61" t="s">
        <v>281</v>
      </c>
      <c r="B666" s="61">
        <v>3767</v>
      </c>
      <c r="C666" s="62" t="s">
        <v>461</v>
      </c>
      <c r="D666" s="61" t="s">
        <v>314</v>
      </c>
      <c r="E666" s="63">
        <v>0.25</v>
      </c>
      <c r="F666" s="66">
        <f>VLOOKUP(B666,'[1]Composição 01-16'!A:D,4,0)</f>
        <v>0.61</v>
      </c>
      <c r="G666" s="65">
        <f>E666*F666</f>
        <v>0.1525</v>
      </c>
    </row>
    <row r="667" spans="1:7" x14ac:dyDescent="0.25">
      <c r="A667" s="61" t="s">
        <v>281</v>
      </c>
      <c r="B667" s="61">
        <v>7345</v>
      </c>
      <c r="C667" s="62" t="s">
        <v>467</v>
      </c>
      <c r="D667" s="61" t="s">
        <v>442</v>
      </c>
      <c r="E667" s="63">
        <v>0.24</v>
      </c>
      <c r="F667" s="66">
        <f>VLOOKUP(B667,'[1]Composição 01-16'!A:D,4,0)</f>
        <v>14.41</v>
      </c>
      <c r="G667" s="65">
        <f>E667*F667</f>
        <v>3.4583999999999997</v>
      </c>
    </row>
    <row r="668" spans="1:7" x14ac:dyDescent="0.25">
      <c r="A668" s="61"/>
      <c r="B668" s="61"/>
      <c r="C668" s="62"/>
      <c r="D668" s="61"/>
      <c r="E668" s="63"/>
      <c r="F668" s="66"/>
      <c r="G668" s="65"/>
    </row>
    <row r="669" spans="1:7" x14ac:dyDescent="0.25">
      <c r="A669" s="61"/>
      <c r="B669" s="61"/>
      <c r="C669" s="68" t="s">
        <v>294</v>
      </c>
      <c r="D669" s="61"/>
      <c r="E669" s="63"/>
      <c r="F669" s="66"/>
      <c r="G669" s="65">
        <f>SUMIF(D663:D667,"H",G663:G667)</f>
        <v>9.6580000000000013</v>
      </c>
    </row>
    <row r="670" spans="1:7" x14ac:dyDescent="0.25">
      <c r="A670" s="61"/>
      <c r="B670" s="61"/>
      <c r="C670" s="68" t="s">
        <v>295</v>
      </c>
      <c r="D670" s="61"/>
      <c r="E670" s="63"/>
      <c r="F670" s="66"/>
      <c r="G670" s="65">
        <f>G671-G669</f>
        <v>3.6108999999999991</v>
      </c>
    </row>
    <row r="671" spans="1:7" x14ac:dyDescent="0.25">
      <c r="A671" s="61"/>
      <c r="B671" s="61"/>
      <c r="C671" s="68" t="s">
        <v>296</v>
      </c>
      <c r="D671" s="61"/>
      <c r="E671" s="63"/>
      <c r="F671" s="66"/>
      <c r="G671" s="69">
        <f>SUM(G663:G667)</f>
        <v>13.2689</v>
      </c>
    </row>
    <row r="672" spans="1:7" x14ac:dyDescent="0.25">
      <c r="A672" s="80"/>
      <c r="B672" s="80"/>
      <c r="C672" s="81"/>
      <c r="D672" s="80"/>
      <c r="E672" s="80"/>
      <c r="F672" s="82"/>
      <c r="G672" s="83"/>
    </row>
    <row r="673" spans="1:7" x14ac:dyDescent="0.25">
      <c r="A673" s="61" t="s">
        <v>455</v>
      </c>
      <c r="B673" s="61" t="s">
        <v>468</v>
      </c>
      <c r="C673" s="62" t="s">
        <v>469</v>
      </c>
      <c r="D673" s="61" t="s">
        <v>67</v>
      </c>
      <c r="E673" s="63" t="s">
        <v>276</v>
      </c>
      <c r="F673" s="64"/>
      <c r="G673" s="65"/>
    </row>
    <row r="674" spans="1:7" x14ac:dyDescent="0.25">
      <c r="A674" s="61" t="s">
        <v>277</v>
      </c>
      <c r="B674" s="61">
        <v>88310</v>
      </c>
      <c r="C674" s="62" t="s">
        <v>457</v>
      </c>
      <c r="D674" s="61" t="s">
        <v>56</v>
      </c>
      <c r="E674" s="63">
        <v>0.35</v>
      </c>
      <c r="F674" s="66">
        <f>Preços!D11</f>
        <v>15.01</v>
      </c>
      <c r="G674" s="65">
        <f>E674*F674</f>
        <v>5.2534999999999998</v>
      </c>
    </row>
    <row r="675" spans="1:7" x14ac:dyDescent="0.25">
      <c r="A675" s="61" t="s">
        <v>277</v>
      </c>
      <c r="B675" s="61">
        <v>88316</v>
      </c>
      <c r="C675" s="62" t="s">
        <v>280</v>
      </c>
      <c r="D675" s="61" t="s">
        <v>56</v>
      </c>
      <c r="E675" s="63">
        <v>0.25</v>
      </c>
      <c r="F675" s="66">
        <f>Preços!D6</f>
        <v>12.18</v>
      </c>
      <c r="G675" s="65">
        <f>E675*F675</f>
        <v>3.0449999999999999</v>
      </c>
    </row>
    <row r="676" spans="1:7" x14ac:dyDescent="0.25">
      <c r="A676" s="61" t="s">
        <v>281</v>
      </c>
      <c r="B676" s="61">
        <v>7348</v>
      </c>
      <c r="C676" s="62" t="s">
        <v>443</v>
      </c>
      <c r="D676" s="61" t="s">
        <v>442</v>
      </c>
      <c r="E676" s="63">
        <v>0.17</v>
      </c>
      <c r="F676" s="66">
        <f>VLOOKUP(B676,'[1]Composição 01-16'!A:D,4,0)</f>
        <v>11.12</v>
      </c>
      <c r="G676" s="65">
        <f>E676*F676</f>
        <v>1.8904000000000001</v>
      </c>
    </row>
    <row r="677" spans="1:7" x14ac:dyDescent="0.25">
      <c r="A677" s="61"/>
      <c r="B677" s="61"/>
      <c r="C677" s="62"/>
      <c r="D677" s="61"/>
      <c r="E677" s="63"/>
      <c r="F677" s="66"/>
      <c r="G677" s="65"/>
    </row>
    <row r="678" spans="1:7" x14ac:dyDescent="0.25">
      <c r="A678" s="61"/>
      <c r="B678" s="61"/>
      <c r="C678" s="68" t="s">
        <v>294</v>
      </c>
      <c r="D678" s="61"/>
      <c r="E678" s="63"/>
      <c r="F678" s="66"/>
      <c r="G678" s="65">
        <f>SUMIF(D674:D676,"H",G674:G676)</f>
        <v>8.2985000000000007</v>
      </c>
    </row>
    <row r="679" spans="1:7" x14ac:dyDescent="0.25">
      <c r="A679" s="61"/>
      <c r="B679" s="61"/>
      <c r="C679" s="68" t="s">
        <v>295</v>
      </c>
      <c r="D679" s="61"/>
      <c r="E679" s="63"/>
      <c r="F679" s="66"/>
      <c r="G679" s="65">
        <f>G680-G678</f>
        <v>1.8903999999999996</v>
      </c>
    </row>
    <row r="680" spans="1:7" x14ac:dyDescent="0.25">
      <c r="A680" s="61"/>
      <c r="B680" s="61"/>
      <c r="C680" s="68" t="s">
        <v>296</v>
      </c>
      <c r="D680" s="61"/>
      <c r="E680" s="63"/>
      <c r="F680" s="66"/>
      <c r="G680" s="69">
        <f>SUM(G674:G676)</f>
        <v>10.1889</v>
      </c>
    </row>
    <row r="681" spans="1:7" x14ac:dyDescent="0.25">
      <c r="A681" s="80"/>
      <c r="B681" s="80"/>
      <c r="C681" s="81"/>
      <c r="D681" s="80"/>
      <c r="E681" s="80"/>
      <c r="F681" s="82"/>
      <c r="G681" s="83"/>
    </row>
    <row r="682" spans="1:7" x14ac:dyDescent="0.25">
      <c r="A682" s="61" t="s">
        <v>455</v>
      </c>
      <c r="B682" s="61" t="s">
        <v>470</v>
      </c>
      <c r="C682" s="62" t="s">
        <v>471</v>
      </c>
      <c r="D682" s="61" t="s">
        <v>67</v>
      </c>
      <c r="E682" s="63" t="s">
        <v>276</v>
      </c>
      <c r="F682" s="64"/>
      <c r="G682" s="65"/>
    </row>
    <row r="683" spans="1:7" x14ac:dyDescent="0.25">
      <c r="A683" s="61" t="s">
        <v>277</v>
      </c>
      <c r="B683" s="61">
        <v>88310</v>
      </c>
      <c r="C683" s="62" t="s">
        <v>457</v>
      </c>
      <c r="D683" s="61" t="s">
        <v>56</v>
      </c>
      <c r="E683" s="63">
        <v>0.4</v>
      </c>
      <c r="F683" s="66">
        <f>Preços!D11</f>
        <v>15.01</v>
      </c>
      <c r="G683" s="65">
        <f>E683*F683</f>
        <v>6.0040000000000004</v>
      </c>
    </row>
    <row r="684" spans="1:7" x14ac:dyDescent="0.25">
      <c r="A684" s="61" t="s">
        <v>277</v>
      </c>
      <c r="B684" s="61">
        <v>88316</v>
      </c>
      <c r="C684" s="62" t="s">
        <v>280</v>
      </c>
      <c r="D684" s="61" t="s">
        <v>56</v>
      </c>
      <c r="E684" s="63">
        <v>0.2</v>
      </c>
      <c r="F684" s="66">
        <f>Preços!D6</f>
        <v>12.18</v>
      </c>
      <c r="G684" s="65">
        <f>E684*F684</f>
        <v>2.4359999999999999</v>
      </c>
    </row>
    <row r="685" spans="1:7" ht="26.4" x14ac:dyDescent="0.25">
      <c r="A685" s="61" t="s">
        <v>281</v>
      </c>
      <c r="B685" s="61">
        <v>3767</v>
      </c>
      <c r="C685" s="62" t="s">
        <v>461</v>
      </c>
      <c r="D685" s="61" t="s">
        <v>314</v>
      </c>
      <c r="E685" s="63">
        <v>0.4</v>
      </c>
      <c r="F685" s="66">
        <f>VLOOKUP(B685,'[1]Composição 01-16'!A:D,4,0)</f>
        <v>0.61</v>
      </c>
      <c r="G685" s="65">
        <f>E685*F685</f>
        <v>0.24399999999999999</v>
      </c>
    </row>
    <row r="686" spans="1:7" x14ac:dyDescent="0.25">
      <c r="A686" s="61" t="s">
        <v>281</v>
      </c>
      <c r="B686" s="61">
        <v>5318</v>
      </c>
      <c r="C686" s="62" t="s">
        <v>441</v>
      </c>
      <c r="D686" s="61" t="s">
        <v>442</v>
      </c>
      <c r="E686" s="63">
        <v>0.04</v>
      </c>
      <c r="F686" s="66">
        <f>VLOOKUP(B686,'[1]Composição 01-16'!A:D,4,0)</f>
        <v>8.6999999999999993</v>
      </c>
      <c r="G686" s="65">
        <f>E686*F686</f>
        <v>0.34799999999999998</v>
      </c>
    </row>
    <row r="687" spans="1:7" x14ac:dyDescent="0.25">
      <c r="A687" s="61" t="s">
        <v>281</v>
      </c>
      <c r="B687" s="61">
        <v>7311</v>
      </c>
      <c r="C687" s="62" t="s">
        <v>472</v>
      </c>
      <c r="D687" s="61" t="s">
        <v>442</v>
      </c>
      <c r="E687" s="63">
        <v>0.16</v>
      </c>
      <c r="F687" s="66">
        <f>VLOOKUP(B687,'[1]Composição 01-16'!A:D,4,0)</f>
        <v>22.83</v>
      </c>
      <c r="G687" s="65">
        <f>E687*F687</f>
        <v>3.6527999999999996</v>
      </c>
    </row>
    <row r="688" spans="1:7" x14ac:dyDescent="0.25">
      <c r="A688" s="61"/>
      <c r="B688" s="61"/>
      <c r="C688" s="62"/>
      <c r="D688" s="61"/>
      <c r="E688" s="63"/>
      <c r="F688" s="66"/>
      <c r="G688" s="65"/>
    </row>
    <row r="689" spans="1:7" x14ac:dyDescent="0.25">
      <c r="A689" s="61"/>
      <c r="B689" s="61"/>
      <c r="C689" s="68" t="s">
        <v>294</v>
      </c>
      <c r="D689" s="61"/>
      <c r="E689" s="63"/>
      <c r="F689" s="66"/>
      <c r="G689" s="65">
        <f>SUMIF(D683:D687,"H",G683:G687)</f>
        <v>8.4400000000000013</v>
      </c>
    </row>
    <row r="690" spans="1:7" x14ac:dyDescent="0.25">
      <c r="A690" s="61"/>
      <c r="B690" s="61"/>
      <c r="C690" s="68" t="s">
        <v>295</v>
      </c>
      <c r="D690" s="61"/>
      <c r="E690" s="63"/>
      <c r="F690" s="66"/>
      <c r="G690" s="65">
        <f>G691-G689</f>
        <v>4.2447999999999997</v>
      </c>
    </row>
    <row r="691" spans="1:7" x14ac:dyDescent="0.25">
      <c r="A691" s="61"/>
      <c r="B691" s="61"/>
      <c r="C691" s="68" t="s">
        <v>296</v>
      </c>
      <c r="D691" s="61"/>
      <c r="E691" s="63"/>
      <c r="F691" s="66"/>
      <c r="G691" s="69">
        <f>SUM(G683:G687)</f>
        <v>12.684800000000001</v>
      </c>
    </row>
    <row r="692" spans="1:7" x14ac:dyDescent="0.25">
      <c r="A692" s="80"/>
      <c r="B692" s="80"/>
      <c r="C692" s="81"/>
      <c r="D692" s="80"/>
      <c r="E692" s="80"/>
      <c r="F692" s="82"/>
      <c r="G692" s="83"/>
    </row>
    <row r="693" spans="1:7" ht="26.4" x14ac:dyDescent="0.25">
      <c r="A693" s="61" t="s">
        <v>455</v>
      </c>
      <c r="B693" s="61" t="s">
        <v>35</v>
      </c>
      <c r="C693" s="62" t="s">
        <v>473</v>
      </c>
      <c r="D693" s="61" t="s">
        <v>67</v>
      </c>
      <c r="E693" s="63" t="s">
        <v>276</v>
      </c>
      <c r="F693" s="64">
        <f>VLOOKUP(B693,'[1]Composição 01-16'!A:D,4,0)</f>
        <v>19.84</v>
      </c>
      <c r="G693" s="65"/>
    </row>
    <row r="694" spans="1:7" x14ac:dyDescent="0.25">
      <c r="A694" s="61" t="s">
        <v>277</v>
      </c>
      <c r="B694" s="61">
        <v>88310</v>
      </c>
      <c r="C694" s="62" t="s">
        <v>457</v>
      </c>
      <c r="D694" s="61" t="s">
        <v>56</v>
      </c>
      <c r="E694" s="63">
        <v>0.5</v>
      </c>
      <c r="F694" s="66">
        <f>Preços!D11</f>
        <v>15.01</v>
      </c>
      <c r="G694" s="65">
        <f>E694*F694</f>
        <v>7.5049999999999999</v>
      </c>
    </row>
    <row r="695" spans="1:7" x14ac:dyDescent="0.25">
      <c r="A695" s="61" t="s">
        <v>277</v>
      </c>
      <c r="B695" s="61">
        <v>88316</v>
      </c>
      <c r="C695" s="62" t="s">
        <v>280</v>
      </c>
      <c r="D695" s="61" t="s">
        <v>56</v>
      </c>
      <c r="E695" s="63">
        <v>0.5</v>
      </c>
      <c r="F695" s="66">
        <f>Preços!D6</f>
        <v>12.18</v>
      </c>
      <c r="G695" s="65">
        <f>E695*F695</f>
        <v>6.09</v>
      </c>
    </row>
    <row r="696" spans="1:7" x14ac:dyDescent="0.25">
      <c r="A696" s="61" t="s">
        <v>281</v>
      </c>
      <c r="B696" s="61">
        <v>3768</v>
      </c>
      <c r="C696" s="62" t="s">
        <v>474</v>
      </c>
      <c r="D696" s="61" t="s">
        <v>314</v>
      </c>
      <c r="E696" s="63">
        <v>0.6</v>
      </c>
      <c r="F696" s="66">
        <f>VLOOKUP(B696,'[1]Composição 01-16'!A:D,4,0)</f>
        <v>2.56</v>
      </c>
      <c r="G696" s="65">
        <f>E696*F696</f>
        <v>1.536</v>
      </c>
    </row>
    <row r="697" spans="1:7" x14ac:dyDescent="0.25">
      <c r="A697" s="61" t="s">
        <v>281</v>
      </c>
      <c r="B697" s="61">
        <v>5318</v>
      </c>
      <c r="C697" s="62" t="s">
        <v>441</v>
      </c>
      <c r="D697" s="61" t="s">
        <v>442</v>
      </c>
      <c r="E697" s="63">
        <v>7.0000000000000007E-2</v>
      </c>
      <c r="F697" s="66">
        <f>VLOOKUP(B697,'[1]Composição 01-16'!A:D,4,0)</f>
        <v>8.6999999999999993</v>
      </c>
      <c r="G697" s="65">
        <f>E697*F697</f>
        <v>0.60899999999999999</v>
      </c>
    </row>
    <row r="698" spans="1:7" x14ac:dyDescent="0.25">
      <c r="A698" s="61" t="s">
        <v>281</v>
      </c>
      <c r="B698" s="61">
        <v>7292</v>
      </c>
      <c r="C698" s="62" t="s">
        <v>475</v>
      </c>
      <c r="D698" s="61" t="s">
        <v>442</v>
      </c>
      <c r="E698" s="63">
        <v>0.16</v>
      </c>
      <c r="F698" s="66">
        <f>VLOOKUP(B698,'[1]Composição 01-16'!A:D,4,0)</f>
        <v>21.53</v>
      </c>
      <c r="G698" s="65">
        <f>E698*F698</f>
        <v>3.4448000000000003</v>
      </c>
    </row>
    <row r="699" spans="1:7" x14ac:dyDescent="0.25">
      <c r="A699" s="61"/>
      <c r="B699" s="61"/>
      <c r="C699" s="62"/>
      <c r="D699" s="61"/>
      <c r="E699" s="63"/>
      <c r="F699" s="66"/>
      <c r="G699" s="65"/>
    </row>
    <row r="700" spans="1:7" x14ac:dyDescent="0.25">
      <c r="A700" s="61"/>
      <c r="B700" s="61"/>
      <c r="C700" s="68" t="s">
        <v>294</v>
      </c>
      <c r="D700" s="61"/>
      <c r="E700" s="63"/>
      <c r="F700" s="66"/>
      <c r="G700" s="65">
        <f>SUMIF(D694:D698,"H",G694:G698)</f>
        <v>13.594999999999999</v>
      </c>
    </row>
    <row r="701" spans="1:7" x14ac:dyDescent="0.25">
      <c r="A701" s="61"/>
      <c r="B701" s="61"/>
      <c r="C701" s="68" t="s">
        <v>295</v>
      </c>
      <c r="D701" s="61"/>
      <c r="E701" s="63"/>
      <c r="F701" s="66"/>
      <c r="G701" s="65">
        <f>G702-G700</f>
        <v>5.5898000000000003</v>
      </c>
    </row>
    <row r="702" spans="1:7" x14ac:dyDescent="0.25">
      <c r="A702" s="61"/>
      <c r="B702" s="61"/>
      <c r="C702" s="68" t="s">
        <v>296</v>
      </c>
      <c r="D702" s="61"/>
      <c r="E702" s="63"/>
      <c r="F702" s="66"/>
      <c r="G702" s="69">
        <f>SUM(G694:G698)</f>
        <v>19.184799999999999</v>
      </c>
    </row>
    <row r="703" spans="1:7" x14ac:dyDescent="0.25">
      <c r="A703" s="80"/>
      <c r="B703" s="80"/>
      <c r="C703" s="81"/>
      <c r="D703" s="80"/>
      <c r="E703" s="80"/>
      <c r="F703" s="82"/>
      <c r="G703" s="83"/>
    </row>
    <row r="704" spans="1:7" x14ac:dyDescent="0.25">
      <c r="A704" s="339" t="s">
        <v>522</v>
      </c>
      <c r="B704" s="339"/>
      <c r="C704" s="339"/>
      <c r="D704" s="339"/>
      <c r="E704" s="339"/>
      <c r="F704" s="339"/>
      <c r="G704" s="339"/>
    </row>
    <row r="705" spans="1:7" x14ac:dyDescent="0.25">
      <c r="A705" s="61">
        <v>1002000</v>
      </c>
      <c r="B705" s="61"/>
      <c r="C705" s="62" t="s">
        <v>267</v>
      </c>
      <c r="D705" s="61"/>
      <c r="E705" s="63" t="s">
        <v>276</v>
      </c>
      <c r="F705" s="64"/>
      <c r="G705" s="65"/>
    </row>
    <row r="706" spans="1:7" x14ac:dyDescent="0.25">
      <c r="A706" s="61" t="s">
        <v>281</v>
      </c>
      <c r="B706" s="61">
        <v>370</v>
      </c>
      <c r="C706" s="62" t="s">
        <v>332</v>
      </c>
      <c r="D706" s="61" t="s">
        <v>57</v>
      </c>
      <c r="E706" s="63">
        <v>9.8299999999999998E-2</v>
      </c>
      <c r="F706" s="66">
        <v>36.799999999999997</v>
      </c>
      <c r="G706" s="65">
        <f t="shared" ref="G706:G720" si="10">E706*F706</f>
        <v>3.6174399999999998</v>
      </c>
    </row>
    <row r="707" spans="1:7" x14ac:dyDescent="0.25">
      <c r="A707" s="61" t="s">
        <v>281</v>
      </c>
      <c r="B707" s="61">
        <v>1379</v>
      </c>
      <c r="C707" s="62" t="s">
        <v>324</v>
      </c>
      <c r="D707" s="61" t="s">
        <v>69</v>
      </c>
      <c r="E707" s="63">
        <v>38.325000000000003</v>
      </c>
      <c r="F707" s="66">
        <v>0.45</v>
      </c>
      <c r="G707" s="65">
        <f t="shared" si="10"/>
        <v>17.246250000000003</v>
      </c>
    </row>
    <row r="708" spans="1:7" ht="26.4" x14ac:dyDescent="0.25">
      <c r="A708" s="61" t="s">
        <v>281</v>
      </c>
      <c r="B708" s="61">
        <v>3767</v>
      </c>
      <c r="C708" s="62" t="s">
        <v>461</v>
      </c>
      <c r="D708" s="61" t="s">
        <v>314</v>
      </c>
      <c r="E708" s="63">
        <v>3</v>
      </c>
      <c r="F708" s="66">
        <v>0.38</v>
      </c>
      <c r="G708" s="65">
        <f t="shared" si="10"/>
        <v>1.1400000000000001</v>
      </c>
    </row>
    <row r="709" spans="1:7" x14ac:dyDescent="0.25">
      <c r="A709" s="61" t="s">
        <v>281</v>
      </c>
      <c r="B709" s="61">
        <v>0</v>
      </c>
      <c r="C709" s="62" t="s">
        <v>487</v>
      </c>
      <c r="D709" s="61" t="s">
        <v>314</v>
      </c>
      <c r="E709" s="63">
        <v>4</v>
      </c>
      <c r="F709" s="66">
        <v>80.91</v>
      </c>
      <c r="G709" s="65">
        <f t="shared" si="10"/>
        <v>323.64</v>
      </c>
    </row>
    <row r="710" spans="1:7" ht="26.4" x14ac:dyDescent="0.25">
      <c r="A710" s="61" t="s">
        <v>281</v>
      </c>
      <c r="B710" s="61">
        <v>567</v>
      </c>
      <c r="C710" s="62" t="s">
        <v>488</v>
      </c>
      <c r="D710" s="61" t="s">
        <v>57</v>
      </c>
      <c r="E710" s="63">
        <v>5</v>
      </c>
      <c r="F710" s="66">
        <v>8.76</v>
      </c>
      <c r="G710" s="65">
        <f t="shared" si="10"/>
        <v>43.8</v>
      </c>
    </row>
    <row r="711" spans="1:7" x14ac:dyDescent="0.25">
      <c r="A711" s="61" t="s">
        <v>281</v>
      </c>
      <c r="B711" s="61">
        <v>0</v>
      </c>
      <c r="C711" s="62" t="s">
        <v>489</v>
      </c>
      <c r="D711" s="61" t="s">
        <v>160</v>
      </c>
      <c r="E711" s="63">
        <v>6.68</v>
      </c>
      <c r="F711" s="66">
        <v>5.23</v>
      </c>
      <c r="G711" s="65">
        <f t="shared" si="10"/>
        <v>34.936399999999999</v>
      </c>
    </row>
    <row r="712" spans="1:7" ht="26.4" x14ac:dyDescent="0.25">
      <c r="A712" s="61" t="s">
        <v>281</v>
      </c>
      <c r="B712" s="61">
        <v>11950</v>
      </c>
      <c r="C712" s="62" t="s">
        <v>490</v>
      </c>
      <c r="D712" s="61" t="s">
        <v>314</v>
      </c>
      <c r="E712" s="63">
        <v>10</v>
      </c>
      <c r="F712" s="66">
        <v>0.2</v>
      </c>
      <c r="G712" s="65">
        <f t="shared" si="10"/>
        <v>2</v>
      </c>
    </row>
    <row r="713" spans="1:7" ht="26.4" x14ac:dyDescent="0.25">
      <c r="A713" s="61" t="s">
        <v>281</v>
      </c>
      <c r="B713" s="61">
        <v>7312</v>
      </c>
      <c r="C713" s="62" t="s">
        <v>491</v>
      </c>
      <c r="D713" s="61" t="s">
        <v>463</v>
      </c>
      <c r="E713" s="63">
        <v>0.96</v>
      </c>
      <c r="F713" s="66">
        <v>22.29</v>
      </c>
      <c r="G713" s="65">
        <f t="shared" si="10"/>
        <v>21.398399999999999</v>
      </c>
    </row>
    <row r="714" spans="1:7" x14ac:dyDescent="0.25">
      <c r="A714" s="61" t="s">
        <v>281</v>
      </c>
      <c r="B714" s="61">
        <v>10481</v>
      </c>
      <c r="C714" s="62" t="s">
        <v>492</v>
      </c>
      <c r="D714" s="61" t="s">
        <v>442</v>
      </c>
      <c r="E714" s="63">
        <v>0.26</v>
      </c>
      <c r="F714" s="66">
        <v>13.95</v>
      </c>
      <c r="G714" s="65">
        <f t="shared" si="10"/>
        <v>3.6269999999999998</v>
      </c>
    </row>
    <row r="715" spans="1:7" x14ac:dyDescent="0.25">
      <c r="A715" s="61" t="s">
        <v>281</v>
      </c>
      <c r="B715" s="61">
        <v>4056</v>
      </c>
      <c r="C715" s="62" t="s">
        <v>462</v>
      </c>
      <c r="D715" s="61" t="s">
        <v>463</v>
      </c>
      <c r="E715" s="63">
        <v>1.8</v>
      </c>
      <c r="F715" s="66">
        <v>3.39</v>
      </c>
      <c r="G715" s="65">
        <f t="shared" si="10"/>
        <v>6.1020000000000003</v>
      </c>
    </row>
    <row r="716" spans="1:7" x14ac:dyDescent="0.25">
      <c r="A716" s="61" t="s">
        <v>277</v>
      </c>
      <c r="B716" s="61">
        <v>88261</v>
      </c>
      <c r="C716" s="62" t="s">
        <v>493</v>
      </c>
      <c r="D716" s="61" t="s">
        <v>56</v>
      </c>
      <c r="E716" s="63">
        <v>2</v>
      </c>
      <c r="F716" s="66">
        <f>Preços!D8</f>
        <v>15.01</v>
      </c>
      <c r="G716" s="65">
        <f t="shared" si="10"/>
        <v>30.02</v>
      </c>
    </row>
    <row r="717" spans="1:7" x14ac:dyDescent="0.25">
      <c r="A717" s="61" t="s">
        <v>277</v>
      </c>
      <c r="B717" s="61">
        <v>88239</v>
      </c>
      <c r="C717" s="62" t="s">
        <v>308</v>
      </c>
      <c r="D717" s="61" t="s">
        <v>56</v>
      </c>
      <c r="E717" s="63">
        <v>1</v>
      </c>
      <c r="F717" s="66">
        <f>Preços!D7</f>
        <v>12.35</v>
      </c>
      <c r="G717" s="65">
        <f t="shared" si="10"/>
        <v>12.35</v>
      </c>
    </row>
    <row r="718" spans="1:7" x14ac:dyDescent="0.25">
      <c r="A718" s="61" t="s">
        <v>277</v>
      </c>
      <c r="B718" s="61">
        <v>88309</v>
      </c>
      <c r="C718" s="62" t="s">
        <v>301</v>
      </c>
      <c r="D718" s="61" t="s">
        <v>56</v>
      </c>
      <c r="E718" s="63">
        <v>1</v>
      </c>
      <c r="F718" s="66">
        <f>Preços!D5</f>
        <v>15.01</v>
      </c>
      <c r="G718" s="65">
        <f t="shared" si="10"/>
        <v>15.01</v>
      </c>
    </row>
    <row r="719" spans="1:7" x14ac:dyDescent="0.25">
      <c r="A719" s="61" t="s">
        <v>277</v>
      </c>
      <c r="B719" s="61">
        <v>88310</v>
      </c>
      <c r="C719" s="62" t="s">
        <v>457</v>
      </c>
      <c r="D719" s="61" t="s">
        <v>56</v>
      </c>
      <c r="E719" s="63">
        <v>2</v>
      </c>
      <c r="F719" s="66">
        <f>Preços!D11</f>
        <v>15.01</v>
      </c>
      <c r="G719" s="65">
        <f t="shared" si="10"/>
        <v>30.02</v>
      </c>
    </row>
    <row r="720" spans="1:7" x14ac:dyDescent="0.25">
      <c r="A720" s="61" t="s">
        <v>277</v>
      </c>
      <c r="B720" s="61">
        <v>88316</v>
      </c>
      <c r="C720" s="62" t="s">
        <v>280</v>
      </c>
      <c r="D720" s="61" t="s">
        <v>56</v>
      </c>
      <c r="E720" s="63">
        <v>1.5</v>
      </c>
      <c r="F720" s="66">
        <f>Preços!D6</f>
        <v>12.18</v>
      </c>
      <c r="G720" s="65">
        <f t="shared" si="10"/>
        <v>18.27</v>
      </c>
    </row>
    <row r="721" spans="1:7" x14ac:dyDescent="0.25">
      <c r="A721" s="61"/>
      <c r="B721" s="61"/>
      <c r="C721" s="62"/>
      <c r="D721" s="61"/>
      <c r="E721" s="63"/>
      <c r="F721" s="66"/>
      <c r="G721" s="65"/>
    </row>
    <row r="722" spans="1:7" x14ac:dyDescent="0.25">
      <c r="A722" s="61"/>
      <c r="B722" s="61"/>
      <c r="C722" s="68" t="s">
        <v>294</v>
      </c>
      <c r="D722" s="61"/>
      <c r="E722" s="63"/>
      <c r="F722" s="66"/>
      <c r="G722" s="65">
        <f>SUMIF(D706:D720,"H",G706:G720)</f>
        <v>105.66999999999999</v>
      </c>
    </row>
    <row r="723" spans="1:7" x14ac:dyDescent="0.25">
      <c r="A723" s="61"/>
      <c r="B723" s="61"/>
      <c r="C723" s="68" t="s">
        <v>295</v>
      </c>
      <c r="D723" s="61"/>
      <c r="E723" s="63"/>
      <c r="F723" s="66"/>
      <c r="G723" s="65">
        <f>G724-G722</f>
        <v>457.50748999999996</v>
      </c>
    </row>
    <row r="724" spans="1:7" x14ac:dyDescent="0.25">
      <c r="A724" s="61"/>
      <c r="B724" s="61"/>
      <c r="C724" s="68" t="s">
        <v>296</v>
      </c>
      <c r="D724" s="61"/>
      <c r="E724" s="63"/>
      <c r="F724" s="66"/>
      <c r="G724" s="69">
        <f>SUM(G706:G721)</f>
        <v>563.17748999999992</v>
      </c>
    </row>
    <row r="725" spans="1:7" x14ac:dyDescent="0.25">
      <c r="A725" s="80"/>
      <c r="B725" s="80"/>
      <c r="C725" s="81"/>
      <c r="D725" s="80"/>
      <c r="E725" s="80"/>
      <c r="F725" s="82"/>
      <c r="G725" s="83"/>
    </row>
    <row r="726" spans="1:7" ht="26.4" x14ac:dyDescent="0.25">
      <c r="A726" s="61" t="s">
        <v>465</v>
      </c>
      <c r="B726" s="61">
        <v>84135</v>
      </c>
      <c r="C726" s="62" t="s">
        <v>476</v>
      </c>
      <c r="D726" s="61" t="s">
        <v>314</v>
      </c>
      <c r="E726" s="63" t="s">
        <v>276</v>
      </c>
      <c r="F726" s="64">
        <f>VLOOKUP(B726,'[1]Composição 01-16'!A:D,4,0)</f>
        <v>202.88</v>
      </c>
      <c r="G726" s="65"/>
    </row>
    <row r="727" spans="1:7" x14ac:dyDescent="0.25">
      <c r="A727" s="61" t="s">
        <v>277</v>
      </c>
      <c r="B727" s="61">
        <v>88309</v>
      </c>
      <c r="C727" s="62" t="s">
        <v>301</v>
      </c>
      <c r="D727" s="61" t="s">
        <v>56</v>
      </c>
      <c r="E727" s="63">
        <v>0.5</v>
      </c>
      <c r="F727" s="66">
        <f>Preços!D5</f>
        <v>15.01</v>
      </c>
      <c r="G727" s="65">
        <f>E727*F727</f>
        <v>7.5049999999999999</v>
      </c>
    </row>
    <row r="728" spans="1:7" x14ac:dyDescent="0.25">
      <c r="A728" s="61" t="s">
        <v>277</v>
      </c>
      <c r="B728" s="61">
        <v>88316</v>
      </c>
      <c r="C728" s="62" t="s">
        <v>280</v>
      </c>
      <c r="D728" s="61" t="s">
        <v>56</v>
      </c>
      <c r="E728" s="63">
        <v>1</v>
      </c>
      <c r="F728" s="66">
        <f>Preços!D6</f>
        <v>12.18</v>
      </c>
      <c r="G728" s="65">
        <f>E728*F728</f>
        <v>12.18</v>
      </c>
    </row>
    <row r="729" spans="1:7" x14ac:dyDescent="0.25">
      <c r="A729" s="61" t="s">
        <v>281</v>
      </c>
      <c r="B729" s="61">
        <v>370</v>
      </c>
      <c r="C729" s="62" t="s">
        <v>332</v>
      </c>
      <c r="D729" s="61" t="s">
        <v>68</v>
      </c>
      <c r="E729" s="63">
        <v>0.05</v>
      </c>
      <c r="F729" s="66">
        <f>VLOOKUP(B729,'[1]Composição 01-16'!A:D,4,0)</f>
        <v>44.5</v>
      </c>
      <c r="G729" s="65">
        <f>E729*F729</f>
        <v>2.2250000000000001</v>
      </c>
    </row>
    <row r="730" spans="1:7" x14ac:dyDescent="0.25">
      <c r="A730" s="61" t="s">
        <v>281</v>
      </c>
      <c r="B730" s="61">
        <v>1379</v>
      </c>
      <c r="C730" s="62" t="s">
        <v>324</v>
      </c>
      <c r="D730" s="61" t="s">
        <v>69</v>
      </c>
      <c r="E730" s="63">
        <v>1.5</v>
      </c>
      <c r="F730" s="66">
        <f>VLOOKUP(B730,'[1]Composição 01-16'!A:D,4,0)</f>
        <v>0.49</v>
      </c>
      <c r="G730" s="65">
        <f>E730*F730</f>
        <v>0.73499999999999999</v>
      </c>
    </row>
    <row r="731" spans="1:7" ht="26.4" x14ac:dyDescent="0.25">
      <c r="A731" s="61" t="s">
        <v>281</v>
      </c>
      <c r="B731" s="61">
        <v>11638</v>
      </c>
      <c r="C731" s="62" t="s">
        <v>477</v>
      </c>
      <c r="D731" s="61" t="s">
        <v>314</v>
      </c>
      <c r="E731" s="63">
        <v>1</v>
      </c>
      <c r="F731" s="66">
        <f>VLOOKUP(B731,'[1]Composição 01-16'!A:D,4,0)</f>
        <v>86.59</v>
      </c>
      <c r="G731" s="65">
        <f>E731*F731</f>
        <v>86.59</v>
      </c>
    </row>
    <row r="732" spans="1:7" x14ac:dyDescent="0.25">
      <c r="A732" s="61"/>
      <c r="B732" s="61"/>
      <c r="C732" s="62"/>
      <c r="D732" s="61"/>
      <c r="E732" s="63"/>
      <c r="F732" s="66"/>
      <c r="G732" s="65"/>
    </row>
    <row r="733" spans="1:7" x14ac:dyDescent="0.25">
      <c r="A733" s="61"/>
      <c r="B733" s="61"/>
      <c r="C733" s="68" t="s">
        <v>294</v>
      </c>
      <c r="D733" s="61"/>
      <c r="E733" s="63"/>
      <c r="F733" s="66"/>
      <c r="G733" s="65">
        <f>SUMIF(D727:D731,"H",G727:G731)</f>
        <v>19.684999999999999</v>
      </c>
    </row>
    <row r="734" spans="1:7" x14ac:dyDescent="0.25">
      <c r="A734" s="61"/>
      <c r="B734" s="61"/>
      <c r="C734" s="68" t="s">
        <v>295</v>
      </c>
      <c r="D734" s="61"/>
      <c r="E734" s="63"/>
      <c r="F734" s="66"/>
      <c r="G734" s="65">
        <f>G735-G733</f>
        <v>89.55</v>
      </c>
    </row>
    <row r="735" spans="1:7" x14ac:dyDescent="0.25">
      <c r="A735" s="61"/>
      <c r="B735" s="61"/>
      <c r="C735" s="68" t="s">
        <v>296</v>
      </c>
      <c r="D735" s="61"/>
      <c r="E735" s="63"/>
      <c r="F735" s="66"/>
      <c r="G735" s="69">
        <f>SUM(G727:G731)</f>
        <v>109.235</v>
      </c>
    </row>
    <row r="736" spans="1:7" x14ac:dyDescent="0.25">
      <c r="A736" s="80"/>
      <c r="B736" s="80"/>
      <c r="C736" s="81"/>
      <c r="D736" s="80"/>
      <c r="E736" s="80"/>
      <c r="F736" s="82"/>
      <c r="G736" s="83"/>
    </row>
    <row r="737" spans="1:7" ht="26.4" x14ac:dyDescent="0.25">
      <c r="A737" s="61" t="s">
        <v>478</v>
      </c>
      <c r="B737" s="61">
        <v>86895</v>
      </c>
      <c r="C737" s="62" t="s">
        <v>528</v>
      </c>
      <c r="D737" s="61" t="s">
        <v>314</v>
      </c>
      <c r="E737" s="63" t="s">
        <v>276</v>
      </c>
      <c r="F737" s="64">
        <f>VLOOKUP(B737,'[1]Composição 01-16'!A:D,4,0)</f>
        <v>241.74</v>
      </c>
      <c r="G737" s="65"/>
    </row>
    <row r="738" spans="1:7" x14ac:dyDescent="0.25">
      <c r="A738" s="61" t="s">
        <v>277</v>
      </c>
      <c r="B738" s="61">
        <v>88274</v>
      </c>
      <c r="C738" s="62" t="s">
        <v>479</v>
      </c>
      <c r="D738" s="61" t="s">
        <v>56</v>
      </c>
      <c r="E738" s="63">
        <v>0.9</v>
      </c>
      <c r="F738" s="66">
        <f>Preços!D15</f>
        <v>14.39</v>
      </c>
      <c r="G738" s="65">
        <f t="shared" ref="G738:G744" si="11">E738*F738</f>
        <v>12.951000000000001</v>
      </c>
    </row>
    <row r="739" spans="1:7" x14ac:dyDescent="0.25">
      <c r="A739" s="61" t="s">
        <v>277</v>
      </c>
      <c r="B739" s="61">
        <v>88316</v>
      </c>
      <c r="C739" s="62" t="s">
        <v>280</v>
      </c>
      <c r="D739" s="61" t="s">
        <v>56</v>
      </c>
      <c r="E739" s="63">
        <v>0.5</v>
      </c>
      <c r="F739" s="66">
        <f>Preços!D6</f>
        <v>12.18</v>
      </c>
      <c r="G739" s="65">
        <f t="shared" si="11"/>
        <v>6.09</v>
      </c>
    </row>
    <row r="740" spans="1:7" x14ac:dyDescent="0.25">
      <c r="A740" s="61" t="s">
        <v>281</v>
      </c>
      <c r="B740" s="61">
        <v>4823</v>
      </c>
      <c r="C740" s="62" t="s">
        <v>480</v>
      </c>
      <c r="D740" s="61" t="s">
        <v>69</v>
      </c>
      <c r="E740" s="63">
        <v>0.3</v>
      </c>
      <c r="F740" s="66">
        <f>VLOOKUP(B740,'[1]Composição 01-16'!A:D,4,0)</f>
        <v>36.86</v>
      </c>
      <c r="G740" s="65">
        <f t="shared" si="11"/>
        <v>11.058</v>
      </c>
    </row>
    <row r="741" spans="1:7" ht="26.4" x14ac:dyDescent="0.25">
      <c r="A741" s="61" t="s">
        <v>281</v>
      </c>
      <c r="B741" s="61">
        <v>7568</v>
      </c>
      <c r="C741" s="62" t="s">
        <v>481</v>
      </c>
      <c r="D741" s="61" t="s">
        <v>314</v>
      </c>
      <c r="E741" s="63">
        <v>2</v>
      </c>
      <c r="F741" s="66">
        <f>VLOOKUP(B741,'[1]Composição 01-16'!A:D,4,0)</f>
        <v>0.66</v>
      </c>
      <c r="G741" s="65">
        <f t="shared" si="11"/>
        <v>1.32</v>
      </c>
    </row>
    <row r="742" spans="1:7" x14ac:dyDescent="0.25">
      <c r="A742" s="61" t="s">
        <v>281</v>
      </c>
      <c r="B742" s="61">
        <v>11795</v>
      </c>
      <c r="C742" s="62" t="s">
        <v>482</v>
      </c>
      <c r="D742" s="61" t="s">
        <v>67</v>
      </c>
      <c r="E742" s="63">
        <v>0.2</v>
      </c>
      <c r="F742" s="66">
        <f>VLOOKUP(B742,'[1]Composição 01-16'!A:D,4,0)</f>
        <v>361.32</v>
      </c>
      <c r="G742" s="65">
        <f t="shared" si="11"/>
        <v>72.263999999999996</v>
      </c>
    </row>
    <row r="743" spans="1:7" x14ac:dyDescent="0.25">
      <c r="A743" s="61" t="s">
        <v>281</v>
      </c>
      <c r="B743" s="61">
        <v>37329</v>
      </c>
      <c r="C743" s="62" t="s">
        <v>483</v>
      </c>
      <c r="D743" s="61" t="s">
        <v>69</v>
      </c>
      <c r="E743" s="63">
        <v>0.02</v>
      </c>
      <c r="F743" s="66">
        <f>VLOOKUP(B743,'[1]Composição 01-16'!A:D,4,0)</f>
        <v>53.64</v>
      </c>
      <c r="G743" s="65">
        <f t="shared" si="11"/>
        <v>1.0728</v>
      </c>
    </row>
    <row r="744" spans="1:7" ht="26.4" x14ac:dyDescent="0.25">
      <c r="A744" s="61" t="s">
        <v>281</v>
      </c>
      <c r="B744" s="61">
        <v>37590</v>
      </c>
      <c r="C744" s="62" t="s">
        <v>484</v>
      </c>
      <c r="D744" s="61" t="s">
        <v>314</v>
      </c>
      <c r="E744" s="63">
        <v>1</v>
      </c>
      <c r="F744" s="66">
        <f>VLOOKUP(B744,'[1]Composição 01-16'!A:D,4,0)</f>
        <v>22.29</v>
      </c>
      <c r="G744" s="65">
        <f t="shared" si="11"/>
        <v>22.29</v>
      </c>
    </row>
    <row r="745" spans="1:7" x14ac:dyDescent="0.25">
      <c r="A745" s="61"/>
      <c r="B745" s="61"/>
      <c r="C745" s="62"/>
      <c r="D745" s="61"/>
      <c r="E745" s="63"/>
      <c r="F745" s="66"/>
      <c r="G745" s="65"/>
    </row>
    <row r="746" spans="1:7" x14ac:dyDescent="0.25">
      <c r="A746" s="61"/>
      <c r="B746" s="61"/>
      <c r="C746" s="68" t="s">
        <v>294</v>
      </c>
      <c r="D746" s="61"/>
      <c r="E746" s="63"/>
      <c r="F746" s="66"/>
      <c r="G746" s="65">
        <f>SUMIF(D738:D744,"H",G738:G744)</f>
        <v>19.041</v>
      </c>
    </row>
    <row r="747" spans="1:7" x14ac:dyDescent="0.25">
      <c r="A747" s="61"/>
      <c r="B747" s="61"/>
      <c r="C747" s="68" t="s">
        <v>295</v>
      </c>
      <c r="D747" s="61"/>
      <c r="E747" s="63"/>
      <c r="F747" s="66"/>
      <c r="G747" s="65">
        <f>G748-G746</f>
        <v>108.00479999999999</v>
      </c>
    </row>
    <row r="748" spans="1:7" x14ac:dyDescent="0.25">
      <c r="A748" s="61"/>
      <c r="B748" s="61"/>
      <c r="C748" s="68" t="s">
        <v>296</v>
      </c>
      <c r="D748" s="61"/>
      <c r="E748" s="63"/>
      <c r="F748" s="66"/>
      <c r="G748" s="69">
        <f>SUM(G738:G744)</f>
        <v>127.04579999999999</v>
      </c>
    </row>
    <row r="749" spans="1:7" x14ac:dyDescent="0.25">
      <c r="A749" s="80"/>
      <c r="B749" s="80"/>
      <c r="C749" s="81"/>
      <c r="D749" s="80"/>
      <c r="E749" s="80"/>
      <c r="F749" s="82"/>
      <c r="G749" s="83"/>
    </row>
    <row r="750" spans="1:7" x14ac:dyDescent="0.25">
      <c r="A750" s="61" t="s">
        <v>465</v>
      </c>
      <c r="B750" s="61">
        <v>9537</v>
      </c>
      <c r="C750" s="62" t="s">
        <v>485</v>
      </c>
      <c r="D750" s="61" t="s">
        <v>67</v>
      </c>
      <c r="E750" s="63" t="s">
        <v>276</v>
      </c>
      <c r="F750" s="64">
        <f>VLOOKUP(B750,'[1]Composição 01-16'!A:D,4,0)</f>
        <v>1.94</v>
      </c>
      <c r="G750" s="65"/>
    </row>
    <row r="751" spans="1:7" x14ac:dyDescent="0.25">
      <c r="A751" s="61" t="s">
        <v>277</v>
      </c>
      <c r="B751" s="61">
        <v>88316</v>
      </c>
      <c r="C751" s="62" t="s">
        <v>280</v>
      </c>
      <c r="D751" s="61" t="s">
        <v>56</v>
      </c>
      <c r="E751" s="63">
        <v>0.14000000000000001</v>
      </c>
      <c r="F751" s="66">
        <f>Preços!D6</f>
        <v>12.18</v>
      </c>
      <c r="G751" s="65">
        <f>E751*F751</f>
        <v>1.7052</v>
      </c>
    </row>
    <row r="752" spans="1:7" x14ac:dyDescent="0.25">
      <c r="A752" s="61" t="s">
        <v>281</v>
      </c>
      <c r="B752" s="61">
        <v>3</v>
      </c>
      <c r="C752" s="62" t="s">
        <v>486</v>
      </c>
      <c r="D752" s="61" t="s">
        <v>442</v>
      </c>
      <c r="E752" s="63">
        <v>0.05</v>
      </c>
      <c r="F752" s="66">
        <f>VLOOKUP(B752,'[1]Composição 01-16'!A:D,4,0)</f>
        <v>3.02</v>
      </c>
      <c r="G752" s="65">
        <f>E752*F752</f>
        <v>0.15100000000000002</v>
      </c>
    </row>
    <row r="753" spans="1:7" x14ac:dyDescent="0.25">
      <c r="A753" s="61"/>
      <c r="B753" s="61"/>
      <c r="C753" s="62"/>
      <c r="D753" s="61"/>
      <c r="E753" s="63"/>
      <c r="F753" s="66"/>
      <c r="G753" s="65"/>
    </row>
    <row r="754" spans="1:7" x14ac:dyDescent="0.25">
      <c r="A754" s="61"/>
      <c r="B754" s="61"/>
      <c r="C754" s="68" t="s">
        <v>294</v>
      </c>
      <c r="D754" s="61"/>
      <c r="E754" s="63"/>
      <c r="F754" s="66"/>
      <c r="G754" s="65">
        <f>SUMIF(D751:D752,"H",G751:G752)</f>
        <v>1.7052</v>
      </c>
    </row>
    <row r="755" spans="1:7" x14ac:dyDescent="0.25">
      <c r="A755" s="61"/>
      <c r="B755" s="61"/>
      <c r="C755" s="68" t="s">
        <v>295</v>
      </c>
      <c r="D755" s="61"/>
      <c r="E755" s="63"/>
      <c r="F755" s="66"/>
      <c r="G755" s="65">
        <f>G756-G754</f>
        <v>0.15100000000000002</v>
      </c>
    </row>
    <row r="756" spans="1:7" x14ac:dyDescent="0.25">
      <c r="A756" s="61"/>
      <c r="B756" s="61"/>
      <c r="C756" s="68" t="s">
        <v>296</v>
      </c>
      <c r="D756" s="61"/>
      <c r="E756" s="63"/>
      <c r="F756" s="66"/>
      <c r="G756" s="69">
        <f>SUM(G751:G752)</f>
        <v>1.8562000000000001</v>
      </c>
    </row>
    <row r="757" spans="1:7" x14ac:dyDescent="0.25">
      <c r="A757" s="80"/>
      <c r="B757" s="80"/>
      <c r="C757" s="81"/>
      <c r="D757" s="80"/>
      <c r="E757" s="80"/>
      <c r="F757" s="82"/>
      <c r="G757" s="83"/>
    </row>
    <row r="758" spans="1:7" ht="13.8" x14ac:dyDescent="0.25">
      <c r="A758" s="80"/>
      <c r="B758" s="331" t="s">
        <v>530</v>
      </c>
      <c r="C758" s="331"/>
      <c r="D758" s="331"/>
      <c r="E758" s="80"/>
      <c r="F758" s="82"/>
      <c r="G758" s="83"/>
    </row>
    <row r="759" spans="1:7" x14ac:dyDescent="0.25">
      <c r="A759" s="55"/>
      <c r="B759" s="55"/>
      <c r="D759" s="6"/>
      <c r="E759" s="6"/>
      <c r="F759" s="6"/>
      <c r="G759" s="6"/>
    </row>
    <row r="760" spans="1:7" x14ac:dyDescent="0.25">
      <c r="A760" s="55"/>
      <c r="B760" s="55"/>
      <c r="D760" s="6"/>
      <c r="E760" s="6"/>
      <c r="F760" s="6"/>
      <c r="G760" s="6"/>
    </row>
    <row r="761" spans="1:7" x14ac:dyDescent="0.25">
      <c r="A761" s="55"/>
      <c r="B761" s="55"/>
      <c r="D761" s="6"/>
      <c r="E761" s="6"/>
      <c r="F761" s="6"/>
      <c r="G761" s="6"/>
    </row>
    <row r="762" spans="1:7" ht="15.6" x14ac:dyDescent="0.3">
      <c r="A762" s="55"/>
      <c r="B762" s="55"/>
      <c r="C762" s="53" t="s">
        <v>63</v>
      </c>
      <c r="D762" s="6"/>
      <c r="E762" s="6"/>
      <c r="F762" s="6"/>
      <c r="G762" s="6"/>
    </row>
    <row r="763" spans="1:7" ht="15.6" x14ac:dyDescent="0.3">
      <c r="A763" s="55"/>
      <c r="B763" s="55"/>
      <c r="C763" s="54" t="s">
        <v>64</v>
      </c>
      <c r="D763" s="6"/>
      <c r="E763" s="6"/>
      <c r="F763" s="6"/>
      <c r="G763" s="6"/>
    </row>
    <row r="764" spans="1:7" ht="15.6" x14ac:dyDescent="0.3">
      <c r="A764" s="55"/>
      <c r="B764" s="55"/>
      <c r="C764" s="54" t="s">
        <v>65</v>
      </c>
      <c r="D764" s="6"/>
      <c r="E764" s="6"/>
      <c r="F764" s="6"/>
      <c r="G764" s="6"/>
    </row>
    <row r="765" spans="1:7" ht="15.6" x14ac:dyDescent="0.3">
      <c r="A765" s="55"/>
      <c r="B765" s="55"/>
      <c r="C765" s="54" t="s">
        <v>66</v>
      </c>
      <c r="D765" s="6"/>
      <c r="E765" s="6"/>
      <c r="F765" s="6"/>
      <c r="G765" s="6"/>
    </row>
    <row r="766" spans="1:7" x14ac:dyDescent="0.25">
      <c r="A766" s="335"/>
      <c r="B766" s="336"/>
      <c r="C766" s="336"/>
      <c r="D766" s="6"/>
      <c r="E766" s="6"/>
      <c r="F766" s="6"/>
      <c r="G766" s="6"/>
    </row>
    <row r="767" spans="1:7" x14ac:dyDescent="0.25">
      <c r="A767" s="335"/>
      <c r="B767" s="336"/>
      <c r="C767" s="336"/>
      <c r="D767" s="6"/>
      <c r="E767" s="6"/>
      <c r="F767" s="6"/>
      <c r="G767" s="6"/>
    </row>
  </sheetData>
  <mergeCells count="18">
    <mergeCell ref="A1:G2"/>
    <mergeCell ref="A3:G3"/>
    <mergeCell ref="A4:G4"/>
    <mergeCell ref="A5:G5"/>
    <mergeCell ref="A8:G8"/>
    <mergeCell ref="A6:G6"/>
    <mergeCell ref="A484:G484"/>
    <mergeCell ref="B758:D758"/>
    <mergeCell ref="A766:C766"/>
    <mergeCell ref="A767:C767"/>
    <mergeCell ref="A10:F10"/>
    <mergeCell ref="A12:C12"/>
    <mergeCell ref="D12:G12"/>
    <mergeCell ref="A11:F11"/>
    <mergeCell ref="A704:G704"/>
    <mergeCell ref="A634:G634"/>
    <mergeCell ref="A623:G623"/>
    <mergeCell ref="A535:G535"/>
  </mergeCells>
  <phoneticPr fontId="0" type="noConversion"/>
  <conditionalFormatting sqref="C35:E37 G35:G37 G103:G108 A103:E108 A134:E138 G134:G138 G233:G237 A487:E487 B486:E486 A725:E725 G725 G703 C703:E703 A483:E483 G483 G485:G487 A485:E485 A484 A757:E758 G757:G758">
    <cfRule type="expression" dxfId="349" priority="345" stopIfTrue="1">
      <formula>AND($A35&lt;&gt;"COMPOSICAO",$A35&lt;&gt;"INSUMO",$A35&lt;&gt;"")</formula>
    </cfRule>
    <cfRule type="expression" dxfId="348" priority="346" stopIfTrue="1">
      <formula>AND(OR($A35="COMPOSICAO",$A35="INSUMO",$A35&lt;&gt;""),$A35&lt;&gt;"")</formula>
    </cfRule>
  </conditionalFormatting>
  <conditionalFormatting sqref="G14:G25 A14:E22 A23:A25 C23:E25">
    <cfRule type="expression" dxfId="347" priority="349" stopIfTrue="1">
      <formula>AND($A14&lt;&gt;"COMPOSICAO",$A14&lt;&gt;"INSUMO",$A14&lt;&gt;"")</formula>
    </cfRule>
    <cfRule type="expression" dxfId="346" priority="350" stopIfTrue="1">
      <formula>AND(OR($A14="COMPOSICAO",$A14="INSUMO",$A14&lt;&gt;""),$A14&lt;&gt;"")</formula>
    </cfRule>
  </conditionalFormatting>
  <conditionalFormatting sqref="B24:B25">
    <cfRule type="expression" dxfId="345" priority="351" stopIfTrue="1">
      <formula>AND($A23&lt;&gt;"COMPOSICAO",$A23&lt;&gt;"INSUMO",$A23&lt;&gt;"")</formula>
    </cfRule>
    <cfRule type="expression" dxfId="344" priority="352" stopIfTrue="1">
      <formula>AND(OR($A23="COMPOSICAO",$A23="INSUMO",$A23&lt;&gt;""),$A23&lt;&gt;"")</formula>
    </cfRule>
  </conditionalFormatting>
  <conditionalFormatting sqref="A27:E34 G27:G34 A35:B37">
    <cfRule type="expression" dxfId="343" priority="347" stopIfTrue="1">
      <formula>AND($A27&lt;&gt;"COMPOSICAO",$A27&lt;&gt;"INSUMO",$A27&lt;&gt;"")</formula>
    </cfRule>
    <cfRule type="expression" dxfId="342" priority="348" stopIfTrue="1">
      <formula>AND(OR($A27="COMPOSICAO",$A27="INSUMO",$A27&lt;&gt;""),$A27&lt;&gt;"")</formula>
    </cfRule>
  </conditionalFormatting>
  <conditionalFormatting sqref="G39:G46 A39:E46 A47:B49">
    <cfRule type="expression" dxfId="341" priority="343" stopIfTrue="1">
      <formula>AND($A39&lt;&gt;"COMPOSICAO",$A39&lt;&gt;"INSUMO",$A39&lt;&gt;"")</formula>
    </cfRule>
    <cfRule type="expression" dxfId="340" priority="344" stopIfTrue="1">
      <formula>AND(OR($A39="COMPOSICAO",$A39="INSUMO",$A39&lt;&gt;""),$A39&lt;&gt;"")</formula>
    </cfRule>
  </conditionalFormatting>
  <conditionalFormatting sqref="C47:E49 G47:G49">
    <cfRule type="expression" dxfId="339" priority="341" stopIfTrue="1">
      <formula>AND($A47&lt;&gt;"COMPOSICAO",$A47&lt;&gt;"INSUMO",$A47&lt;&gt;"")</formula>
    </cfRule>
    <cfRule type="expression" dxfId="338" priority="342" stopIfTrue="1">
      <formula>AND(OR($A47="COMPOSICAO",$A47="INSUMO",$A47&lt;&gt;""),$A47&lt;&gt;"")</formula>
    </cfRule>
  </conditionalFormatting>
  <conditionalFormatting sqref="G51:G53 A51:E53 A54:B56">
    <cfRule type="expression" dxfId="337" priority="339" stopIfTrue="1">
      <formula>AND($A51&lt;&gt;"COMPOSICAO",$A51&lt;&gt;"INSUMO",$A51&lt;&gt;"")</formula>
    </cfRule>
    <cfRule type="expression" dxfId="336" priority="340" stopIfTrue="1">
      <formula>AND(OR($A51="COMPOSICAO",$A51="INSUMO",$A51&lt;&gt;""),$A51&lt;&gt;"")</formula>
    </cfRule>
  </conditionalFormatting>
  <conditionalFormatting sqref="C54:E56 G54:G56">
    <cfRule type="expression" dxfId="335" priority="337" stopIfTrue="1">
      <formula>AND($A54&lt;&gt;"COMPOSICAO",$A54&lt;&gt;"INSUMO",$A54&lt;&gt;"")</formula>
    </cfRule>
    <cfRule type="expression" dxfId="334" priority="338" stopIfTrue="1">
      <formula>AND(OR($A54="COMPOSICAO",$A54="INSUMO",$A54&lt;&gt;""),$A54&lt;&gt;"")</formula>
    </cfRule>
  </conditionalFormatting>
  <conditionalFormatting sqref="A58:E60 G58:G60 A61:B63">
    <cfRule type="expression" dxfId="333" priority="335" stopIfTrue="1">
      <formula>AND($A58&lt;&gt;"COMPOSICAO",$A58&lt;&gt;"INSUMO",$A58&lt;&gt;"")</formula>
    </cfRule>
    <cfRule type="expression" dxfId="332" priority="336" stopIfTrue="1">
      <formula>AND(OR($A58="COMPOSICAO",$A58="INSUMO",$A58&lt;&gt;""),$A58&lt;&gt;"")</formula>
    </cfRule>
  </conditionalFormatting>
  <conditionalFormatting sqref="C61:E63 G61:G63">
    <cfRule type="expression" dxfId="331" priority="333" stopIfTrue="1">
      <formula>AND($A61&lt;&gt;"COMPOSICAO",$A61&lt;&gt;"INSUMO",$A61&lt;&gt;"")</formula>
    </cfRule>
    <cfRule type="expression" dxfId="330" priority="334" stopIfTrue="1">
      <formula>AND(OR($A61="COMPOSICAO",$A61="INSUMO",$A61&lt;&gt;""),$A61&lt;&gt;"")</formula>
    </cfRule>
  </conditionalFormatting>
  <conditionalFormatting sqref="A65:E67 G65:G67 A68:B70">
    <cfRule type="expression" dxfId="329" priority="331" stopIfTrue="1">
      <formula>AND($A65&lt;&gt;"COMPOSICAO",$A65&lt;&gt;"INSUMO",$A65&lt;&gt;"")</formula>
    </cfRule>
    <cfRule type="expression" dxfId="328" priority="332" stopIfTrue="1">
      <formula>AND(OR($A65="COMPOSICAO",$A65="INSUMO",$A65&lt;&gt;""),$A65&lt;&gt;"")</formula>
    </cfRule>
  </conditionalFormatting>
  <conditionalFormatting sqref="C68:E70 G68:G70">
    <cfRule type="expression" dxfId="327" priority="329" stopIfTrue="1">
      <formula>AND($A68&lt;&gt;"COMPOSICAO",$A68&lt;&gt;"INSUMO",$A68&lt;&gt;"")</formula>
    </cfRule>
    <cfRule type="expression" dxfId="326" priority="330" stopIfTrue="1">
      <formula>AND(OR($A68="COMPOSICAO",$A68="INSUMO",$A68&lt;&gt;""),$A68&lt;&gt;"")</formula>
    </cfRule>
  </conditionalFormatting>
  <conditionalFormatting sqref="A80:E87 G80:G87 A88:B90">
    <cfRule type="expression" dxfId="325" priority="327" stopIfTrue="1">
      <formula>AND($A80&lt;&gt;"COMPOSICAO",$A80&lt;&gt;"INSUMO",$A80&lt;&gt;"")</formula>
    </cfRule>
    <cfRule type="expression" dxfId="324" priority="328" stopIfTrue="1">
      <formula>AND(OR($A80="COMPOSICAO",$A80="INSUMO",$A80&lt;&gt;""),$A80&lt;&gt;"")</formula>
    </cfRule>
  </conditionalFormatting>
  <conditionalFormatting sqref="C88:E90 G88:G90">
    <cfRule type="expression" dxfId="323" priority="325" stopIfTrue="1">
      <formula>AND($A88&lt;&gt;"COMPOSICAO",$A88&lt;&gt;"INSUMO",$A88&lt;&gt;"")</formula>
    </cfRule>
    <cfRule type="expression" dxfId="322" priority="326" stopIfTrue="1">
      <formula>AND(OR($A88="COMPOSICAO",$A88="INSUMO",$A88&lt;&gt;""),$A88&lt;&gt;"")</formula>
    </cfRule>
  </conditionalFormatting>
  <conditionalFormatting sqref="G92:G98 A92:E98 A99:B101">
    <cfRule type="expression" dxfId="321" priority="323" stopIfTrue="1">
      <formula>AND($A92&lt;&gt;"COMPOSICAO",$A92&lt;&gt;"INSUMO",$A92&lt;&gt;"")</formula>
    </cfRule>
    <cfRule type="expression" dxfId="320" priority="324" stopIfTrue="1">
      <formula>AND(OR($A92="COMPOSICAO",$A92="INSUMO",$A92&lt;&gt;""),$A92&lt;&gt;"")</formula>
    </cfRule>
  </conditionalFormatting>
  <conditionalFormatting sqref="C99:E101 G99:G101">
    <cfRule type="expression" dxfId="319" priority="321" stopIfTrue="1">
      <formula>AND($A99&lt;&gt;"COMPOSICAO",$A99&lt;&gt;"INSUMO",$A99&lt;&gt;"")</formula>
    </cfRule>
    <cfRule type="expression" dxfId="318" priority="322" stopIfTrue="1">
      <formula>AND(OR($A99="COMPOSICAO",$A99="INSUMO",$A99&lt;&gt;""),$A99&lt;&gt;"")</formula>
    </cfRule>
  </conditionalFormatting>
  <conditionalFormatting sqref="A109:B111">
    <cfRule type="expression" dxfId="317" priority="319" stopIfTrue="1">
      <formula>AND($A109&lt;&gt;"COMPOSICAO",$A109&lt;&gt;"INSUMO",$A109&lt;&gt;"")</formula>
    </cfRule>
    <cfRule type="expression" dxfId="316" priority="320" stopIfTrue="1">
      <formula>AND(OR($A109="COMPOSICAO",$A109="INSUMO",$A109&lt;&gt;""),$A109&lt;&gt;"")</formula>
    </cfRule>
  </conditionalFormatting>
  <conditionalFormatting sqref="C109:E111 G109:G111">
    <cfRule type="expression" dxfId="315" priority="317" stopIfTrue="1">
      <formula>AND($A109&lt;&gt;"COMPOSICAO",$A109&lt;&gt;"INSUMO",$A109&lt;&gt;"")</formula>
    </cfRule>
    <cfRule type="expression" dxfId="314" priority="318" stopIfTrue="1">
      <formula>AND(OR($A109="COMPOSICAO",$A109="INSUMO",$A109&lt;&gt;""),$A109&lt;&gt;"")</formula>
    </cfRule>
  </conditionalFormatting>
  <conditionalFormatting sqref="G113:G118 A113:E118">
    <cfRule type="expression" dxfId="313" priority="315" stopIfTrue="1">
      <formula>AND($A113&lt;&gt;"COMPOSICAO",$A113&lt;&gt;"INSUMO",$A113&lt;&gt;"")</formula>
    </cfRule>
    <cfRule type="expression" dxfId="312" priority="316" stopIfTrue="1">
      <formula>AND(OR($A113="COMPOSICAO",$A113="INSUMO",$A113&lt;&gt;""),$A113&lt;&gt;"")</formula>
    </cfRule>
  </conditionalFormatting>
  <conditionalFormatting sqref="A119:B121">
    <cfRule type="expression" dxfId="311" priority="313" stopIfTrue="1">
      <formula>AND($A119&lt;&gt;"COMPOSICAO",$A119&lt;&gt;"INSUMO",$A119&lt;&gt;"")</formula>
    </cfRule>
    <cfRule type="expression" dxfId="310" priority="314" stopIfTrue="1">
      <formula>AND(OR($A119="COMPOSICAO",$A119="INSUMO",$A119&lt;&gt;""),$A119&lt;&gt;"")</formula>
    </cfRule>
  </conditionalFormatting>
  <conditionalFormatting sqref="C119:E121 G119:G121">
    <cfRule type="expression" dxfId="309" priority="311" stopIfTrue="1">
      <formula>AND($A119&lt;&gt;"COMPOSICAO",$A119&lt;&gt;"INSUMO",$A119&lt;&gt;"")</formula>
    </cfRule>
    <cfRule type="expression" dxfId="308" priority="312" stopIfTrue="1">
      <formula>AND(OR($A119="COMPOSICAO",$A119="INSUMO",$A119&lt;&gt;""),$A119&lt;&gt;"")</formula>
    </cfRule>
  </conditionalFormatting>
  <conditionalFormatting sqref="G123:G129 A123:E129 A130:B132">
    <cfRule type="expression" dxfId="307" priority="309" stopIfTrue="1">
      <formula>AND($A123&lt;&gt;"COMPOSICAO",$A123&lt;&gt;"INSUMO",$A123&lt;&gt;"")</formula>
    </cfRule>
    <cfRule type="expression" dxfId="306" priority="310" stopIfTrue="1">
      <formula>AND(OR($A123="COMPOSICAO",$A123="INSUMO",$A123&lt;&gt;""),$A123&lt;&gt;"")</formula>
    </cfRule>
  </conditionalFormatting>
  <conditionalFormatting sqref="C130:E132 G130:G132">
    <cfRule type="expression" dxfId="305" priority="307" stopIfTrue="1">
      <formula>AND($A130&lt;&gt;"COMPOSICAO",$A130&lt;&gt;"INSUMO",$A130&lt;&gt;"")</formula>
    </cfRule>
    <cfRule type="expression" dxfId="304" priority="308" stopIfTrue="1">
      <formula>AND(OR($A130="COMPOSICAO",$A130="INSUMO",$A130&lt;&gt;""),$A130&lt;&gt;"")</formula>
    </cfRule>
  </conditionalFormatting>
  <conditionalFormatting sqref="A139:B141">
    <cfRule type="expression" dxfId="303" priority="305" stopIfTrue="1">
      <formula>AND($A139&lt;&gt;"COMPOSICAO",$A139&lt;&gt;"INSUMO",$A139&lt;&gt;"")</formula>
    </cfRule>
    <cfRule type="expression" dxfId="302" priority="306" stopIfTrue="1">
      <formula>AND(OR($A139="COMPOSICAO",$A139="INSUMO",$A139&lt;&gt;""),$A139&lt;&gt;"")</formula>
    </cfRule>
  </conditionalFormatting>
  <conditionalFormatting sqref="C139:E141 G139:G141">
    <cfRule type="expression" dxfId="301" priority="303" stopIfTrue="1">
      <formula>AND($A139&lt;&gt;"COMPOSICAO",$A139&lt;&gt;"INSUMO",$A139&lt;&gt;"")</formula>
    </cfRule>
    <cfRule type="expression" dxfId="300" priority="304" stopIfTrue="1">
      <formula>AND(OR($A139="COMPOSICAO",$A139="INSUMO",$A139&lt;&gt;""),$A139&lt;&gt;"")</formula>
    </cfRule>
  </conditionalFormatting>
  <conditionalFormatting sqref="A143:E147 G143:G147">
    <cfRule type="expression" dxfId="299" priority="301" stopIfTrue="1">
      <formula>AND($A143&lt;&gt;"COMPOSICAO",$A143&lt;&gt;"INSUMO",$A143&lt;&gt;"")</formula>
    </cfRule>
    <cfRule type="expression" dxfId="298" priority="302" stopIfTrue="1">
      <formula>AND(OR($A143="COMPOSICAO",$A143="INSUMO",$A143&lt;&gt;""),$A143&lt;&gt;"")</formula>
    </cfRule>
  </conditionalFormatting>
  <conditionalFormatting sqref="A148:B150">
    <cfRule type="expression" dxfId="297" priority="299" stopIfTrue="1">
      <formula>AND($A148&lt;&gt;"COMPOSICAO",$A148&lt;&gt;"INSUMO",$A148&lt;&gt;"")</formula>
    </cfRule>
    <cfRule type="expression" dxfId="296" priority="300" stopIfTrue="1">
      <formula>AND(OR($A148="COMPOSICAO",$A148="INSUMO",$A148&lt;&gt;""),$A148&lt;&gt;"")</formula>
    </cfRule>
  </conditionalFormatting>
  <conditionalFormatting sqref="C148:E150 G148:G150">
    <cfRule type="expression" dxfId="295" priority="297" stopIfTrue="1">
      <formula>AND($A148&lt;&gt;"COMPOSICAO",$A148&lt;&gt;"INSUMO",$A148&lt;&gt;"")</formula>
    </cfRule>
    <cfRule type="expression" dxfId="294" priority="298" stopIfTrue="1">
      <formula>AND(OR($A148="COMPOSICAO",$A148="INSUMO",$A148&lt;&gt;""),$A148&lt;&gt;"")</formula>
    </cfRule>
  </conditionalFormatting>
  <conditionalFormatting sqref="A152:E159 G152:G159 A160:B162">
    <cfRule type="expression" dxfId="293" priority="295" stopIfTrue="1">
      <formula>AND($A152&lt;&gt;"COMPOSICAO",$A152&lt;&gt;"INSUMO",$A152&lt;&gt;"")</formula>
    </cfRule>
    <cfRule type="expression" dxfId="292" priority="296" stopIfTrue="1">
      <formula>AND(OR($A152="COMPOSICAO",$A152="INSUMO",$A152&lt;&gt;""),$A152&lt;&gt;"")</formula>
    </cfRule>
  </conditionalFormatting>
  <conditionalFormatting sqref="C160:E162 G160:G162">
    <cfRule type="expression" dxfId="291" priority="293" stopIfTrue="1">
      <formula>AND($A160&lt;&gt;"COMPOSICAO",$A160&lt;&gt;"INSUMO",$A160&lt;&gt;"")</formula>
    </cfRule>
    <cfRule type="expression" dxfId="290" priority="294" stopIfTrue="1">
      <formula>AND(OR($A160="COMPOSICAO",$A160="INSUMO",$A160&lt;&gt;""),$A160&lt;&gt;"")</formula>
    </cfRule>
  </conditionalFormatting>
  <conditionalFormatting sqref="G164:G174 A164:E174 A175:B177">
    <cfRule type="expression" dxfId="289" priority="291" stopIfTrue="1">
      <formula>AND($A164&lt;&gt;"COMPOSICAO",$A164&lt;&gt;"INSUMO",$A164&lt;&gt;"")</formula>
    </cfRule>
    <cfRule type="expression" dxfId="288" priority="292" stopIfTrue="1">
      <formula>AND(OR($A164="COMPOSICAO",$A164="INSUMO",$A164&lt;&gt;""),$A164&lt;&gt;"")</formula>
    </cfRule>
  </conditionalFormatting>
  <conditionalFormatting sqref="C175:E177 G175:G177">
    <cfRule type="expression" dxfId="287" priority="289" stopIfTrue="1">
      <formula>AND($A175&lt;&gt;"COMPOSICAO",$A175&lt;&gt;"INSUMO",$A175&lt;&gt;"")</formula>
    </cfRule>
    <cfRule type="expression" dxfId="286" priority="290" stopIfTrue="1">
      <formula>AND(OR($A175="COMPOSICAO",$A175="INSUMO",$A175&lt;&gt;""),$A175&lt;&gt;"")</formula>
    </cfRule>
  </conditionalFormatting>
  <conditionalFormatting sqref="A179:E183 G179:G183 A184:B186">
    <cfRule type="expression" dxfId="285" priority="287" stopIfTrue="1">
      <formula>AND($A179&lt;&gt;"COMPOSICAO",$A179&lt;&gt;"INSUMO",$A179&lt;&gt;"")</formula>
    </cfRule>
    <cfRule type="expression" dxfId="284" priority="288" stopIfTrue="1">
      <formula>AND(OR($A179="COMPOSICAO",$A179="INSUMO",$A179&lt;&gt;""),$A179&lt;&gt;"")</formula>
    </cfRule>
  </conditionalFormatting>
  <conditionalFormatting sqref="C184:E186 G184:G186">
    <cfRule type="expression" dxfId="283" priority="285" stopIfTrue="1">
      <formula>AND($A184&lt;&gt;"COMPOSICAO",$A184&lt;&gt;"INSUMO",$A184&lt;&gt;"")</formula>
    </cfRule>
    <cfRule type="expression" dxfId="282" priority="286" stopIfTrue="1">
      <formula>AND(OR($A184="COMPOSICAO",$A184="INSUMO",$A184&lt;&gt;""),$A184&lt;&gt;"")</formula>
    </cfRule>
  </conditionalFormatting>
  <conditionalFormatting sqref="G188:G193 A188:E193 A194:B196">
    <cfRule type="expression" dxfId="281" priority="283" stopIfTrue="1">
      <formula>AND($A188&lt;&gt;"COMPOSICAO",$A188&lt;&gt;"INSUMO",$A188&lt;&gt;"")</formula>
    </cfRule>
    <cfRule type="expression" dxfId="280" priority="284" stopIfTrue="1">
      <formula>AND(OR($A188="COMPOSICAO",$A188="INSUMO",$A188&lt;&gt;""),$A188&lt;&gt;"")</formula>
    </cfRule>
  </conditionalFormatting>
  <conditionalFormatting sqref="C194:E196 G194:G196">
    <cfRule type="expression" dxfId="279" priority="281" stopIfTrue="1">
      <formula>AND($A194&lt;&gt;"COMPOSICAO",$A194&lt;&gt;"INSUMO",$A194&lt;&gt;"")</formula>
    </cfRule>
    <cfRule type="expression" dxfId="278" priority="282" stopIfTrue="1">
      <formula>AND(OR($A194="COMPOSICAO",$A194="INSUMO",$A194&lt;&gt;""),$A194&lt;&gt;"")</formula>
    </cfRule>
  </conditionalFormatting>
  <conditionalFormatting sqref="A198:E203 G198:G203 A204:B206">
    <cfRule type="expression" dxfId="277" priority="279" stopIfTrue="1">
      <formula>AND($A198&lt;&gt;"COMPOSICAO",$A198&lt;&gt;"INSUMO",$A198&lt;&gt;"")</formula>
    </cfRule>
    <cfRule type="expression" dxfId="276" priority="280" stopIfTrue="1">
      <formula>AND(OR($A198="COMPOSICAO",$A198="INSUMO",$A198&lt;&gt;""),$A198&lt;&gt;"")</formula>
    </cfRule>
  </conditionalFormatting>
  <conditionalFormatting sqref="C204:E206 G204:G206">
    <cfRule type="expression" dxfId="275" priority="277" stopIfTrue="1">
      <formula>AND($A204&lt;&gt;"COMPOSICAO",$A204&lt;&gt;"INSUMO",$A204&lt;&gt;"")</formula>
    </cfRule>
    <cfRule type="expression" dxfId="274" priority="278" stopIfTrue="1">
      <formula>AND(OR($A204="COMPOSICAO",$A204="INSUMO",$A204&lt;&gt;""),$A204&lt;&gt;"")</formula>
    </cfRule>
  </conditionalFormatting>
  <conditionalFormatting sqref="A208:E217 G208:G217 A218:B220">
    <cfRule type="expression" dxfId="273" priority="275" stopIfTrue="1">
      <formula>AND($A208&lt;&gt;"COMPOSICAO",$A208&lt;&gt;"INSUMO",$A208&lt;&gt;"")</formula>
    </cfRule>
    <cfRule type="expression" dxfId="272" priority="276" stopIfTrue="1">
      <formula>AND(OR($A208="COMPOSICAO",$A208="INSUMO",$A208&lt;&gt;""),$A208&lt;&gt;"")</formula>
    </cfRule>
  </conditionalFormatting>
  <conditionalFormatting sqref="C218:E220 G218:G220">
    <cfRule type="expression" dxfId="271" priority="273" stopIfTrue="1">
      <formula>AND($A218&lt;&gt;"COMPOSICAO",$A218&lt;&gt;"INSUMO",$A218&lt;&gt;"")</formula>
    </cfRule>
    <cfRule type="expression" dxfId="270" priority="274" stopIfTrue="1">
      <formula>AND(OR($A218="COMPOSICAO",$A218="INSUMO",$A218&lt;&gt;""),$A218&lt;&gt;"")</formula>
    </cfRule>
  </conditionalFormatting>
  <conditionalFormatting sqref="G222:G227 A222:E227 A228:B230">
    <cfRule type="expression" dxfId="269" priority="271" stopIfTrue="1">
      <formula>AND($A222&lt;&gt;"COMPOSICAO",$A222&lt;&gt;"INSUMO",$A222&lt;&gt;"")</formula>
    </cfRule>
    <cfRule type="expression" dxfId="268" priority="272" stopIfTrue="1">
      <formula>AND(OR($A222="COMPOSICAO",$A222="INSUMO",$A222&lt;&gt;""),$A222&lt;&gt;"")</formula>
    </cfRule>
  </conditionalFormatting>
  <conditionalFormatting sqref="C228:E230 G228:G230">
    <cfRule type="expression" dxfId="267" priority="269" stopIfTrue="1">
      <formula>AND($A228&lt;&gt;"COMPOSICAO",$A228&lt;&gt;"INSUMO",$A228&lt;&gt;"")</formula>
    </cfRule>
    <cfRule type="expression" dxfId="266" priority="270" stopIfTrue="1">
      <formula>AND(OR($A228="COMPOSICAO",$A228="INSUMO",$A228&lt;&gt;""),$A228&lt;&gt;"")</formula>
    </cfRule>
  </conditionalFormatting>
  <conditionalFormatting sqref="G232 A232:E232 A239:B241 A238:E238 G238">
    <cfRule type="expression" dxfId="265" priority="267" stopIfTrue="1">
      <formula>AND($A232&lt;&gt;"COMPOSICAO",$A232&lt;&gt;"INSUMO",$A232&lt;&gt;"")</formula>
    </cfRule>
    <cfRule type="expression" dxfId="264" priority="268" stopIfTrue="1">
      <formula>AND(OR($A232="COMPOSICAO",$A232="INSUMO",$A232&lt;&gt;""),$A232&lt;&gt;"")</formula>
    </cfRule>
  </conditionalFormatting>
  <conditionalFormatting sqref="C239:E241 G239:G241">
    <cfRule type="expression" dxfId="263" priority="265" stopIfTrue="1">
      <formula>AND($A239&lt;&gt;"COMPOSICAO",$A239&lt;&gt;"INSUMO",$A239&lt;&gt;"")</formula>
    </cfRule>
    <cfRule type="expression" dxfId="262" priority="266" stopIfTrue="1">
      <formula>AND(OR($A239="COMPOSICAO",$A239="INSUMO",$A239&lt;&gt;""),$A239&lt;&gt;"")</formula>
    </cfRule>
  </conditionalFormatting>
  <conditionalFormatting sqref="A233:E234 B235:E235">
    <cfRule type="expression" dxfId="261" priority="263" stopIfTrue="1">
      <formula>AND($A233&lt;&gt;"COMPOSICAO",$A233&lt;&gt;"INSUMO",$A233&lt;&gt;"")</formula>
    </cfRule>
    <cfRule type="expression" dxfId="260" priority="264" stopIfTrue="1">
      <formula>AND(OR($A233="COMPOSICAO",$A233="INSUMO",$A233&lt;&gt;""),$A233&lt;&gt;"")</formula>
    </cfRule>
  </conditionalFormatting>
  <conditionalFormatting sqref="B236:E237">
    <cfRule type="expression" dxfId="259" priority="261" stopIfTrue="1">
      <formula>AND($A236&lt;&gt;"COMPOSICAO",$A236&lt;&gt;"INSUMO",$A236&lt;&gt;"")</formula>
    </cfRule>
    <cfRule type="expression" dxfId="258" priority="262" stopIfTrue="1">
      <formula>AND(OR($A236="COMPOSICAO",$A236="INSUMO",$A236&lt;&gt;""),$A236&lt;&gt;"")</formula>
    </cfRule>
  </conditionalFormatting>
  <conditionalFormatting sqref="A235:A237">
    <cfRule type="expression" dxfId="257" priority="257" stopIfTrue="1">
      <formula>AND($A235&lt;&gt;"COMPOSICAO",$A235&lt;&gt;"INSUMO",$A235&lt;&gt;"")</formula>
    </cfRule>
    <cfRule type="expression" dxfId="256" priority="258" stopIfTrue="1">
      <formula>AND(OR($A235="COMPOSICAO",$A235="INSUMO",$A235&lt;&gt;""),$A235&lt;&gt;"")</formula>
    </cfRule>
  </conditionalFormatting>
  <conditionalFormatting sqref="A243:E248 G243:G248 A249:B251">
    <cfRule type="expression" dxfId="255" priority="255" stopIfTrue="1">
      <formula>AND($A243&lt;&gt;"COMPOSICAO",$A243&lt;&gt;"INSUMO",$A243&lt;&gt;"")</formula>
    </cfRule>
    <cfRule type="expression" dxfId="254" priority="256" stopIfTrue="1">
      <formula>AND(OR($A243="COMPOSICAO",$A243="INSUMO",$A243&lt;&gt;""),$A243&lt;&gt;"")</formula>
    </cfRule>
  </conditionalFormatting>
  <conditionalFormatting sqref="C249:E251 G249:G251">
    <cfRule type="expression" dxfId="253" priority="253" stopIfTrue="1">
      <formula>AND($A249&lt;&gt;"COMPOSICAO",$A249&lt;&gt;"INSUMO",$A249&lt;&gt;"")</formula>
    </cfRule>
    <cfRule type="expression" dxfId="252" priority="254" stopIfTrue="1">
      <formula>AND(OR($A249="COMPOSICAO",$A249="INSUMO",$A249&lt;&gt;""),$A249&lt;&gt;"")</formula>
    </cfRule>
  </conditionalFormatting>
  <conditionalFormatting sqref="G253:G257 A253:E257 A258:B260">
    <cfRule type="expression" dxfId="251" priority="251" stopIfTrue="1">
      <formula>AND($A253&lt;&gt;"COMPOSICAO",$A253&lt;&gt;"INSUMO",$A253&lt;&gt;"")</formula>
    </cfRule>
    <cfRule type="expression" dxfId="250" priority="252" stopIfTrue="1">
      <formula>AND(OR($A253="COMPOSICAO",$A253="INSUMO",$A253&lt;&gt;""),$A253&lt;&gt;"")</formula>
    </cfRule>
  </conditionalFormatting>
  <conditionalFormatting sqref="C258:E260 G258:G260">
    <cfRule type="expression" dxfId="249" priority="249" stopIfTrue="1">
      <formula>AND($A258&lt;&gt;"COMPOSICAO",$A258&lt;&gt;"INSUMO",$A258&lt;&gt;"")</formula>
    </cfRule>
    <cfRule type="expression" dxfId="248" priority="250" stopIfTrue="1">
      <formula>AND(OR($A258="COMPOSICAO",$A258="INSUMO",$A258&lt;&gt;""),$A258&lt;&gt;"")</formula>
    </cfRule>
  </conditionalFormatting>
  <conditionalFormatting sqref="A262:E267 G262:G267 A268:B270">
    <cfRule type="expression" dxfId="247" priority="247" stopIfTrue="1">
      <formula>AND($A262&lt;&gt;"COMPOSICAO",$A262&lt;&gt;"INSUMO",$A262&lt;&gt;"")</formula>
    </cfRule>
    <cfRule type="expression" dxfId="246" priority="248" stopIfTrue="1">
      <formula>AND(OR($A262="COMPOSICAO",$A262="INSUMO",$A262&lt;&gt;""),$A262&lt;&gt;"")</formula>
    </cfRule>
  </conditionalFormatting>
  <conditionalFormatting sqref="C268:E270 G268:G270">
    <cfRule type="expression" dxfId="245" priority="245" stopIfTrue="1">
      <formula>AND($A268&lt;&gt;"COMPOSICAO",$A268&lt;&gt;"INSUMO",$A268&lt;&gt;"")</formula>
    </cfRule>
    <cfRule type="expression" dxfId="244" priority="246" stopIfTrue="1">
      <formula>AND(OR($A268="COMPOSICAO",$A268="INSUMO",$A268&lt;&gt;""),$A268&lt;&gt;"")</formula>
    </cfRule>
  </conditionalFormatting>
  <conditionalFormatting sqref="G272:G277 A272:E277 A278:B280">
    <cfRule type="expression" dxfId="243" priority="243" stopIfTrue="1">
      <formula>AND($A272&lt;&gt;"COMPOSICAO",$A272&lt;&gt;"INSUMO",$A272&lt;&gt;"")</formula>
    </cfRule>
    <cfRule type="expression" dxfId="242" priority="244" stopIfTrue="1">
      <formula>AND(OR($A272="COMPOSICAO",$A272="INSUMO",$A272&lt;&gt;""),$A272&lt;&gt;"")</formula>
    </cfRule>
  </conditionalFormatting>
  <conditionalFormatting sqref="C278:E280 G278:G280">
    <cfRule type="expression" dxfId="241" priority="241" stopIfTrue="1">
      <formula>AND($A278&lt;&gt;"COMPOSICAO",$A278&lt;&gt;"INSUMO",$A278&lt;&gt;"")</formula>
    </cfRule>
    <cfRule type="expression" dxfId="240" priority="242" stopIfTrue="1">
      <formula>AND(OR($A278="COMPOSICAO",$A278="INSUMO",$A278&lt;&gt;""),$A278&lt;&gt;"")</formula>
    </cfRule>
  </conditionalFormatting>
  <conditionalFormatting sqref="G300:G305 A300:E305 A306:B308">
    <cfRule type="expression" dxfId="239" priority="239" stopIfTrue="1">
      <formula>AND($A300&lt;&gt;"COMPOSICAO",$A300&lt;&gt;"INSUMO",$A300&lt;&gt;"")</formula>
    </cfRule>
    <cfRule type="expression" dxfId="238" priority="240" stopIfTrue="1">
      <formula>AND(OR($A300="COMPOSICAO",$A300="INSUMO",$A300&lt;&gt;""),$A300&lt;&gt;"")</formula>
    </cfRule>
  </conditionalFormatting>
  <conditionalFormatting sqref="C306:E308 G306:G308">
    <cfRule type="expression" dxfId="237" priority="237" stopIfTrue="1">
      <formula>AND($A306&lt;&gt;"COMPOSICAO",$A306&lt;&gt;"INSUMO",$A306&lt;&gt;"")</formula>
    </cfRule>
    <cfRule type="expression" dxfId="236" priority="238" stopIfTrue="1">
      <formula>AND(OR($A306="COMPOSICAO",$A306="INSUMO",$A306&lt;&gt;""),$A306&lt;&gt;"")</formula>
    </cfRule>
  </conditionalFormatting>
  <conditionalFormatting sqref="G310:G314 A310:E314 A315:B317">
    <cfRule type="expression" dxfId="235" priority="235" stopIfTrue="1">
      <formula>AND($A310&lt;&gt;"COMPOSICAO",$A310&lt;&gt;"INSUMO",$A310&lt;&gt;"")</formula>
    </cfRule>
    <cfRule type="expression" dxfId="234" priority="236" stopIfTrue="1">
      <formula>AND(OR($A310="COMPOSICAO",$A310="INSUMO",$A310&lt;&gt;""),$A310&lt;&gt;"")</formula>
    </cfRule>
  </conditionalFormatting>
  <conditionalFormatting sqref="C315:E317 G315:G317">
    <cfRule type="expression" dxfId="233" priority="233" stopIfTrue="1">
      <formula>AND($A315&lt;&gt;"COMPOSICAO",$A315&lt;&gt;"INSUMO",$A315&lt;&gt;"")</formula>
    </cfRule>
    <cfRule type="expression" dxfId="232" priority="234" stopIfTrue="1">
      <formula>AND(OR($A315="COMPOSICAO",$A315="INSUMO",$A315&lt;&gt;""),$A315&lt;&gt;"")</formula>
    </cfRule>
  </conditionalFormatting>
  <conditionalFormatting sqref="G319:G323 A319:E323 A324:B326">
    <cfRule type="expression" dxfId="231" priority="231" stopIfTrue="1">
      <formula>AND($A319&lt;&gt;"COMPOSICAO",$A319&lt;&gt;"INSUMO",$A319&lt;&gt;"")</formula>
    </cfRule>
    <cfRule type="expression" dxfId="230" priority="232" stopIfTrue="1">
      <formula>AND(OR($A319="COMPOSICAO",$A319="INSUMO",$A319&lt;&gt;""),$A319&lt;&gt;"")</formula>
    </cfRule>
  </conditionalFormatting>
  <conditionalFormatting sqref="C324:E326 G324:G326">
    <cfRule type="expression" dxfId="229" priority="229" stopIfTrue="1">
      <formula>AND($A324&lt;&gt;"COMPOSICAO",$A324&lt;&gt;"INSUMO",$A324&lt;&gt;"")</formula>
    </cfRule>
    <cfRule type="expression" dxfId="228" priority="230" stopIfTrue="1">
      <formula>AND(OR($A324="COMPOSICAO",$A324="INSUMO",$A324&lt;&gt;""),$A324&lt;&gt;"")</formula>
    </cfRule>
  </conditionalFormatting>
  <conditionalFormatting sqref="G328:G332 A328:E332 A333:B335">
    <cfRule type="expression" dxfId="227" priority="227" stopIfTrue="1">
      <formula>AND($A328&lt;&gt;"COMPOSICAO",$A328&lt;&gt;"INSUMO",$A328&lt;&gt;"")</formula>
    </cfRule>
    <cfRule type="expression" dxfId="226" priority="228" stopIfTrue="1">
      <formula>AND(OR($A328="COMPOSICAO",$A328="INSUMO",$A328&lt;&gt;""),$A328&lt;&gt;"")</formula>
    </cfRule>
  </conditionalFormatting>
  <conditionalFormatting sqref="C333:E335 G333:G335">
    <cfRule type="expression" dxfId="225" priority="225" stopIfTrue="1">
      <formula>AND($A333&lt;&gt;"COMPOSICAO",$A333&lt;&gt;"INSUMO",$A333&lt;&gt;"")</formula>
    </cfRule>
    <cfRule type="expression" dxfId="224" priority="226" stopIfTrue="1">
      <formula>AND(OR($A333="COMPOSICAO",$A333="INSUMO",$A333&lt;&gt;""),$A333&lt;&gt;"")</formula>
    </cfRule>
  </conditionalFormatting>
  <conditionalFormatting sqref="A337:E341 G337:G341 A342:B344">
    <cfRule type="expression" dxfId="223" priority="223" stopIfTrue="1">
      <formula>AND($A337&lt;&gt;"COMPOSICAO",$A337&lt;&gt;"INSUMO",$A337&lt;&gt;"")</formula>
    </cfRule>
    <cfRule type="expression" dxfId="222" priority="224" stopIfTrue="1">
      <formula>AND(OR($A337="COMPOSICAO",$A337="INSUMO",$A337&lt;&gt;""),$A337&lt;&gt;"")</formula>
    </cfRule>
  </conditionalFormatting>
  <conditionalFormatting sqref="C342:E344 G342:G344">
    <cfRule type="expression" dxfId="221" priority="221" stopIfTrue="1">
      <formula>AND($A342&lt;&gt;"COMPOSICAO",$A342&lt;&gt;"INSUMO",$A342&lt;&gt;"")</formula>
    </cfRule>
    <cfRule type="expression" dxfId="220" priority="222" stopIfTrue="1">
      <formula>AND(OR($A342="COMPOSICAO",$A342="INSUMO",$A342&lt;&gt;""),$A342&lt;&gt;"")</formula>
    </cfRule>
  </conditionalFormatting>
  <conditionalFormatting sqref="A355:E359 G355:G359 A360:B362">
    <cfRule type="expression" dxfId="219" priority="219" stopIfTrue="1">
      <formula>AND($A355&lt;&gt;"COMPOSICAO",$A355&lt;&gt;"INSUMO",$A355&lt;&gt;"")</formula>
    </cfRule>
    <cfRule type="expression" dxfId="218" priority="220" stopIfTrue="1">
      <formula>AND(OR($A355="COMPOSICAO",$A355="INSUMO",$A355&lt;&gt;""),$A355&lt;&gt;"")</formula>
    </cfRule>
  </conditionalFormatting>
  <conditionalFormatting sqref="C360:E362 G360:G362">
    <cfRule type="expression" dxfId="217" priority="217" stopIfTrue="1">
      <formula>AND($A360&lt;&gt;"COMPOSICAO",$A360&lt;&gt;"INSUMO",$A360&lt;&gt;"")</formula>
    </cfRule>
    <cfRule type="expression" dxfId="216" priority="218" stopIfTrue="1">
      <formula>AND(OR($A360="COMPOSICAO",$A360="INSUMO",$A360&lt;&gt;""),$A360&lt;&gt;"")</formula>
    </cfRule>
  </conditionalFormatting>
  <conditionalFormatting sqref="A403:E407 G403:G407 A408:B411 A420:B420 A429:B429 A437:B437 A445:B445 A454:B454 A464:B464 A473:B473 A491:B491 A498:B498 A507:B507 A516:B516 A525:B525 A534:B534 A545:B545 A556:B556 A567:B567 A578:B578 A590:B590 A600:B600 A613:B613 A622:B622 A633:B633 A643:B643 A652:B652 A662:B662 A672:B672 A681:B681 A692:B692 A703:B703 A736:B736 A749:B749 A634 A623 A535">
    <cfRule type="expression" dxfId="215" priority="195" stopIfTrue="1">
      <formula>AND($A403&lt;&gt;"COMPOSICAO",$A403&lt;&gt;"INSUMO",$A403&lt;&gt;"")</formula>
    </cfRule>
    <cfRule type="expression" dxfId="214" priority="196" stopIfTrue="1">
      <formula>AND(OR($A403="COMPOSICAO",$A403="INSUMO",$A403&lt;&gt;""),$A403&lt;&gt;"")</formula>
    </cfRule>
  </conditionalFormatting>
  <conditionalFormatting sqref="C408:E411 G408:G411 G420 C420:E420 C429:E429 G429 G437 C437:E437 C445:E445 G445 G454 C454:E454 C464:E464 G464 G473 C473:E473 C491:E491 G491 G498 C498:E498 C507:E507 G507 G516 C516:E516 C525:E525 G525 G534 C534:E534 C545:E545 G545 G556 C556:E556 C567:E567 G567 G578 C578:E578 C590:E590 G590 G600 C600:E600 C613:E613 G613 G622 C622:E622 C633:E633 G633 G643 C643:E643 C652:E652 G652 G662 C662:E662 C672:E672 G672 G681 C681:E681 C692:E692 G692 C736:E736 G736 G749 C749:E749">
    <cfRule type="expression" dxfId="213" priority="193" stopIfTrue="1">
      <formula>AND($A408&lt;&gt;"COMPOSICAO",$A408&lt;&gt;"INSUMO",$A408&lt;&gt;"")</formula>
    </cfRule>
    <cfRule type="expression" dxfId="212" priority="194" stopIfTrue="1">
      <formula>AND(OR($A408="COMPOSICAO",$A408="INSUMO",$A408&lt;&gt;""),$A408&lt;&gt;"")</formula>
    </cfRule>
  </conditionalFormatting>
  <conditionalFormatting sqref="G364:G369 A364:E369 A370:B372">
    <cfRule type="expression" dxfId="211" priority="211" stopIfTrue="1">
      <formula>AND($A364&lt;&gt;"COMPOSICAO",$A364&lt;&gt;"INSUMO",$A364&lt;&gt;"")</formula>
    </cfRule>
    <cfRule type="expression" dxfId="210" priority="212" stopIfTrue="1">
      <formula>AND(OR($A364="COMPOSICAO",$A364="INSUMO",$A364&lt;&gt;""),$A364&lt;&gt;"")</formula>
    </cfRule>
  </conditionalFormatting>
  <conditionalFormatting sqref="C370:E372 G370:G372">
    <cfRule type="expression" dxfId="209" priority="209" stopIfTrue="1">
      <formula>AND($A370&lt;&gt;"COMPOSICAO",$A370&lt;&gt;"INSUMO",$A370&lt;&gt;"")</formula>
    </cfRule>
    <cfRule type="expression" dxfId="208" priority="210" stopIfTrue="1">
      <formula>AND(OR($A370="COMPOSICAO",$A370="INSUMO",$A370&lt;&gt;""),$A370&lt;&gt;"")</formula>
    </cfRule>
  </conditionalFormatting>
  <conditionalFormatting sqref="A374:E379 G374:G379 A380:B382">
    <cfRule type="expression" dxfId="207" priority="207" stopIfTrue="1">
      <formula>AND($A374&lt;&gt;"COMPOSICAO",$A374&lt;&gt;"INSUMO",$A374&lt;&gt;"")</formula>
    </cfRule>
    <cfRule type="expression" dxfId="206" priority="208" stopIfTrue="1">
      <formula>AND(OR($A374="COMPOSICAO",$A374="INSUMO",$A374&lt;&gt;""),$A374&lt;&gt;"")</formula>
    </cfRule>
  </conditionalFormatting>
  <conditionalFormatting sqref="C380:E382 G380:G382">
    <cfRule type="expression" dxfId="205" priority="205" stopIfTrue="1">
      <formula>AND($A380&lt;&gt;"COMPOSICAO",$A380&lt;&gt;"INSUMO",$A380&lt;&gt;"")</formula>
    </cfRule>
    <cfRule type="expression" dxfId="204" priority="206" stopIfTrue="1">
      <formula>AND(OR($A380="COMPOSICAO",$A380="INSUMO",$A380&lt;&gt;""),$A380&lt;&gt;"")</formula>
    </cfRule>
  </conditionalFormatting>
  <conditionalFormatting sqref="G384:G389 A384:E389 A390:B392">
    <cfRule type="expression" dxfId="203" priority="203" stopIfTrue="1">
      <formula>AND($A384&lt;&gt;"COMPOSICAO",$A384&lt;&gt;"INSUMO",$A384&lt;&gt;"")</formula>
    </cfRule>
    <cfRule type="expression" dxfId="202" priority="204" stopIfTrue="1">
      <formula>AND(OR($A384="COMPOSICAO",$A384="INSUMO",$A384&lt;&gt;""),$A384&lt;&gt;"")</formula>
    </cfRule>
  </conditionalFormatting>
  <conditionalFormatting sqref="C390:E392 G390:G392">
    <cfRule type="expression" dxfId="201" priority="201" stopIfTrue="1">
      <formula>AND($A390&lt;&gt;"COMPOSICAO",$A390&lt;&gt;"INSUMO",$A390&lt;&gt;"")</formula>
    </cfRule>
    <cfRule type="expression" dxfId="200" priority="202" stopIfTrue="1">
      <formula>AND(OR($A390="COMPOSICAO",$A390="INSUMO",$A390&lt;&gt;""),$A390&lt;&gt;"")</formula>
    </cfRule>
  </conditionalFormatting>
  <conditionalFormatting sqref="G394:G398 A394:E398 A399:B401">
    <cfRule type="expression" dxfId="199" priority="199" stopIfTrue="1">
      <formula>AND($A394&lt;&gt;"COMPOSICAO",$A394&lt;&gt;"INSUMO",$A394&lt;&gt;"")</formula>
    </cfRule>
    <cfRule type="expression" dxfId="198" priority="200" stopIfTrue="1">
      <formula>AND(OR($A394="COMPOSICAO",$A394="INSUMO",$A394&lt;&gt;""),$A394&lt;&gt;"")</formula>
    </cfRule>
  </conditionalFormatting>
  <conditionalFormatting sqref="C399:E401 G399:G401">
    <cfRule type="expression" dxfId="197" priority="197" stopIfTrue="1">
      <formula>AND($A399&lt;&gt;"COMPOSICAO",$A399&lt;&gt;"INSUMO",$A399&lt;&gt;"")</formula>
    </cfRule>
    <cfRule type="expression" dxfId="196" priority="198" stopIfTrue="1">
      <formula>AND(OR($A399="COMPOSICAO",$A399="INSUMO",$A399&lt;&gt;""),$A399&lt;&gt;"")</formula>
    </cfRule>
  </conditionalFormatting>
  <conditionalFormatting sqref="A488:B490">
    <cfRule type="expression" dxfId="195" priority="163" stopIfTrue="1">
      <formula>AND($A488&lt;&gt;"COMPOSICAO",$A488&lt;&gt;"INSUMO",$A488&lt;&gt;"")</formula>
    </cfRule>
    <cfRule type="expression" dxfId="194" priority="164" stopIfTrue="1">
      <formula>AND(OR($A488="COMPOSICAO",$A488="INSUMO",$A488&lt;&gt;""),$A488&lt;&gt;"")</formula>
    </cfRule>
  </conditionalFormatting>
  <conditionalFormatting sqref="C488:E490 G488:G490">
    <cfRule type="expression" dxfId="193" priority="161" stopIfTrue="1">
      <formula>AND($A488&lt;&gt;"COMPOSICAO",$A488&lt;&gt;"INSUMO",$A488&lt;&gt;"")</formula>
    </cfRule>
    <cfRule type="expression" dxfId="192" priority="162" stopIfTrue="1">
      <formula>AND(OR($A488="COMPOSICAO",$A488="INSUMO",$A488&lt;&gt;""),$A488&lt;&gt;"")</formula>
    </cfRule>
  </conditionalFormatting>
  <conditionalFormatting sqref="G412:G416 A412:E416 A417:B419">
    <cfRule type="expression" dxfId="191" priority="191" stopIfTrue="1">
      <formula>AND($A412&lt;&gt;"COMPOSICAO",$A412&lt;&gt;"INSUMO",$A412&lt;&gt;"")</formula>
    </cfRule>
    <cfRule type="expression" dxfId="190" priority="192" stopIfTrue="1">
      <formula>AND(OR($A412="COMPOSICAO",$A412="INSUMO",$A412&lt;&gt;""),$A412&lt;&gt;"")</formula>
    </cfRule>
  </conditionalFormatting>
  <conditionalFormatting sqref="C417:E419 G417:G419">
    <cfRule type="expression" dxfId="189" priority="189" stopIfTrue="1">
      <formula>AND($A417&lt;&gt;"COMPOSICAO",$A417&lt;&gt;"INSUMO",$A417&lt;&gt;"")</formula>
    </cfRule>
    <cfRule type="expression" dxfId="188" priority="190" stopIfTrue="1">
      <formula>AND(OR($A417="COMPOSICAO",$A417="INSUMO",$A417&lt;&gt;""),$A417&lt;&gt;"")</formula>
    </cfRule>
  </conditionalFormatting>
  <conditionalFormatting sqref="A421:E425 G421:G425 A426:B428">
    <cfRule type="expression" dxfId="187" priority="187" stopIfTrue="1">
      <formula>AND($A421&lt;&gt;"COMPOSICAO",$A421&lt;&gt;"INSUMO",$A421&lt;&gt;"")</formula>
    </cfRule>
    <cfRule type="expression" dxfId="186" priority="188" stopIfTrue="1">
      <formula>AND(OR($A421="COMPOSICAO",$A421="INSUMO",$A421&lt;&gt;""),$A421&lt;&gt;"")</formula>
    </cfRule>
  </conditionalFormatting>
  <conditionalFormatting sqref="C426:E428 G426:G428">
    <cfRule type="expression" dxfId="185" priority="185" stopIfTrue="1">
      <formula>AND($A426&lt;&gt;"COMPOSICAO",$A426&lt;&gt;"INSUMO",$A426&lt;&gt;"")</formula>
    </cfRule>
    <cfRule type="expression" dxfId="184" priority="186" stopIfTrue="1">
      <formula>AND(OR($A426="COMPOSICAO",$A426="INSUMO",$A426&lt;&gt;""),$A426&lt;&gt;"")</formula>
    </cfRule>
  </conditionalFormatting>
  <conditionalFormatting sqref="A430:E433 G430:G433 A434:B436">
    <cfRule type="expression" dxfId="183" priority="183" stopIfTrue="1">
      <formula>AND($A430&lt;&gt;"COMPOSICAO",$A430&lt;&gt;"INSUMO",$A430&lt;&gt;"")</formula>
    </cfRule>
    <cfRule type="expression" dxfId="182" priority="184" stopIfTrue="1">
      <formula>AND(OR($A430="COMPOSICAO",$A430="INSUMO",$A430&lt;&gt;""),$A430&lt;&gt;"")</formula>
    </cfRule>
  </conditionalFormatting>
  <conditionalFormatting sqref="C434:E436 G434:G436">
    <cfRule type="expression" dxfId="181" priority="181" stopIfTrue="1">
      <formula>AND($A434&lt;&gt;"COMPOSICAO",$A434&lt;&gt;"INSUMO",$A434&lt;&gt;"")</formula>
    </cfRule>
    <cfRule type="expression" dxfId="180" priority="182" stopIfTrue="1">
      <formula>AND(OR($A434="COMPOSICAO",$A434="INSUMO",$A434&lt;&gt;""),$A434&lt;&gt;"")</formula>
    </cfRule>
  </conditionalFormatting>
  <conditionalFormatting sqref="G438:G441 A438:E441 A442:B444">
    <cfRule type="expression" dxfId="179" priority="179" stopIfTrue="1">
      <formula>AND($A438&lt;&gt;"COMPOSICAO",$A438&lt;&gt;"INSUMO",$A438&lt;&gt;"")</formula>
    </cfRule>
    <cfRule type="expression" dxfId="178" priority="180" stopIfTrue="1">
      <formula>AND(OR($A438="COMPOSICAO",$A438="INSUMO",$A438&lt;&gt;""),$A438&lt;&gt;"")</formula>
    </cfRule>
  </conditionalFormatting>
  <conditionalFormatting sqref="C442:E444 G442:G444">
    <cfRule type="expression" dxfId="177" priority="177" stopIfTrue="1">
      <formula>AND($A442&lt;&gt;"COMPOSICAO",$A442&lt;&gt;"INSUMO",$A442&lt;&gt;"")</formula>
    </cfRule>
    <cfRule type="expression" dxfId="176" priority="178" stopIfTrue="1">
      <formula>AND(OR($A442="COMPOSICAO",$A442="INSUMO",$A442&lt;&gt;""),$A442&lt;&gt;"")</formula>
    </cfRule>
  </conditionalFormatting>
  <conditionalFormatting sqref="A446:E450 G446:G450 A451:B453">
    <cfRule type="expression" dxfId="175" priority="175" stopIfTrue="1">
      <formula>AND($A446&lt;&gt;"COMPOSICAO",$A446&lt;&gt;"INSUMO",$A446&lt;&gt;"")</formula>
    </cfRule>
    <cfRule type="expression" dxfId="174" priority="176" stopIfTrue="1">
      <formula>AND(OR($A446="COMPOSICAO",$A446="INSUMO",$A446&lt;&gt;""),$A446&lt;&gt;"")</formula>
    </cfRule>
  </conditionalFormatting>
  <conditionalFormatting sqref="C451:E453 G451:G453">
    <cfRule type="expression" dxfId="173" priority="173" stopIfTrue="1">
      <formula>AND($A451&lt;&gt;"COMPOSICAO",$A451&lt;&gt;"INSUMO",$A451&lt;&gt;"")</formula>
    </cfRule>
    <cfRule type="expression" dxfId="172" priority="174" stopIfTrue="1">
      <formula>AND(OR($A451="COMPOSICAO",$A451="INSUMO",$A451&lt;&gt;""),$A451&lt;&gt;"")</formula>
    </cfRule>
  </conditionalFormatting>
  <conditionalFormatting sqref="A455:E460 G455:G460 A461:B463">
    <cfRule type="expression" dxfId="171" priority="171" stopIfTrue="1">
      <formula>AND($A455&lt;&gt;"COMPOSICAO",$A455&lt;&gt;"INSUMO",$A455&lt;&gt;"")</formula>
    </cfRule>
    <cfRule type="expression" dxfId="170" priority="172" stopIfTrue="1">
      <formula>AND(OR($A455="COMPOSICAO",$A455="INSUMO",$A455&lt;&gt;""),$A455&lt;&gt;"")</formula>
    </cfRule>
  </conditionalFormatting>
  <conditionalFormatting sqref="C461:E463 G461:G463">
    <cfRule type="expression" dxfId="169" priority="169" stopIfTrue="1">
      <formula>AND($A461&lt;&gt;"COMPOSICAO",$A461&lt;&gt;"INSUMO",$A461&lt;&gt;"")</formula>
    </cfRule>
    <cfRule type="expression" dxfId="168" priority="170" stopIfTrue="1">
      <formula>AND(OR($A461="COMPOSICAO",$A461="INSUMO",$A461&lt;&gt;""),$A461&lt;&gt;"")</formula>
    </cfRule>
  </conditionalFormatting>
  <conditionalFormatting sqref="A465:E469 G465:G469 A470:B472">
    <cfRule type="expression" dxfId="167" priority="167" stopIfTrue="1">
      <formula>AND($A465&lt;&gt;"COMPOSICAO",$A465&lt;&gt;"INSUMO",$A465&lt;&gt;"")</formula>
    </cfRule>
    <cfRule type="expression" dxfId="166" priority="168" stopIfTrue="1">
      <formula>AND(OR($A465="COMPOSICAO",$A465="INSUMO",$A465&lt;&gt;""),$A465&lt;&gt;"")</formula>
    </cfRule>
  </conditionalFormatting>
  <conditionalFormatting sqref="C470:E472 G470:G472">
    <cfRule type="expression" dxfId="165" priority="165" stopIfTrue="1">
      <formula>AND($A470&lt;&gt;"COMPOSICAO",$A470&lt;&gt;"INSUMO",$A470&lt;&gt;"")</formula>
    </cfRule>
    <cfRule type="expression" dxfId="164" priority="166" stopIfTrue="1">
      <formula>AND(OR($A470="COMPOSICAO",$A470="INSUMO",$A470&lt;&gt;""),$A470&lt;&gt;"")</formula>
    </cfRule>
  </conditionalFormatting>
  <conditionalFormatting sqref="A486">
    <cfRule type="expression" dxfId="163" priority="159" stopIfTrue="1">
      <formula>AND($A486&lt;&gt;"COMPOSICAO",$A486&lt;&gt;"INSUMO",$A486&lt;&gt;"")</formula>
    </cfRule>
    <cfRule type="expression" dxfId="162" priority="160" stopIfTrue="1">
      <formula>AND(OR($A486="COMPOSICAO",$A486="INSUMO",$A486&lt;&gt;""),$A486&lt;&gt;"")</formula>
    </cfRule>
  </conditionalFormatting>
  <conditionalFormatting sqref="A492:E492 G492:G494 A494:E494 B493:E493">
    <cfRule type="expression" dxfId="161" priority="157" stopIfTrue="1">
      <formula>AND($A492&lt;&gt;"COMPOSICAO",$A492&lt;&gt;"INSUMO",$A492&lt;&gt;"")</formula>
    </cfRule>
    <cfRule type="expression" dxfId="160" priority="158" stopIfTrue="1">
      <formula>AND(OR($A492="COMPOSICAO",$A492="INSUMO",$A492&lt;&gt;""),$A492&lt;&gt;"")</formula>
    </cfRule>
  </conditionalFormatting>
  <conditionalFormatting sqref="A495:B497">
    <cfRule type="expression" dxfId="159" priority="155" stopIfTrue="1">
      <formula>AND($A495&lt;&gt;"COMPOSICAO",$A495&lt;&gt;"INSUMO",$A495&lt;&gt;"")</formula>
    </cfRule>
    <cfRule type="expression" dxfId="158" priority="156" stopIfTrue="1">
      <formula>AND(OR($A495="COMPOSICAO",$A495="INSUMO",$A495&lt;&gt;""),$A495&lt;&gt;"")</formula>
    </cfRule>
  </conditionalFormatting>
  <conditionalFormatting sqref="C495:E497 G495:G497">
    <cfRule type="expression" dxfId="157" priority="153" stopIfTrue="1">
      <formula>AND($A495&lt;&gt;"COMPOSICAO",$A495&lt;&gt;"INSUMO",$A495&lt;&gt;"")</formula>
    </cfRule>
    <cfRule type="expression" dxfId="156" priority="154" stopIfTrue="1">
      <formula>AND(OR($A495="COMPOSICAO",$A495="INSUMO",$A495&lt;&gt;""),$A495&lt;&gt;"")</formula>
    </cfRule>
  </conditionalFormatting>
  <conditionalFormatting sqref="A493">
    <cfRule type="expression" dxfId="155" priority="151" stopIfTrue="1">
      <formula>AND($A493&lt;&gt;"COMPOSICAO",$A493&lt;&gt;"INSUMO",$A493&lt;&gt;"")</formula>
    </cfRule>
    <cfRule type="expression" dxfId="154" priority="152" stopIfTrue="1">
      <formula>AND(OR($A493="COMPOSICAO",$A493="INSUMO",$A493&lt;&gt;""),$A493&lt;&gt;"")</formula>
    </cfRule>
  </conditionalFormatting>
  <conditionalFormatting sqref="G499:G503 A499:E503 A504:B506">
    <cfRule type="expression" dxfId="153" priority="149" stopIfTrue="1">
      <formula>AND($A499&lt;&gt;"COMPOSICAO",$A499&lt;&gt;"INSUMO",$A499&lt;&gt;"")</formula>
    </cfRule>
    <cfRule type="expression" dxfId="152" priority="150" stopIfTrue="1">
      <formula>AND(OR($A499="COMPOSICAO",$A499="INSUMO",$A499&lt;&gt;""),$A499&lt;&gt;"")</formula>
    </cfRule>
  </conditionalFormatting>
  <conditionalFormatting sqref="C504:E506 G504:G506">
    <cfRule type="expression" dxfId="151" priority="147" stopIfTrue="1">
      <formula>AND($A504&lt;&gt;"COMPOSICAO",$A504&lt;&gt;"INSUMO",$A504&lt;&gt;"")</formula>
    </cfRule>
    <cfRule type="expression" dxfId="150" priority="148" stopIfTrue="1">
      <formula>AND(OR($A504="COMPOSICAO",$A504="INSUMO",$A504&lt;&gt;""),$A504&lt;&gt;"")</formula>
    </cfRule>
  </conditionalFormatting>
  <conditionalFormatting sqref="A508:E512 G508:G512 A513:B515">
    <cfRule type="expression" dxfId="149" priority="145" stopIfTrue="1">
      <formula>AND($A508&lt;&gt;"COMPOSICAO",$A508&lt;&gt;"INSUMO",$A508&lt;&gt;"")</formula>
    </cfRule>
    <cfRule type="expression" dxfId="148" priority="146" stopIfTrue="1">
      <formula>AND(OR($A508="COMPOSICAO",$A508="INSUMO",$A508&lt;&gt;""),$A508&lt;&gt;"")</formula>
    </cfRule>
  </conditionalFormatting>
  <conditionalFormatting sqref="C513:E515 G513:G515">
    <cfRule type="expression" dxfId="147" priority="143" stopIfTrue="1">
      <formula>AND($A513&lt;&gt;"COMPOSICAO",$A513&lt;&gt;"INSUMO",$A513&lt;&gt;"")</formula>
    </cfRule>
    <cfRule type="expression" dxfId="146" priority="144" stopIfTrue="1">
      <formula>AND(OR($A513="COMPOSICAO",$A513="INSUMO",$A513&lt;&gt;""),$A513&lt;&gt;"")</formula>
    </cfRule>
  </conditionalFormatting>
  <conditionalFormatting sqref="A517:E521 G517:G521 A522:B524">
    <cfRule type="expression" dxfId="145" priority="141" stopIfTrue="1">
      <formula>AND($A517&lt;&gt;"COMPOSICAO",$A517&lt;&gt;"INSUMO",$A517&lt;&gt;"")</formula>
    </cfRule>
    <cfRule type="expression" dxfId="144" priority="142" stopIfTrue="1">
      <formula>AND(OR($A517="COMPOSICAO",$A517="INSUMO",$A517&lt;&gt;""),$A517&lt;&gt;"")</formula>
    </cfRule>
  </conditionalFormatting>
  <conditionalFormatting sqref="C522:E524 G522:G524">
    <cfRule type="expression" dxfId="143" priority="139" stopIfTrue="1">
      <formula>AND($A522&lt;&gt;"COMPOSICAO",$A522&lt;&gt;"INSUMO",$A522&lt;&gt;"")</formula>
    </cfRule>
    <cfRule type="expression" dxfId="142" priority="140" stopIfTrue="1">
      <formula>AND(OR($A522="COMPOSICAO",$A522="INSUMO",$A522&lt;&gt;""),$A522&lt;&gt;"")</formula>
    </cfRule>
  </conditionalFormatting>
  <conditionalFormatting sqref="G526:G530 A526:E530 A531:B533">
    <cfRule type="expression" dxfId="141" priority="137" stopIfTrue="1">
      <formula>AND($A526&lt;&gt;"COMPOSICAO",$A526&lt;&gt;"INSUMO",$A526&lt;&gt;"")</formula>
    </cfRule>
    <cfRule type="expression" dxfId="140" priority="138" stopIfTrue="1">
      <formula>AND(OR($A526="COMPOSICAO",$A526="INSUMO",$A526&lt;&gt;""),$A526&lt;&gt;"")</formula>
    </cfRule>
  </conditionalFormatting>
  <conditionalFormatting sqref="C531:E533 G531:G533">
    <cfRule type="expression" dxfId="139" priority="135" stopIfTrue="1">
      <formula>AND($A531&lt;&gt;"COMPOSICAO",$A531&lt;&gt;"INSUMO",$A531&lt;&gt;"")</formula>
    </cfRule>
    <cfRule type="expression" dxfId="138" priority="136" stopIfTrue="1">
      <formula>AND(OR($A531="COMPOSICAO",$A531="INSUMO",$A531&lt;&gt;""),$A531&lt;&gt;"")</formula>
    </cfRule>
  </conditionalFormatting>
  <conditionalFormatting sqref="A536:E541 G536:G541 A542:B544">
    <cfRule type="expression" dxfId="137" priority="133" stopIfTrue="1">
      <formula>AND($A536&lt;&gt;"COMPOSICAO",$A536&lt;&gt;"INSUMO",$A536&lt;&gt;"")</formula>
    </cfRule>
    <cfRule type="expression" dxfId="136" priority="134" stopIfTrue="1">
      <formula>AND(OR($A536="COMPOSICAO",$A536="INSUMO",$A536&lt;&gt;""),$A536&lt;&gt;"")</formula>
    </cfRule>
  </conditionalFormatting>
  <conditionalFormatting sqref="C542:E544 G542:G544">
    <cfRule type="expression" dxfId="135" priority="131" stopIfTrue="1">
      <formula>AND($A542&lt;&gt;"COMPOSICAO",$A542&lt;&gt;"INSUMO",$A542&lt;&gt;"")</formula>
    </cfRule>
    <cfRule type="expression" dxfId="134" priority="132" stopIfTrue="1">
      <formula>AND(OR($A542="COMPOSICAO",$A542="INSUMO",$A542&lt;&gt;""),$A542&lt;&gt;"")</formula>
    </cfRule>
  </conditionalFormatting>
  <conditionalFormatting sqref="A546:E552 G546:G552 A553:B555">
    <cfRule type="expression" dxfId="133" priority="129" stopIfTrue="1">
      <formula>AND($A546&lt;&gt;"COMPOSICAO",$A546&lt;&gt;"INSUMO",$A546&lt;&gt;"")</formula>
    </cfRule>
    <cfRule type="expression" dxfId="132" priority="130" stopIfTrue="1">
      <formula>AND(OR($A546="COMPOSICAO",$A546="INSUMO",$A546&lt;&gt;""),$A546&lt;&gt;"")</formula>
    </cfRule>
  </conditionalFormatting>
  <conditionalFormatting sqref="C553:E555 G553:G555">
    <cfRule type="expression" dxfId="131" priority="127" stopIfTrue="1">
      <formula>AND($A553&lt;&gt;"COMPOSICAO",$A553&lt;&gt;"INSUMO",$A553&lt;&gt;"")</formula>
    </cfRule>
    <cfRule type="expression" dxfId="130" priority="128" stopIfTrue="1">
      <formula>AND(OR($A553="COMPOSICAO",$A553="INSUMO",$A553&lt;&gt;""),$A553&lt;&gt;"")</formula>
    </cfRule>
  </conditionalFormatting>
  <conditionalFormatting sqref="G557:G563 A557:E563 A564:B566">
    <cfRule type="expression" dxfId="129" priority="125" stopIfTrue="1">
      <formula>AND($A557&lt;&gt;"COMPOSICAO",$A557&lt;&gt;"INSUMO",$A557&lt;&gt;"")</formula>
    </cfRule>
    <cfRule type="expression" dxfId="128" priority="126" stopIfTrue="1">
      <formula>AND(OR($A557="COMPOSICAO",$A557="INSUMO",$A557&lt;&gt;""),$A557&lt;&gt;"")</formula>
    </cfRule>
  </conditionalFormatting>
  <conditionalFormatting sqref="C564:E566 G564:G566">
    <cfRule type="expression" dxfId="127" priority="123" stopIfTrue="1">
      <formula>AND($A564&lt;&gt;"COMPOSICAO",$A564&lt;&gt;"INSUMO",$A564&lt;&gt;"")</formula>
    </cfRule>
    <cfRule type="expression" dxfId="126" priority="124" stopIfTrue="1">
      <formula>AND(OR($A564="COMPOSICAO",$A564="INSUMO",$A564&lt;&gt;""),$A564&lt;&gt;"")</formula>
    </cfRule>
  </conditionalFormatting>
  <conditionalFormatting sqref="G568:G574 A568:E574 A575:B577">
    <cfRule type="expression" dxfId="125" priority="121" stopIfTrue="1">
      <formula>AND($A568&lt;&gt;"COMPOSICAO",$A568&lt;&gt;"INSUMO",$A568&lt;&gt;"")</formula>
    </cfRule>
    <cfRule type="expression" dxfId="124" priority="122" stopIfTrue="1">
      <formula>AND(OR($A568="COMPOSICAO",$A568="INSUMO",$A568&lt;&gt;""),$A568&lt;&gt;"")</formula>
    </cfRule>
  </conditionalFormatting>
  <conditionalFormatting sqref="C575:E577 G575:G577">
    <cfRule type="expression" dxfId="123" priority="119" stopIfTrue="1">
      <formula>AND($A575&lt;&gt;"COMPOSICAO",$A575&lt;&gt;"INSUMO",$A575&lt;&gt;"")</formula>
    </cfRule>
    <cfRule type="expression" dxfId="122" priority="120" stopIfTrue="1">
      <formula>AND(OR($A575="COMPOSICAO",$A575="INSUMO",$A575&lt;&gt;""),$A575&lt;&gt;"")</formula>
    </cfRule>
  </conditionalFormatting>
  <conditionalFormatting sqref="A579:E586 G579:G586 A587:B589">
    <cfRule type="expression" dxfId="121" priority="117" stopIfTrue="1">
      <formula>AND($A579&lt;&gt;"COMPOSICAO",$A579&lt;&gt;"INSUMO",$A579&lt;&gt;"")</formula>
    </cfRule>
    <cfRule type="expression" dxfId="120" priority="118" stopIfTrue="1">
      <formula>AND(OR($A579="COMPOSICAO",$A579="INSUMO",$A579&lt;&gt;""),$A579&lt;&gt;"")</formula>
    </cfRule>
  </conditionalFormatting>
  <conditionalFormatting sqref="C587:E589 G587:G589">
    <cfRule type="expression" dxfId="119" priority="115" stopIfTrue="1">
      <formula>AND($A587&lt;&gt;"COMPOSICAO",$A587&lt;&gt;"INSUMO",$A587&lt;&gt;"")</formula>
    </cfRule>
    <cfRule type="expression" dxfId="118" priority="116" stopIfTrue="1">
      <formula>AND(OR($A587="COMPOSICAO",$A587="INSUMO",$A587&lt;&gt;""),$A587&lt;&gt;"")</formula>
    </cfRule>
  </conditionalFormatting>
  <conditionalFormatting sqref="A591:E596 G591:G596 A597:B599">
    <cfRule type="expression" dxfId="117" priority="113" stopIfTrue="1">
      <formula>AND($A591&lt;&gt;"COMPOSICAO",$A591&lt;&gt;"INSUMO",$A591&lt;&gt;"")</formula>
    </cfRule>
    <cfRule type="expression" dxfId="116" priority="114" stopIfTrue="1">
      <formula>AND(OR($A591="COMPOSICAO",$A591="INSUMO",$A591&lt;&gt;""),$A591&lt;&gt;"")</formula>
    </cfRule>
  </conditionalFormatting>
  <conditionalFormatting sqref="C597:E599 G597:G599">
    <cfRule type="expression" dxfId="115" priority="111" stopIfTrue="1">
      <formula>AND($A597&lt;&gt;"COMPOSICAO",$A597&lt;&gt;"INSUMO",$A597&lt;&gt;"")</formula>
    </cfRule>
    <cfRule type="expression" dxfId="114" priority="112" stopIfTrue="1">
      <formula>AND(OR($A597="COMPOSICAO",$A597="INSUMO",$A597&lt;&gt;""),$A597&lt;&gt;"")</formula>
    </cfRule>
  </conditionalFormatting>
  <conditionalFormatting sqref="A601:E609 G601:G609 A610:B612">
    <cfRule type="expression" dxfId="113" priority="109" stopIfTrue="1">
      <formula>AND($A601&lt;&gt;"COMPOSICAO",$A601&lt;&gt;"INSUMO",$A601&lt;&gt;"")</formula>
    </cfRule>
    <cfRule type="expression" dxfId="112" priority="110" stopIfTrue="1">
      <formula>AND(OR($A601="COMPOSICAO",$A601="INSUMO",$A601&lt;&gt;""),$A601&lt;&gt;"")</formula>
    </cfRule>
  </conditionalFormatting>
  <conditionalFormatting sqref="C610:E612 G610:G612">
    <cfRule type="expression" dxfId="111" priority="107" stopIfTrue="1">
      <formula>AND($A610&lt;&gt;"COMPOSICAO",$A610&lt;&gt;"INSUMO",$A610&lt;&gt;"")</formula>
    </cfRule>
    <cfRule type="expression" dxfId="110" priority="108" stopIfTrue="1">
      <formula>AND(OR($A610="COMPOSICAO",$A610="INSUMO",$A610&lt;&gt;""),$A610&lt;&gt;"")</formula>
    </cfRule>
  </conditionalFormatting>
  <conditionalFormatting sqref="A614:E618 G614:G618 A619:B621">
    <cfRule type="expression" dxfId="109" priority="105" stopIfTrue="1">
      <formula>AND($A614&lt;&gt;"COMPOSICAO",$A614&lt;&gt;"INSUMO",$A614&lt;&gt;"")</formula>
    </cfRule>
    <cfRule type="expression" dxfId="108" priority="106" stopIfTrue="1">
      <formula>AND(OR($A614="COMPOSICAO",$A614="INSUMO",$A614&lt;&gt;""),$A614&lt;&gt;"")</formula>
    </cfRule>
  </conditionalFormatting>
  <conditionalFormatting sqref="C619:E621 G619:G621">
    <cfRule type="expression" dxfId="107" priority="103" stopIfTrue="1">
      <formula>AND($A619&lt;&gt;"COMPOSICAO",$A619&lt;&gt;"INSUMO",$A619&lt;&gt;"")</formula>
    </cfRule>
    <cfRule type="expression" dxfId="106" priority="104" stopIfTrue="1">
      <formula>AND(OR($A619="COMPOSICAO",$A619="INSUMO",$A619&lt;&gt;""),$A619&lt;&gt;"")</formula>
    </cfRule>
  </conditionalFormatting>
  <conditionalFormatting sqref="A624:E629 G624:G629 A630:B632">
    <cfRule type="expression" dxfId="105" priority="101" stopIfTrue="1">
      <formula>AND($A624&lt;&gt;"COMPOSICAO",$A624&lt;&gt;"INSUMO",$A624&lt;&gt;"")</formula>
    </cfRule>
    <cfRule type="expression" dxfId="104" priority="102" stopIfTrue="1">
      <formula>AND(OR($A624="COMPOSICAO",$A624="INSUMO",$A624&lt;&gt;""),$A624&lt;&gt;"")</formula>
    </cfRule>
  </conditionalFormatting>
  <conditionalFormatting sqref="C630:E632 G630:G632">
    <cfRule type="expression" dxfId="103" priority="99" stopIfTrue="1">
      <formula>AND($A630&lt;&gt;"COMPOSICAO",$A630&lt;&gt;"INSUMO",$A630&lt;&gt;"")</formula>
    </cfRule>
    <cfRule type="expression" dxfId="102" priority="100" stopIfTrue="1">
      <formula>AND(OR($A630="COMPOSICAO",$A630="INSUMO",$A630&lt;&gt;""),$A630&lt;&gt;"")</formula>
    </cfRule>
  </conditionalFormatting>
  <conditionalFormatting sqref="A635:E639 G635:G639 A640:B642">
    <cfRule type="expression" dxfId="101" priority="97" stopIfTrue="1">
      <formula>AND($A635&lt;&gt;"COMPOSICAO",$A635&lt;&gt;"INSUMO",$A635&lt;&gt;"")</formula>
    </cfRule>
    <cfRule type="expression" dxfId="100" priority="98" stopIfTrue="1">
      <formula>AND(OR($A635="COMPOSICAO",$A635="INSUMO",$A635&lt;&gt;""),$A635&lt;&gt;"")</formula>
    </cfRule>
  </conditionalFormatting>
  <conditionalFormatting sqref="C640:E642 G640:G642">
    <cfRule type="expression" dxfId="99" priority="95" stopIfTrue="1">
      <formula>AND($A640&lt;&gt;"COMPOSICAO",$A640&lt;&gt;"INSUMO",$A640&lt;&gt;"")</formula>
    </cfRule>
    <cfRule type="expression" dxfId="98" priority="96" stopIfTrue="1">
      <formula>AND(OR($A640="COMPOSICAO",$A640="INSUMO",$A640&lt;&gt;""),$A640&lt;&gt;"")</formula>
    </cfRule>
  </conditionalFormatting>
  <conditionalFormatting sqref="G644:G648 A644:E648 A649:B651">
    <cfRule type="expression" dxfId="97" priority="93" stopIfTrue="1">
      <formula>AND($A644&lt;&gt;"COMPOSICAO",$A644&lt;&gt;"INSUMO",$A644&lt;&gt;"")</formula>
    </cfRule>
    <cfRule type="expression" dxfId="96" priority="94" stopIfTrue="1">
      <formula>AND(OR($A644="COMPOSICAO",$A644="INSUMO",$A644&lt;&gt;""),$A644&lt;&gt;"")</formula>
    </cfRule>
  </conditionalFormatting>
  <conditionalFormatting sqref="C649:E651 G649:G651">
    <cfRule type="expression" dxfId="95" priority="91" stopIfTrue="1">
      <formula>AND($A649&lt;&gt;"COMPOSICAO",$A649&lt;&gt;"INSUMO",$A649&lt;&gt;"")</formula>
    </cfRule>
    <cfRule type="expression" dxfId="94" priority="92" stopIfTrue="1">
      <formula>AND(OR($A649="COMPOSICAO",$A649="INSUMO",$A649&lt;&gt;""),$A649&lt;&gt;"")</formula>
    </cfRule>
  </conditionalFormatting>
  <conditionalFormatting sqref="A653:E656 G653:G658 A659:B661 A658:E658 A657 D657:E657">
    <cfRule type="expression" dxfId="93" priority="89" stopIfTrue="1">
      <formula>AND($A653&lt;&gt;"COMPOSICAO",$A653&lt;&gt;"INSUMO",$A653&lt;&gt;"")</formula>
    </cfRule>
    <cfRule type="expression" dxfId="92" priority="90" stopIfTrue="1">
      <formula>AND(OR($A653="COMPOSICAO",$A653="INSUMO",$A653&lt;&gt;""),$A653&lt;&gt;"")</formula>
    </cfRule>
  </conditionalFormatting>
  <conditionalFormatting sqref="C659:E661 G659:G661">
    <cfRule type="expression" dxfId="91" priority="87" stopIfTrue="1">
      <formula>AND($A659&lt;&gt;"COMPOSICAO",$A659&lt;&gt;"INSUMO",$A659&lt;&gt;"")</formula>
    </cfRule>
    <cfRule type="expression" dxfId="90" priority="88" stopIfTrue="1">
      <formula>AND(OR($A659="COMPOSICAO",$A659="INSUMO",$A659&lt;&gt;""),$A659&lt;&gt;"")</formula>
    </cfRule>
  </conditionalFormatting>
  <conditionalFormatting sqref="B657:C657">
    <cfRule type="expression" dxfId="89" priority="85" stopIfTrue="1">
      <formula>AND($A657&lt;&gt;"COMPOSICAO",$A657&lt;&gt;"INSUMO",$A657&lt;&gt;"")</formula>
    </cfRule>
    <cfRule type="expression" dxfId="88" priority="86" stopIfTrue="1">
      <formula>AND(OR($A657="COMPOSICAO",$A657="INSUMO",$A657&lt;&gt;""),$A657&lt;&gt;"")</formula>
    </cfRule>
  </conditionalFormatting>
  <conditionalFormatting sqref="G663:G668 A663:E668 A669:B671">
    <cfRule type="expression" dxfId="87" priority="83" stopIfTrue="1">
      <formula>AND($A663&lt;&gt;"COMPOSICAO",$A663&lt;&gt;"INSUMO",$A663&lt;&gt;"")</formula>
    </cfRule>
    <cfRule type="expression" dxfId="86" priority="84" stopIfTrue="1">
      <formula>AND(OR($A663="COMPOSICAO",$A663="INSUMO",$A663&lt;&gt;""),$A663&lt;&gt;"")</formula>
    </cfRule>
  </conditionalFormatting>
  <conditionalFormatting sqref="C669:E671 G669:G671">
    <cfRule type="expression" dxfId="85" priority="81" stopIfTrue="1">
      <formula>AND($A669&lt;&gt;"COMPOSICAO",$A669&lt;&gt;"INSUMO",$A669&lt;&gt;"")</formula>
    </cfRule>
    <cfRule type="expression" dxfId="84" priority="82" stopIfTrue="1">
      <formula>AND(OR($A669="COMPOSICAO",$A669="INSUMO",$A669&lt;&gt;""),$A669&lt;&gt;"")</formula>
    </cfRule>
  </conditionalFormatting>
  <conditionalFormatting sqref="A673:E677 G673:G677 A678:B680">
    <cfRule type="expression" dxfId="83" priority="79" stopIfTrue="1">
      <formula>AND($A673&lt;&gt;"COMPOSICAO",$A673&lt;&gt;"INSUMO",$A673&lt;&gt;"")</formula>
    </cfRule>
    <cfRule type="expression" dxfId="82" priority="80" stopIfTrue="1">
      <formula>AND(OR($A673="COMPOSICAO",$A673="INSUMO",$A673&lt;&gt;""),$A673&lt;&gt;"")</formula>
    </cfRule>
  </conditionalFormatting>
  <conditionalFormatting sqref="C678:E680 G678:G680">
    <cfRule type="expression" dxfId="81" priority="77" stopIfTrue="1">
      <formula>AND($A678&lt;&gt;"COMPOSICAO",$A678&lt;&gt;"INSUMO",$A678&lt;&gt;"")</formula>
    </cfRule>
    <cfRule type="expression" dxfId="80" priority="78" stopIfTrue="1">
      <formula>AND(OR($A678="COMPOSICAO",$A678="INSUMO",$A678&lt;&gt;""),$A678&lt;&gt;"")</formula>
    </cfRule>
  </conditionalFormatting>
  <conditionalFormatting sqref="G682:G688 A682:E688 A689:B691">
    <cfRule type="expression" dxfId="79" priority="75" stopIfTrue="1">
      <formula>AND($A682&lt;&gt;"COMPOSICAO",$A682&lt;&gt;"INSUMO",$A682&lt;&gt;"")</formula>
    </cfRule>
    <cfRule type="expression" dxfId="78" priority="76" stopIfTrue="1">
      <formula>AND(OR($A682="COMPOSICAO",$A682="INSUMO",$A682&lt;&gt;""),$A682&lt;&gt;"")</formula>
    </cfRule>
  </conditionalFormatting>
  <conditionalFormatting sqref="C689:E691 G689:G691">
    <cfRule type="expression" dxfId="77" priority="73" stopIfTrue="1">
      <formula>AND($A689&lt;&gt;"COMPOSICAO",$A689&lt;&gt;"INSUMO",$A689&lt;&gt;"")</formula>
    </cfRule>
    <cfRule type="expression" dxfId="76" priority="74" stopIfTrue="1">
      <formula>AND(OR($A689="COMPOSICAO",$A689="INSUMO",$A689&lt;&gt;""),$A689&lt;&gt;"")</formula>
    </cfRule>
  </conditionalFormatting>
  <conditionalFormatting sqref="A693:E699 G693:G699 A700:B702">
    <cfRule type="expression" dxfId="75" priority="71" stopIfTrue="1">
      <formula>AND($A693&lt;&gt;"COMPOSICAO",$A693&lt;&gt;"INSUMO",$A693&lt;&gt;"")</formula>
    </cfRule>
    <cfRule type="expression" dxfId="74" priority="72" stopIfTrue="1">
      <formula>AND(OR($A693="COMPOSICAO",$A693="INSUMO",$A693&lt;&gt;""),$A693&lt;&gt;"")</formula>
    </cfRule>
  </conditionalFormatting>
  <conditionalFormatting sqref="C700:E702 G700:G702">
    <cfRule type="expression" dxfId="73" priority="69" stopIfTrue="1">
      <formula>AND($A700&lt;&gt;"COMPOSICAO",$A700&lt;&gt;"INSUMO",$A700&lt;&gt;"")</formula>
    </cfRule>
    <cfRule type="expression" dxfId="72" priority="70" stopIfTrue="1">
      <formula>AND(OR($A700="COMPOSICAO",$A700="INSUMO",$A700&lt;&gt;""),$A700&lt;&gt;"")</formula>
    </cfRule>
  </conditionalFormatting>
  <conditionalFormatting sqref="A726:E732 G726:G732 A733:B735">
    <cfRule type="expression" dxfId="71" priority="67" stopIfTrue="1">
      <formula>AND($A726&lt;&gt;"COMPOSICAO",$A726&lt;&gt;"INSUMO",$A726&lt;&gt;"")</formula>
    </cfRule>
    <cfRule type="expression" dxfId="70" priority="68" stopIfTrue="1">
      <formula>AND(OR($A726="COMPOSICAO",$A726="INSUMO",$A726&lt;&gt;""),$A726&lt;&gt;"")</formula>
    </cfRule>
  </conditionalFormatting>
  <conditionalFormatting sqref="C733:E735 G733:G735">
    <cfRule type="expression" dxfId="69" priority="65" stopIfTrue="1">
      <formula>AND($A733&lt;&gt;"COMPOSICAO",$A733&lt;&gt;"INSUMO",$A733&lt;&gt;"")</formula>
    </cfRule>
    <cfRule type="expression" dxfId="68" priority="66" stopIfTrue="1">
      <formula>AND(OR($A733="COMPOSICAO",$A733="INSUMO",$A733&lt;&gt;""),$A733&lt;&gt;"")</formula>
    </cfRule>
  </conditionalFormatting>
  <conditionalFormatting sqref="G737:G745 A737:E745 A746:B748">
    <cfRule type="expression" dxfId="67" priority="63" stopIfTrue="1">
      <formula>AND($A737&lt;&gt;"COMPOSICAO",$A737&lt;&gt;"INSUMO",$A737&lt;&gt;"")</formula>
    </cfRule>
    <cfRule type="expression" dxfId="66" priority="64" stopIfTrue="1">
      <formula>AND(OR($A737="COMPOSICAO",$A737="INSUMO",$A737&lt;&gt;""),$A737&lt;&gt;"")</formula>
    </cfRule>
  </conditionalFormatting>
  <conditionalFormatting sqref="C746:E748 G746:G748">
    <cfRule type="expression" dxfId="65" priority="61" stopIfTrue="1">
      <formula>AND($A746&lt;&gt;"COMPOSICAO",$A746&lt;&gt;"INSUMO",$A746&lt;&gt;"")</formula>
    </cfRule>
    <cfRule type="expression" dxfId="64" priority="62" stopIfTrue="1">
      <formula>AND(OR($A746="COMPOSICAO",$A746="INSUMO",$A746&lt;&gt;""),$A746&lt;&gt;"")</formula>
    </cfRule>
  </conditionalFormatting>
  <conditionalFormatting sqref="G750:G753 A750:E753 A754:B756">
    <cfRule type="expression" dxfId="63" priority="59" stopIfTrue="1">
      <formula>AND($A750&lt;&gt;"COMPOSICAO",$A750&lt;&gt;"INSUMO",$A750&lt;&gt;"")</formula>
    </cfRule>
    <cfRule type="expression" dxfId="62" priority="60" stopIfTrue="1">
      <formula>AND(OR($A750="COMPOSICAO",$A750="INSUMO",$A750&lt;&gt;""),$A750&lt;&gt;"")</formula>
    </cfRule>
  </conditionalFormatting>
  <conditionalFormatting sqref="C754:E756 G754:G756">
    <cfRule type="expression" dxfId="61" priority="57" stopIfTrue="1">
      <formula>AND($A754&lt;&gt;"COMPOSICAO",$A754&lt;&gt;"INSUMO",$A754&lt;&gt;"")</formula>
    </cfRule>
    <cfRule type="expression" dxfId="60" priority="58" stopIfTrue="1">
      <formula>AND(OR($A754="COMPOSICAO",$A754="INSUMO",$A754&lt;&gt;""),$A754&lt;&gt;"")</formula>
    </cfRule>
  </conditionalFormatting>
  <conditionalFormatting sqref="A705:E705 A722:B724 A709:E709 D706:E707 G705:G721">
    <cfRule type="expression" dxfId="59" priority="55" stopIfTrue="1">
      <formula>AND($A705&lt;&gt;"COMPOSICAO",$A705&lt;&gt;"INSUMO",$A705&lt;&gt;"")</formula>
    </cfRule>
    <cfRule type="expression" dxfId="58" priority="56" stopIfTrue="1">
      <formula>AND(OR($A705="COMPOSICAO",$A705="INSUMO",$A705&lt;&gt;""),$A705&lt;&gt;"")</formula>
    </cfRule>
  </conditionalFormatting>
  <conditionalFormatting sqref="C722:E724 G722:G724">
    <cfRule type="expression" dxfId="57" priority="53" stopIfTrue="1">
      <formula>AND($A722&lt;&gt;"COMPOSICAO",$A722&lt;&gt;"INSUMO",$A722&lt;&gt;"")</formula>
    </cfRule>
    <cfRule type="expression" dxfId="56" priority="54" stopIfTrue="1">
      <formula>AND(OR($A722="COMPOSICAO",$A722="INSUMO",$A722&lt;&gt;""),$A722&lt;&gt;"")</formula>
    </cfRule>
  </conditionalFormatting>
  <conditionalFormatting sqref="B706:C706">
    <cfRule type="expression" dxfId="55" priority="51" stopIfTrue="1">
      <formula>AND($A706&lt;&gt;"COMPOSICAO",$A706&lt;&gt;"INSUMO",$A706&lt;&gt;"")</formula>
    </cfRule>
    <cfRule type="expression" dxfId="54" priority="52" stopIfTrue="1">
      <formula>AND(OR($A706="COMPOSICAO",$A706="INSUMO",$A706&lt;&gt;""),$A706&lt;&gt;"")</formula>
    </cfRule>
  </conditionalFormatting>
  <conditionalFormatting sqref="A707:C707 A706">
    <cfRule type="expression" dxfId="53" priority="49" stopIfTrue="1">
      <formula>AND($A706&lt;&gt;"COMPOSICAO",$A706&lt;&gt;"INSUMO",$A706&lt;&gt;"")</formula>
    </cfRule>
    <cfRule type="expression" dxfId="52" priority="50" stopIfTrue="1">
      <formula>AND(OR($A706="COMPOSICAO",$A706="INSUMO",$A706&lt;&gt;""),$A706&lt;&gt;"")</formula>
    </cfRule>
  </conditionalFormatting>
  <conditionalFormatting sqref="A708:E708">
    <cfRule type="expression" dxfId="51" priority="47" stopIfTrue="1">
      <formula>AND($A708&lt;&gt;"COMPOSICAO",$A708&lt;&gt;"INSUMO",$A708&lt;&gt;"")</formula>
    </cfRule>
    <cfRule type="expression" dxfId="50" priority="48" stopIfTrue="1">
      <formula>AND(OR($A708="COMPOSICAO",$A708="INSUMO",$A708&lt;&gt;""),$A708&lt;&gt;"")</formula>
    </cfRule>
  </conditionalFormatting>
  <conditionalFormatting sqref="A710:E711">
    <cfRule type="expression" dxfId="49" priority="45" stopIfTrue="1">
      <formula>AND($A710&lt;&gt;"COMPOSICAO",$A710&lt;&gt;"INSUMO",$A710&lt;&gt;"")</formula>
    </cfRule>
    <cfRule type="expression" dxfId="48" priority="46" stopIfTrue="1">
      <formula>AND(OR($A710="COMPOSICAO",$A710="INSUMO",$A710&lt;&gt;""),$A710&lt;&gt;"")</formula>
    </cfRule>
  </conditionalFormatting>
  <conditionalFormatting sqref="A712:E712">
    <cfRule type="expression" dxfId="47" priority="43" stopIfTrue="1">
      <formula>AND($A712&lt;&gt;"COMPOSICAO",$A712&lt;&gt;"INSUMO",$A712&lt;&gt;"")</formula>
    </cfRule>
    <cfRule type="expression" dxfId="46" priority="44" stopIfTrue="1">
      <formula>AND(OR($A712="COMPOSICAO",$A712="INSUMO",$A712&lt;&gt;""),$A712&lt;&gt;"")</formula>
    </cfRule>
  </conditionalFormatting>
  <conditionalFormatting sqref="A713:E713">
    <cfRule type="expression" dxfId="45" priority="41" stopIfTrue="1">
      <formula>AND($A713&lt;&gt;"COMPOSICAO",$A713&lt;&gt;"INSUMO",$A713&lt;&gt;"")</formula>
    </cfRule>
    <cfRule type="expression" dxfId="44" priority="42" stopIfTrue="1">
      <formula>AND(OR($A713="COMPOSICAO",$A713="INSUMO",$A713&lt;&gt;""),$A713&lt;&gt;"")</formula>
    </cfRule>
  </conditionalFormatting>
  <conditionalFormatting sqref="A714:E714">
    <cfRule type="expression" dxfId="43" priority="39" stopIfTrue="1">
      <formula>AND($A714&lt;&gt;"COMPOSICAO",$A714&lt;&gt;"INSUMO",$A714&lt;&gt;"")</formula>
    </cfRule>
    <cfRule type="expression" dxfId="42" priority="40" stopIfTrue="1">
      <formula>AND(OR($A714="COMPOSICAO",$A714="INSUMO",$A714&lt;&gt;""),$A714&lt;&gt;"")</formula>
    </cfRule>
  </conditionalFormatting>
  <conditionalFormatting sqref="A715:E715 A721:E721">
    <cfRule type="expression" dxfId="41" priority="37" stopIfTrue="1">
      <formula>AND($A715&lt;&gt;"COMPOSICAO",$A715&lt;&gt;"INSUMO",$A715&lt;&gt;"")</formula>
    </cfRule>
    <cfRule type="expression" dxfId="40" priority="38" stopIfTrue="1">
      <formula>AND(OR($A715="COMPOSICAO",$A715="INSUMO",$A715&lt;&gt;""),$A715&lt;&gt;"")</formula>
    </cfRule>
  </conditionalFormatting>
  <conditionalFormatting sqref="A716:E716">
    <cfRule type="expression" dxfId="39" priority="35" stopIfTrue="1">
      <formula>AND($A716&lt;&gt;"COMPOSICAO",$A716&lt;&gt;"INSUMO",$A716&lt;&gt;"")</formula>
    </cfRule>
    <cfRule type="expression" dxfId="38" priority="36" stopIfTrue="1">
      <formula>AND(OR($A716="COMPOSICAO",$A716="INSUMO",$A716&lt;&gt;""),$A716&lt;&gt;"")</formula>
    </cfRule>
  </conditionalFormatting>
  <conditionalFormatting sqref="A717:E717">
    <cfRule type="expression" dxfId="37" priority="33" stopIfTrue="1">
      <formula>AND($A717&lt;&gt;"COMPOSICAO",$A717&lt;&gt;"INSUMO",$A717&lt;&gt;"")</formula>
    </cfRule>
    <cfRule type="expression" dxfId="36" priority="34" stopIfTrue="1">
      <formula>AND(OR($A717="COMPOSICAO",$A717="INSUMO",$A717&lt;&gt;""),$A717&lt;&gt;"")</formula>
    </cfRule>
  </conditionalFormatting>
  <conditionalFormatting sqref="A718:E718">
    <cfRule type="expression" dxfId="35" priority="31" stopIfTrue="1">
      <formula>AND($A718&lt;&gt;"COMPOSICAO",$A718&lt;&gt;"INSUMO",$A718&lt;&gt;"")</formula>
    </cfRule>
    <cfRule type="expression" dxfId="34" priority="32" stopIfTrue="1">
      <formula>AND(OR($A718="COMPOSICAO",$A718="INSUMO",$A718&lt;&gt;""),$A718&lt;&gt;"")</formula>
    </cfRule>
  </conditionalFormatting>
  <conditionalFormatting sqref="A719:E720">
    <cfRule type="expression" dxfId="33" priority="29" stopIfTrue="1">
      <formula>AND($A719&lt;&gt;"COMPOSICAO",$A719&lt;&gt;"INSUMO",$A719&lt;&gt;"")</formula>
    </cfRule>
    <cfRule type="expression" dxfId="32" priority="30" stopIfTrue="1">
      <formula>AND(OR($A719="COMPOSICAO",$A719="INSUMO",$A719&lt;&gt;""),$A719&lt;&gt;"")</formula>
    </cfRule>
  </conditionalFormatting>
  <conditionalFormatting sqref="A72:E75 G72:G75 A76:B78">
    <cfRule type="expression" dxfId="31" priority="27" stopIfTrue="1">
      <formula>AND($A72&lt;&gt;"COMPOSICAO",$A72&lt;&gt;"INSUMO",$A72&lt;&gt;"")</formula>
    </cfRule>
    <cfRule type="expression" dxfId="30" priority="28" stopIfTrue="1">
      <formula>AND(OR($A72="COMPOSICAO",$A72="INSUMO",$A72&lt;&gt;""),$A72&lt;&gt;"")</formula>
    </cfRule>
  </conditionalFormatting>
  <conditionalFormatting sqref="C76:E78 G76:G78">
    <cfRule type="expression" dxfId="29" priority="25" stopIfTrue="1">
      <formula>AND($A76&lt;&gt;"COMPOSICAO",$A76&lt;&gt;"INSUMO",$A76&lt;&gt;"")</formula>
    </cfRule>
    <cfRule type="expression" dxfId="28" priority="26" stopIfTrue="1">
      <formula>AND(OR($A76="COMPOSICAO",$A76="INSUMO",$A76&lt;&gt;""),$A76&lt;&gt;"")</formula>
    </cfRule>
  </conditionalFormatting>
  <conditionalFormatting sqref="A282:E284 A297:B298 B288:E295 B296 G282:G295">
    <cfRule type="expression" dxfId="27" priority="23" stopIfTrue="1">
      <formula>AND($A282&lt;&gt;"COMPOSICAO",$A282&lt;&gt;"INSUMO",$A282&lt;&gt;"")</formula>
    </cfRule>
    <cfRule type="expression" dxfId="26" priority="24" stopIfTrue="1">
      <formula>AND(OR($A282="COMPOSICAO",$A282="INSUMO",$A282&lt;&gt;""),$A282&lt;&gt;"")</formula>
    </cfRule>
  </conditionalFormatting>
  <conditionalFormatting sqref="C296:E298 G296:G298">
    <cfRule type="expression" dxfId="25" priority="21" stopIfTrue="1">
      <formula>AND($A296&lt;&gt;"COMPOSICAO",$A296&lt;&gt;"INSUMO",$A296&lt;&gt;"")</formula>
    </cfRule>
    <cfRule type="expression" dxfId="24" priority="22" stopIfTrue="1">
      <formula>AND(OR($A296="COMPOSICAO",$A296="INSUMO",$A296&lt;&gt;""),$A296&lt;&gt;"")</formula>
    </cfRule>
  </conditionalFormatting>
  <conditionalFormatting sqref="A285:E285">
    <cfRule type="expression" dxfId="23" priority="19" stopIfTrue="1">
      <formula>AND($A285&lt;&gt;"COMPOSICAO",$A285&lt;&gt;"INSUMO",$A285&lt;&gt;"")</formula>
    </cfRule>
    <cfRule type="expression" dxfId="22" priority="20" stopIfTrue="1">
      <formula>AND(OR($A285="COMPOSICAO",$A285="INSUMO",$A285&lt;&gt;""),$A285&lt;&gt;"")</formula>
    </cfRule>
  </conditionalFormatting>
  <conditionalFormatting sqref="A287:E287 A288:A296">
    <cfRule type="expression" dxfId="21" priority="17" stopIfTrue="1">
      <formula>AND($A287&lt;&gt;"COMPOSICAO",$A287&lt;&gt;"INSUMO",$A287&lt;&gt;"")</formula>
    </cfRule>
    <cfRule type="expression" dxfId="20" priority="18" stopIfTrue="1">
      <formula>AND(OR($A287="COMPOSICAO",$A287="INSUMO",$A287&lt;&gt;""),$A287&lt;&gt;"")</formula>
    </cfRule>
  </conditionalFormatting>
  <conditionalFormatting sqref="A286:E286">
    <cfRule type="expression" dxfId="19" priority="13" stopIfTrue="1">
      <formula>AND($A286&lt;&gt;"COMPOSICAO",$A286&lt;&gt;"INSUMO",$A286&lt;&gt;"")</formula>
    </cfRule>
    <cfRule type="expression" dxfId="18" priority="14" stopIfTrue="1">
      <formula>AND(OR($A286="COMPOSICAO",$A286="INSUMO",$A286&lt;&gt;""),$A286&lt;&gt;"")</formula>
    </cfRule>
  </conditionalFormatting>
  <conditionalFormatting sqref="C351:E353 G351:G353">
    <cfRule type="expression" dxfId="17" priority="9" stopIfTrue="1">
      <formula>AND($A351&lt;&gt;"COMPOSICAO",$A351&lt;&gt;"INSUMO",$A351&lt;&gt;"")</formula>
    </cfRule>
    <cfRule type="expression" dxfId="16" priority="10" stopIfTrue="1">
      <formula>AND(OR($A351="COMPOSICAO",$A351="INSUMO",$A351&lt;&gt;""),$A351&lt;&gt;"")</formula>
    </cfRule>
  </conditionalFormatting>
  <conditionalFormatting sqref="A346:E350 G346:G350 A351:B353">
    <cfRule type="expression" dxfId="15" priority="11" stopIfTrue="1">
      <formula>AND($A346&lt;&gt;"COMPOSICAO",$A346&lt;&gt;"INSUMO",$A346&lt;&gt;"")</formula>
    </cfRule>
    <cfRule type="expression" dxfId="14" priority="12" stopIfTrue="1">
      <formula>AND(OR($A346="COMPOSICAO",$A346="INSUMO",$A346&lt;&gt;""),$A346&lt;&gt;"")</formula>
    </cfRule>
  </conditionalFormatting>
  <conditionalFormatting sqref="A704">
    <cfRule type="expression" dxfId="13" priority="353" stopIfTrue="1">
      <formula>AND(#REF!&lt;&gt;"COMPOSICAO",#REF!&lt;&gt;"INSUMO",#REF!&lt;&gt;"")</formula>
    </cfRule>
    <cfRule type="expression" dxfId="12" priority="354" stopIfTrue="1">
      <formula>AND(OR(#REF!="COMPOSICAO",#REF!="INSUMO",#REF!&lt;&gt;""),#REF!&lt;&gt;"")</formula>
    </cfRule>
  </conditionalFormatting>
  <conditionalFormatting sqref="G474:G479 A474:E479 A480:B482">
    <cfRule type="expression" dxfId="11" priority="3" stopIfTrue="1">
      <formula>AND($A474&lt;&gt;"COMPOSICAO",$A474&lt;&gt;"INSUMO",$A474&lt;&gt;"")</formula>
    </cfRule>
    <cfRule type="expression" dxfId="10" priority="4" stopIfTrue="1">
      <formula>AND(OR($A474="COMPOSICAO",$A474="INSUMO",$A474&lt;&gt;""),$A474&lt;&gt;"")</formula>
    </cfRule>
  </conditionalFormatting>
  <conditionalFormatting sqref="C480:E482 G480:G482">
    <cfRule type="expression" dxfId="9" priority="1" stopIfTrue="1">
      <formula>AND($A480&lt;&gt;"COMPOSICAO",$A480&lt;&gt;"INSUMO",$A480&lt;&gt;"")</formula>
    </cfRule>
    <cfRule type="expression" dxfId="8" priority="2" stopIfTrue="1">
      <formula>AND(OR($A480="COMPOSICAO",$A480="INSUMO",$A480&lt;&gt;""),$A480&lt;&gt;"")</formula>
    </cfRule>
  </conditionalFormatting>
  <printOptions horizontalCentered="1"/>
  <pageMargins left="0.59055118110236227" right="0.59055118110236227" top="0.78740157480314965" bottom="0.78740157480314965" header="0" footer="0"/>
  <pageSetup paperSize="9" scale="58" orientation="portrait" r:id="rId1"/>
  <headerFooter alignWithMargins="0">
    <oddFoote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workbookViewId="0">
      <selection activeCell="C17" sqref="C17"/>
    </sheetView>
  </sheetViews>
  <sheetFormatPr defaultRowHeight="13.2" x14ac:dyDescent="0.25"/>
  <cols>
    <col min="1" max="1" width="43.33203125" customWidth="1"/>
  </cols>
  <sheetData>
    <row r="1" spans="1:15" x14ac:dyDescent="0.25">
      <c r="A1" s="12" t="s">
        <v>12</v>
      </c>
      <c r="B1" s="12" t="s">
        <v>13</v>
      </c>
      <c r="I1">
        <v>9.4499999999999993</v>
      </c>
      <c r="K1">
        <v>8.15</v>
      </c>
      <c r="M1">
        <v>21.55</v>
      </c>
      <c r="O1">
        <v>9.4499999999999993</v>
      </c>
    </row>
    <row r="2" spans="1:15" x14ac:dyDescent="0.25">
      <c r="A2" s="12" t="s">
        <v>14</v>
      </c>
      <c r="B2" s="12" t="s">
        <v>7</v>
      </c>
      <c r="C2">
        <f>138.71+5.29+4.32</f>
        <v>148.32</v>
      </c>
      <c r="I2">
        <v>4.46</v>
      </c>
      <c r="K2">
        <v>9.65</v>
      </c>
      <c r="M2">
        <v>25.8</v>
      </c>
      <c r="O2">
        <v>26</v>
      </c>
    </row>
    <row r="3" spans="1:15" x14ac:dyDescent="0.25">
      <c r="A3" s="12" t="s">
        <v>15</v>
      </c>
      <c r="B3" s="12" t="s">
        <v>11</v>
      </c>
      <c r="I3">
        <v>7.5</v>
      </c>
      <c r="K3">
        <v>3.2</v>
      </c>
      <c r="M3" s="12">
        <f>3.2*6</f>
        <v>19.200000000000003</v>
      </c>
      <c r="O3">
        <v>6.9</v>
      </c>
    </row>
    <row r="4" spans="1:15" x14ac:dyDescent="0.25">
      <c r="A4" s="12" t="s">
        <v>28</v>
      </c>
      <c r="B4" s="12" t="s">
        <v>7</v>
      </c>
      <c r="C4">
        <f>C6*2.7*2</f>
        <v>681.58800000000008</v>
      </c>
      <c r="I4">
        <v>2</v>
      </c>
      <c r="K4">
        <v>1.75</v>
      </c>
      <c r="M4">
        <v>9.9499999999999993</v>
      </c>
      <c r="O4">
        <v>1.55</v>
      </c>
    </row>
    <row r="5" spans="1:15" x14ac:dyDescent="0.25">
      <c r="A5" s="12" t="s">
        <v>16</v>
      </c>
      <c r="B5" s="12" t="s">
        <v>7</v>
      </c>
      <c r="C5">
        <f>28.25+98.24</f>
        <v>126.49</v>
      </c>
      <c r="I5">
        <f>SUM(I1:I4)</f>
        <v>23.41</v>
      </c>
      <c r="K5">
        <v>1</v>
      </c>
      <c r="M5">
        <v>2.75</v>
      </c>
      <c r="O5">
        <f>1.15*2+0.15</f>
        <v>2.4499999999999997</v>
      </c>
    </row>
    <row r="6" spans="1:15" x14ac:dyDescent="0.25">
      <c r="A6" s="12" t="s">
        <v>17</v>
      </c>
      <c r="B6" s="12" t="s">
        <v>11</v>
      </c>
      <c r="C6">
        <f>K28</f>
        <v>126.22</v>
      </c>
      <c r="I6">
        <f>I5*2.8</f>
        <v>65.548000000000002</v>
      </c>
      <c r="K6">
        <v>3.2</v>
      </c>
      <c r="M6">
        <v>2.4</v>
      </c>
      <c r="O6">
        <v>1.7</v>
      </c>
    </row>
    <row r="7" spans="1:15" x14ac:dyDescent="0.25">
      <c r="A7" s="12" t="s">
        <v>18</v>
      </c>
      <c r="B7" s="12" t="s">
        <v>11</v>
      </c>
      <c r="C7">
        <v>2.8</v>
      </c>
      <c r="K7">
        <v>3.2</v>
      </c>
      <c r="M7">
        <v>5.55</v>
      </c>
      <c r="O7">
        <v>3.89</v>
      </c>
    </row>
    <row r="8" spans="1:15" x14ac:dyDescent="0.25">
      <c r="A8" s="12" t="s">
        <v>19</v>
      </c>
      <c r="B8" s="12" t="s">
        <v>7</v>
      </c>
      <c r="C8">
        <f>155.81+12.09</f>
        <v>167.9</v>
      </c>
      <c r="K8">
        <v>2</v>
      </c>
      <c r="M8">
        <v>8.1999999999999993</v>
      </c>
      <c r="O8">
        <v>1</v>
      </c>
    </row>
    <row r="9" spans="1:15" x14ac:dyDescent="0.25">
      <c r="A9" s="12" t="s">
        <v>20</v>
      </c>
      <c r="B9" s="12" t="s">
        <v>13</v>
      </c>
      <c r="C9">
        <v>9</v>
      </c>
      <c r="D9">
        <v>0.8</v>
      </c>
      <c r="E9">
        <v>2.1</v>
      </c>
      <c r="F9">
        <f>C9*D9*E9</f>
        <v>15.120000000000001</v>
      </c>
      <c r="H9">
        <f>(D9+1)*C9</f>
        <v>16.2</v>
      </c>
      <c r="K9">
        <v>2</v>
      </c>
      <c r="M9" s="12">
        <f>3.2*6</f>
        <v>19.200000000000003</v>
      </c>
      <c r="O9">
        <v>1.45</v>
      </c>
    </row>
    <row r="10" spans="1:15" x14ac:dyDescent="0.25">
      <c r="A10" s="12" t="s">
        <v>21</v>
      </c>
      <c r="B10" s="12" t="s">
        <v>13</v>
      </c>
      <c r="C10">
        <v>6</v>
      </c>
      <c r="D10">
        <v>1.2</v>
      </c>
      <c r="E10">
        <v>1</v>
      </c>
      <c r="F10">
        <f>C10*D10*E10</f>
        <v>7.1999999999999993</v>
      </c>
      <c r="G10" s="343">
        <f>SUM(F10:F13)</f>
        <v>17.579999999999998</v>
      </c>
      <c r="H10">
        <f>(D10+1)*C10</f>
        <v>13.200000000000001</v>
      </c>
      <c r="K10">
        <v>20.100000000000001</v>
      </c>
      <c r="M10" s="12">
        <v>18.25</v>
      </c>
      <c r="O10">
        <v>4.04</v>
      </c>
    </row>
    <row r="11" spans="1:15" x14ac:dyDescent="0.25">
      <c r="A11" s="12" t="s">
        <v>22</v>
      </c>
      <c r="B11" s="12" t="s">
        <v>13</v>
      </c>
      <c r="C11">
        <v>5</v>
      </c>
      <c r="D11">
        <v>1.5</v>
      </c>
      <c r="E11">
        <v>1</v>
      </c>
      <c r="F11">
        <f>C11*D11*E11</f>
        <v>7.5</v>
      </c>
      <c r="G11" s="343"/>
      <c r="H11">
        <f>(D11+1)*C11</f>
        <v>12.5</v>
      </c>
      <c r="K11">
        <v>8.15</v>
      </c>
      <c r="M11" s="12">
        <v>3</v>
      </c>
      <c r="O11">
        <v>33.299999999999997</v>
      </c>
    </row>
    <row r="12" spans="1:15" x14ac:dyDescent="0.25">
      <c r="A12" s="12" t="s">
        <v>23</v>
      </c>
      <c r="B12" s="12" t="s">
        <v>13</v>
      </c>
      <c r="C12">
        <v>3</v>
      </c>
      <c r="D12">
        <v>1</v>
      </c>
      <c r="E12">
        <v>0.6</v>
      </c>
      <c r="F12">
        <f>C12*D12*E12</f>
        <v>1.7999999999999998</v>
      </c>
      <c r="G12" s="343"/>
      <c r="H12">
        <f>(D12+1)*C12</f>
        <v>6</v>
      </c>
      <c r="K12">
        <v>4.46</v>
      </c>
      <c r="M12" s="12">
        <v>8.1999999999999993</v>
      </c>
      <c r="O12">
        <v>2</v>
      </c>
    </row>
    <row r="13" spans="1:15" x14ac:dyDescent="0.25">
      <c r="A13" s="12" t="s">
        <v>24</v>
      </c>
      <c r="B13" s="12" t="s">
        <v>13</v>
      </c>
      <c r="C13">
        <v>1</v>
      </c>
      <c r="D13">
        <v>0.9</v>
      </c>
      <c r="E13">
        <v>1.2</v>
      </c>
      <c r="F13">
        <f>C13*D13*E13</f>
        <v>1.08</v>
      </c>
      <c r="G13" s="343"/>
      <c r="H13">
        <f>(D13+1)*C13</f>
        <v>1.9</v>
      </c>
      <c r="K13">
        <v>3.2</v>
      </c>
      <c r="M13" s="12">
        <v>4.0999999999999996</v>
      </c>
      <c r="O13" s="12">
        <f>2.3*3</f>
        <v>6.8999999999999995</v>
      </c>
    </row>
    <row r="14" spans="1:15" x14ac:dyDescent="0.25">
      <c r="A14" s="12" t="s">
        <v>25</v>
      </c>
      <c r="B14" s="12" t="s">
        <v>11</v>
      </c>
      <c r="C14">
        <f>7.95+5.92</f>
        <v>13.870000000000001</v>
      </c>
      <c r="H14">
        <f>SUM(H10:H13)</f>
        <v>33.6</v>
      </c>
      <c r="K14">
        <v>12.8</v>
      </c>
      <c r="M14" s="12">
        <v>1.6</v>
      </c>
      <c r="O14">
        <v>5.19</v>
      </c>
    </row>
    <row r="15" spans="1:15" x14ac:dyDescent="0.25">
      <c r="A15" s="12" t="s">
        <v>26</v>
      </c>
      <c r="B15" s="12" t="s">
        <v>7</v>
      </c>
      <c r="C15" s="12">
        <f>(1.6*2+1*2+2.29*2+1.4*2+3.39*2+1.42*2)*1.8</f>
        <v>39.960000000000008</v>
      </c>
      <c r="K15">
        <v>7.03</v>
      </c>
      <c r="M15">
        <f>1.3*2</f>
        <v>2.6</v>
      </c>
      <c r="O15">
        <f>SUM(O1:O14)</f>
        <v>105.82000000000001</v>
      </c>
    </row>
    <row r="16" spans="1:15" x14ac:dyDescent="0.25">
      <c r="A16" s="12" t="s">
        <v>27</v>
      </c>
      <c r="B16" s="12" t="s">
        <v>7</v>
      </c>
      <c r="C16" s="12">
        <f>4.46+9.45+2.15*2+2.3+7.5+2</f>
        <v>30.01</v>
      </c>
      <c r="K16">
        <v>0.26</v>
      </c>
      <c r="M16">
        <v>0.6</v>
      </c>
    </row>
    <row r="17" spans="1:13" x14ac:dyDescent="0.25">
      <c r="A17" s="12" t="s">
        <v>34</v>
      </c>
      <c r="B17" s="12" t="s">
        <v>7</v>
      </c>
      <c r="C17">
        <f>C6*2.8*2-20.1-C15-2</f>
        <v>644.77199999999993</v>
      </c>
      <c r="K17">
        <v>0.78</v>
      </c>
      <c r="M17">
        <f>SUM(M1:M16)</f>
        <v>152.94999999999999</v>
      </c>
    </row>
    <row r="18" spans="1:13" x14ac:dyDescent="0.25">
      <c r="A18" s="12" t="s">
        <v>29</v>
      </c>
      <c r="B18" s="12" t="s">
        <v>7</v>
      </c>
      <c r="C18">
        <f>C6*0.15</f>
        <v>18.933</v>
      </c>
      <c r="K18">
        <v>3.39</v>
      </c>
    </row>
    <row r="19" spans="1:13" x14ac:dyDescent="0.25">
      <c r="A19" s="12" t="s">
        <v>30</v>
      </c>
      <c r="B19" s="12" t="s">
        <v>8</v>
      </c>
      <c r="C19">
        <v>6.6265499999999999</v>
      </c>
      <c r="K19">
        <v>3.39</v>
      </c>
    </row>
    <row r="20" spans="1:13" x14ac:dyDescent="0.25">
      <c r="A20" s="12" t="s">
        <v>31</v>
      </c>
      <c r="B20" s="12" t="s">
        <v>8</v>
      </c>
      <c r="C20">
        <v>3.8338999999999999</v>
      </c>
      <c r="K20">
        <v>1.5</v>
      </c>
    </row>
    <row r="21" spans="1:13" x14ac:dyDescent="0.25">
      <c r="A21" s="12" t="s">
        <v>32</v>
      </c>
      <c r="B21" s="12" t="s">
        <v>8</v>
      </c>
      <c r="C21">
        <f>C19+C20</f>
        <v>10.46045</v>
      </c>
      <c r="K21">
        <v>5.04</v>
      </c>
    </row>
    <row r="22" spans="1:13" s="13" customFormat="1" x14ac:dyDescent="0.25">
      <c r="A22" s="14" t="s">
        <v>33</v>
      </c>
      <c r="B22" s="14" t="s">
        <v>11</v>
      </c>
      <c r="C22" s="13">
        <f>O15*3</f>
        <v>317.46000000000004</v>
      </c>
      <c r="K22" s="13">
        <v>5.04</v>
      </c>
    </row>
    <row r="23" spans="1:13" x14ac:dyDescent="0.25">
      <c r="K23">
        <v>2.44</v>
      </c>
    </row>
    <row r="24" spans="1:13" x14ac:dyDescent="0.25">
      <c r="G24">
        <v>436.04</v>
      </c>
      <c r="H24">
        <f>0.62*G24</f>
        <v>270.34480000000002</v>
      </c>
      <c r="K24">
        <v>2.85</v>
      </c>
    </row>
    <row r="25" spans="1:13" x14ac:dyDescent="0.25">
      <c r="K25">
        <v>2.44</v>
      </c>
    </row>
    <row r="26" spans="1:13" x14ac:dyDescent="0.25">
      <c r="A26" s="12" t="s">
        <v>20</v>
      </c>
      <c r="B26" s="12" t="s">
        <v>13</v>
      </c>
      <c r="C26">
        <v>9</v>
      </c>
      <c r="D26">
        <v>0.8</v>
      </c>
      <c r="E26">
        <v>2.1</v>
      </c>
      <c r="F26">
        <f>C26*D26*E26</f>
        <v>15.120000000000001</v>
      </c>
      <c r="G26">
        <f>(D26+0.5)*C26</f>
        <v>11.700000000000001</v>
      </c>
      <c r="K26" s="12">
        <v>4.5999999999999996</v>
      </c>
    </row>
    <row r="27" spans="1:13" x14ac:dyDescent="0.25">
      <c r="C27">
        <v>1</v>
      </c>
      <c r="D27">
        <v>1.4</v>
      </c>
      <c r="E27">
        <v>2.1</v>
      </c>
      <c r="F27">
        <f>C27*D27*E27</f>
        <v>2.94</v>
      </c>
      <c r="G27">
        <f>(D27+0.5)*C27</f>
        <v>1.9</v>
      </c>
      <c r="K27" s="12">
        <v>4.5999999999999996</v>
      </c>
    </row>
    <row r="28" spans="1:13" x14ac:dyDescent="0.25">
      <c r="C28">
        <v>2</v>
      </c>
      <c r="D28">
        <v>0.6</v>
      </c>
      <c r="E28">
        <v>2.1</v>
      </c>
      <c r="F28">
        <f>C28*D28*E28</f>
        <v>2.52</v>
      </c>
      <c r="G28">
        <f>(D28+0.5)*C28</f>
        <v>2.2000000000000002</v>
      </c>
      <c r="H28">
        <f>SUM(F26:F28)</f>
        <v>20.580000000000002</v>
      </c>
      <c r="K28">
        <f>SUM(K1:K27)</f>
        <v>126.22</v>
      </c>
    </row>
    <row r="29" spans="1:13" x14ac:dyDescent="0.25">
      <c r="C29">
        <v>1</v>
      </c>
      <c r="D29">
        <v>0.75</v>
      </c>
      <c r="E29">
        <v>2.1</v>
      </c>
      <c r="F29">
        <f>C29*D29*E29</f>
        <v>1.5750000000000002</v>
      </c>
      <c r="G29">
        <f>(D29+0.5)*C29</f>
        <v>1.25</v>
      </c>
    </row>
    <row r="30" spans="1:13" x14ac:dyDescent="0.25">
      <c r="G30">
        <f>SUM(G26:G29)</f>
        <v>17.05</v>
      </c>
    </row>
    <row r="35" spans="3:3" x14ac:dyDescent="0.25">
      <c r="C35">
        <v>138.71</v>
      </c>
    </row>
    <row r="36" spans="3:3" x14ac:dyDescent="0.25">
      <c r="C36">
        <v>5.29</v>
      </c>
    </row>
    <row r="37" spans="3:3" x14ac:dyDescent="0.25">
      <c r="C37">
        <v>4.1399999999999997</v>
      </c>
    </row>
    <row r="38" spans="3:3" x14ac:dyDescent="0.25">
      <c r="C38">
        <f>SUM(C35:C37)</f>
        <v>148.13999999999999</v>
      </c>
    </row>
    <row r="74" spans="4:4" x14ac:dyDescent="0.25">
      <c r="D74">
        <f>Plan2!C4*2</f>
        <v>1363.1760000000002</v>
      </c>
    </row>
  </sheetData>
  <mergeCells count="1">
    <mergeCell ref="G10:G13"/>
  </mergeCells>
  <phoneticPr fontId="2" type="noConversion"/>
  <pageMargins left="0.78740157499999996" right="0.78740157499999996" top="0.984251969" bottom="0.984251969" header="0.49212598499999999" footer="0.4921259849999999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workbookViewId="0">
      <selection activeCell="D14" sqref="D14"/>
    </sheetView>
  </sheetViews>
  <sheetFormatPr defaultRowHeight="13.2" x14ac:dyDescent="0.25"/>
  <cols>
    <col min="2" max="2" width="34.33203125" customWidth="1"/>
    <col min="3" max="3" width="20.33203125" customWidth="1"/>
  </cols>
  <sheetData>
    <row r="1" spans="2:7" x14ac:dyDescent="0.25">
      <c r="D1" s="86">
        <v>42370</v>
      </c>
      <c r="G1" s="86">
        <v>42036</v>
      </c>
    </row>
    <row r="2" spans="2:7" x14ac:dyDescent="0.25">
      <c r="D2" s="86"/>
      <c r="G2" s="86"/>
    </row>
    <row r="3" spans="2:7" x14ac:dyDescent="0.25">
      <c r="B3" s="62" t="s">
        <v>495</v>
      </c>
      <c r="D3">
        <v>12.35</v>
      </c>
      <c r="G3">
        <v>12.35</v>
      </c>
    </row>
    <row r="4" spans="2:7" x14ac:dyDescent="0.25">
      <c r="B4" s="62" t="s">
        <v>500</v>
      </c>
      <c r="D4">
        <v>15.01</v>
      </c>
      <c r="G4">
        <v>15.01</v>
      </c>
    </row>
    <row r="5" spans="2:7" x14ac:dyDescent="0.25">
      <c r="B5" s="62" t="s">
        <v>501</v>
      </c>
      <c r="D5">
        <v>15.01</v>
      </c>
      <c r="G5">
        <v>15.01</v>
      </c>
    </row>
    <row r="6" spans="2:7" x14ac:dyDescent="0.25">
      <c r="B6" s="62" t="s">
        <v>502</v>
      </c>
      <c r="D6">
        <v>12.18</v>
      </c>
      <c r="G6">
        <v>12.18</v>
      </c>
    </row>
    <row r="7" spans="2:7" x14ac:dyDescent="0.25">
      <c r="B7" s="62" t="s">
        <v>496</v>
      </c>
      <c r="D7">
        <v>12.35</v>
      </c>
      <c r="G7">
        <v>12.35</v>
      </c>
    </row>
    <row r="8" spans="2:7" x14ac:dyDescent="0.25">
      <c r="B8" s="62" t="s">
        <v>497</v>
      </c>
      <c r="D8">
        <v>15.01</v>
      </c>
      <c r="G8">
        <v>15.01</v>
      </c>
    </row>
    <row r="9" spans="2:7" x14ac:dyDescent="0.25">
      <c r="B9" s="62" t="s">
        <v>498</v>
      </c>
      <c r="D9">
        <v>15.01</v>
      </c>
      <c r="G9">
        <v>15.01</v>
      </c>
    </row>
    <row r="10" spans="2:7" x14ac:dyDescent="0.25">
      <c r="B10" s="62" t="s">
        <v>499</v>
      </c>
      <c r="D10">
        <v>12.97</v>
      </c>
      <c r="G10">
        <v>12.97</v>
      </c>
    </row>
    <row r="11" spans="2:7" x14ac:dyDescent="0.25">
      <c r="B11" s="12" t="s">
        <v>494</v>
      </c>
      <c r="D11">
        <v>15.01</v>
      </c>
      <c r="G11">
        <v>15.01</v>
      </c>
    </row>
    <row r="12" spans="2:7" x14ac:dyDescent="0.25">
      <c r="B12" s="12" t="s">
        <v>503</v>
      </c>
      <c r="D12">
        <v>16.559999999999999</v>
      </c>
      <c r="G12">
        <v>16.559999999999999</v>
      </c>
    </row>
    <row r="13" spans="2:7" x14ac:dyDescent="0.25">
      <c r="B13" s="12" t="s">
        <v>504</v>
      </c>
      <c r="D13">
        <v>13.57</v>
      </c>
      <c r="G13">
        <v>13.57</v>
      </c>
    </row>
    <row r="14" spans="2:7" x14ac:dyDescent="0.25">
      <c r="B14" s="84" t="s">
        <v>505</v>
      </c>
      <c r="D14">
        <v>13.54</v>
      </c>
      <c r="G14">
        <v>13.54</v>
      </c>
    </row>
    <row r="15" spans="2:7" x14ac:dyDescent="0.25">
      <c r="B15" s="84" t="s">
        <v>506</v>
      </c>
      <c r="D15">
        <v>14.39</v>
      </c>
      <c r="G15">
        <v>14.39</v>
      </c>
    </row>
  </sheetData>
  <conditionalFormatting sqref="B3:B4">
    <cfRule type="expression" dxfId="7" priority="7" stopIfTrue="1">
      <formula>AND($A3&lt;&gt;"COMPOSICAO",$A3&lt;&gt;"INSUMO",$A3&lt;&gt;"")</formula>
    </cfRule>
    <cfRule type="expression" dxfId="6" priority="8" stopIfTrue="1">
      <formula>AND(OR($A3="COMPOSICAO",$A3="INSUMO",$A3&lt;&gt;""),$A3&lt;&gt;"")</formula>
    </cfRule>
  </conditionalFormatting>
  <conditionalFormatting sqref="B5:B6">
    <cfRule type="expression" dxfId="5" priority="5" stopIfTrue="1">
      <formula>AND($A5&lt;&gt;"COMPOSICAO",$A5&lt;&gt;"INSUMO",$A5&lt;&gt;"")</formula>
    </cfRule>
    <cfRule type="expression" dxfId="4" priority="6" stopIfTrue="1">
      <formula>AND(OR($A5="COMPOSICAO",$A5="INSUMO",$A5&lt;&gt;""),$A5&lt;&gt;"")</formula>
    </cfRule>
  </conditionalFormatting>
  <conditionalFormatting sqref="B7:B8">
    <cfRule type="expression" dxfId="3" priority="3" stopIfTrue="1">
      <formula>AND($A7&lt;&gt;"COMPOSICAO",$A7&lt;&gt;"INSUMO",$A7&lt;&gt;"")</formula>
    </cfRule>
    <cfRule type="expression" dxfId="2" priority="4" stopIfTrue="1">
      <formula>AND(OR($A7="COMPOSICAO",$A7="INSUMO",$A7&lt;&gt;""),$A7&lt;&gt;"")</formula>
    </cfRule>
  </conditionalFormatting>
  <conditionalFormatting sqref="B9:B10">
    <cfRule type="expression" dxfId="1" priority="1" stopIfTrue="1">
      <formula>AND($A9&lt;&gt;"COMPOSICAO",$A9&lt;&gt;"INSUMO",$A9&lt;&gt;"")</formula>
    </cfRule>
    <cfRule type="expression" dxfId="0" priority="2" stopIfTrue="1">
      <formula>AND(OR($A9="COMPOSICAO",$A9="INSUMO",$A9&lt;&gt;""),$A9&lt;&gt;"")</formula>
    </cfRule>
  </conditionalFormatting>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zoomScale="60" zoomScaleNormal="100" workbookViewId="0">
      <selection activeCell="S137" sqref="S137"/>
    </sheetView>
  </sheetViews>
  <sheetFormatPr defaultRowHeight="13.2" x14ac:dyDescent="0.25"/>
  <cols>
    <col min="1" max="1" width="8.88671875" style="183"/>
    <col min="2" max="3" width="30.77734375" style="183" customWidth="1"/>
    <col min="4" max="4" width="15.5546875" style="183" customWidth="1"/>
    <col min="5" max="5" width="12.109375" style="183" customWidth="1"/>
    <col min="6" max="6" width="12.44140625" style="183" customWidth="1"/>
    <col min="7" max="9" width="14" style="183" customWidth="1"/>
    <col min="10" max="10" width="11.6640625" style="183" customWidth="1"/>
    <col min="11" max="11" width="10.44140625" style="183" bestFit="1" customWidth="1"/>
    <col min="12" max="258" width="8.88671875" style="183"/>
    <col min="259" max="259" width="66.6640625" style="183" customWidth="1"/>
    <col min="260" max="260" width="15.5546875" style="183" customWidth="1"/>
    <col min="261" max="261" width="10.21875" style="183" bestFit="1" customWidth="1"/>
    <col min="262" max="262" width="12.44140625" style="183" customWidth="1"/>
    <col min="263" max="265" width="14" style="183" customWidth="1"/>
    <col min="266" max="266" width="11.6640625" style="183" customWidth="1"/>
    <col min="267" max="514" width="8.88671875" style="183"/>
    <col min="515" max="515" width="66.6640625" style="183" customWidth="1"/>
    <col min="516" max="516" width="15.5546875" style="183" customWidth="1"/>
    <col min="517" max="517" width="10.21875" style="183" bestFit="1" customWidth="1"/>
    <col min="518" max="518" width="12.44140625" style="183" customWidth="1"/>
    <col min="519" max="521" width="14" style="183" customWidth="1"/>
    <col min="522" max="522" width="11.6640625" style="183" customWidth="1"/>
    <col min="523" max="770" width="8.88671875" style="183"/>
    <col min="771" max="771" width="66.6640625" style="183" customWidth="1"/>
    <col min="772" max="772" width="15.5546875" style="183" customWidth="1"/>
    <col min="773" max="773" width="10.21875" style="183" bestFit="1" customWidth="1"/>
    <col min="774" max="774" width="12.44140625" style="183" customWidth="1"/>
    <col min="775" max="777" width="14" style="183" customWidth="1"/>
    <col min="778" max="778" width="11.6640625" style="183" customWidth="1"/>
    <col min="779" max="1026" width="8.88671875" style="183"/>
    <col min="1027" max="1027" width="66.6640625" style="183" customWidth="1"/>
    <col min="1028" max="1028" width="15.5546875" style="183" customWidth="1"/>
    <col min="1029" max="1029" width="10.21875" style="183" bestFit="1" customWidth="1"/>
    <col min="1030" max="1030" width="12.44140625" style="183" customWidth="1"/>
    <col min="1031" max="1033" width="14" style="183" customWidth="1"/>
    <col min="1034" max="1034" width="11.6640625" style="183" customWidth="1"/>
    <col min="1035" max="1282" width="8.88671875" style="183"/>
    <col min="1283" max="1283" width="66.6640625" style="183" customWidth="1"/>
    <col min="1284" max="1284" width="15.5546875" style="183" customWidth="1"/>
    <col min="1285" max="1285" width="10.21875" style="183" bestFit="1" customWidth="1"/>
    <col min="1286" max="1286" width="12.44140625" style="183" customWidth="1"/>
    <col min="1287" max="1289" width="14" style="183" customWidth="1"/>
    <col min="1290" max="1290" width="11.6640625" style="183" customWidth="1"/>
    <col min="1291" max="1538" width="8.88671875" style="183"/>
    <col min="1539" max="1539" width="66.6640625" style="183" customWidth="1"/>
    <col min="1540" max="1540" width="15.5546875" style="183" customWidth="1"/>
    <col min="1541" max="1541" width="10.21875" style="183" bestFit="1" customWidth="1"/>
    <col min="1542" max="1542" width="12.44140625" style="183" customWidth="1"/>
    <col min="1543" max="1545" width="14" style="183" customWidth="1"/>
    <col min="1546" max="1546" width="11.6640625" style="183" customWidth="1"/>
    <col min="1547" max="1794" width="8.88671875" style="183"/>
    <col min="1795" max="1795" width="66.6640625" style="183" customWidth="1"/>
    <col min="1796" max="1796" width="15.5546875" style="183" customWidth="1"/>
    <col min="1797" max="1797" width="10.21875" style="183" bestFit="1" customWidth="1"/>
    <col min="1798" max="1798" width="12.44140625" style="183" customWidth="1"/>
    <col min="1799" max="1801" width="14" style="183" customWidth="1"/>
    <col min="1802" max="1802" width="11.6640625" style="183" customWidth="1"/>
    <col min="1803" max="2050" width="8.88671875" style="183"/>
    <col min="2051" max="2051" width="66.6640625" style="183" customWidth="1"/>
    <col min="2052" max="2052" width="15.5546875" style="183" customWidth="1"/>
    <col min="2053" max="2053" width="10.21875" style="183" bestFit="1" customWidth="1"/>
    <col min="2054" max="2054" width="12.44140625" style="183" customWidth="1"/>
    <col min="2055" max="2057" width="14" style="183" customWidth="1"/>
    <col min="2058" max="2058" width="11.6640625" style="183" customWidth="1"/>
    <col min="2059" max="2306" width="8.88671875" style="183"/>
    <col min="2307" max="2307" width="66.6640625" style="183" customWidth="1"/>
    <col min="2308" max="2308" width="15.5546875" style="183" customWidth="1"/>
    <col min="2309" max="2309" width="10.21875" style="183" bestFit="1" customWidth="1"/>
    <col min="2310" max="2310" width="12.44140625" style="183" customWidth="1"/>
    <col min="2311" max="2313" width="14" style="183" customWidth="1"/>
    <col min="2314" max="2314" width="11.6640625" style="183" customWidth="1"/>
    <col min="2315" max="2562" width="8.88671875" style="183"/>
    <col min="2563" max="2563" width="66.6640625" style="183" customWidth="1"/>
    <col min="2564" max="2564" width="15.5546875" style="183" customWidth="1"/>
    <col min="2565" max="2565" width="10.21875" style="183" bestFit="1" customWidth="1"/>
    <col min="2566" max="2566" width="12.44140625" style="183" customWidth="1"/>
    <col min="2567" max="2569" width="14" style="183" customWidth="1"/>
    <col min="2570" max="2570" width="11.6640625" style="183" customWidth="1"/>
    <col min="2571" max="2818" width="8.88671875" style="183"/>
    <col min="2819" max="2819" width="66.6640625" style="183" customWidth="1"/>
    <col min="2820" max="2820" width="15.5546875" style="183" customWidth="1"/>
    <col min="2821" max="2821" width="10.21875" style="183" bestFit="1" customWidth="1"/>
    <col min="2822" max="2822" width="12.44140625" style="183" customWidth="1"/>
    <col min="2823" max="2825" width="14" style="183" customWidth="1"/>
    <col min="2826" max="2826" width="11.6640625" style="183" customWidth="1"/>
    <col min="2827" max="3074" width="8.88671875" style="183"/>
    <col min="3075" max="3075" width="66.6640625" style="183" customWidth="1"/>
    <col min="3076" max="3076" width="15.5546875" style="183" customWidth="1"/>
    <col min="3077" max="3077" width="10.21875" style="183" bestFit="1" customWidth="1"/>
    <col min="3078" max="3078" width="12.44140625" style="183" customWidth="1"/>
    <col min="3079" max="3081" width="14" style="183" customWidth="1"/>
    <col min="3082" max="3082" width="11.6640625" style="183" customWidth="1"/>
    <col min="3083" max="3330" width="8.88671875" style="183"/>
    <col min="3331" max="3331" width="66.6640625" style="183" customWidth="1"/>
    <col min="3332" max="3332" width="15.5546875" style="183" customWidth="1"/>
    <col min="3333" max="3333" width="10.21875" style="183" bestFit="1" customWidth="1"/>
    <col min="3334" max="3334" width="12.44140625" style="183" customWidth="1"/>
    <col min="3335" max="3337" width="14" style="183" customWidth="1"/>
    <col min="3338" max="3338" width="11.6640625" style="183" customWidth="1"/>
    <col min="3339" max="3586" width="8.88671875" style="183"/>
    <col min="3587" max="3587" width="66.6640625" style="183" customWidth="1"/>
    <col min="3588" max="3588" width="15.5546875" style="183" customWidth="1"/>
    <col min="3589" max="3589" width="10.21875" style="183" bestFit="1" customWidth="1"/>
    <col min="3590" max="3590" width="12.44140625" style="183" customWidth="1"/>
    <col min="3591" max="3593" width="14" style="183" customWidth="1"/>
    <col min="3594" max="3594" width="11.6640625" style="183" customWidth="1"/>
    <col min="3595" max="3842" width="8.88671875" style="183"/>
    <col min="3843" max="3843" width="66.6640625" style="183" customWidth="1"/>
    <col min="3844" max="3844" width="15.5546875" style="183" customWidth="1"/>
    <col min="3845" max="3845" width="10.21875" style="183" bestFit="1" customWidth="1"/>
    <col min="3846" max="3846" width="12.44140625" style="183" customWidth="1"/>
    <col min="3847" max="3849" width="14" style="183" customWidth="1"/>
    <col min="3850" max="3850" width="11.6640625" style="183" customWidth="1"/>
    <col min="3851" max="4098" width="8.88671875" style="183"/>
    <col min="4099" max="4099" width="66.6640625" style="183" customWidth="1"/>
    <col min="4100" max="4100" width="15.5546875" style="183" customWidth="1"/>
    <col min="4101" max="4101" width="10.21875" style="183" bestFit="1" customWidth="1"/>
    <col min="4102" max="4102" width="12.44140625" style="183" customWidth="1"/>
    <col min="4103" max="4105" width="14" style="183" customWidth="1"/>
    <col min="4106" max="4106" width="11.6640625" style="183" customWidth="1"/>
    <col min="4107" max="4354" width="8.88671875" style="183"/>
    <col min="4355" max="4355" width="66.6640625" style="183" customWidth="1"/>
    <col min="4356" max="4356" width="15.5546875" style="183" customWidth="1"/>
    <col min="4357" max="4357" width="10.21875" style="183" bestFit="1" customWidth="1"/>
    <col min="4358" max="4358" width="12.44140625" style="183" customWidth="1"/>
    <col min="4359" max="4361" width="14" style="183" customWidth="1"/>
    <col min="4362" max="4362" width="11.6640625" style="183" customWidth="1"/>
    <col min="4363" max="4610" width="8.88671875" style="183"/>
    <col min="4611" max="4611" width="66.6640625" style="183" customWidth="1"/>
    <col min="4612" max="4612" width="15.5546875" style="183" customWidth="1"/>
    <col min="4613" max="4613" width="10.21875" style="183" bestFit="1" customWidth="1"/>
    <col min="4614" max="4614" width="12.44140625" style="183" customWidth="1"/>
    <col min="4615" max="4617" width="14" style="183" customWidth="1"/>
    <col min="4618" max="4618" width="11.6640625" style="183" customWidth="1"/>
    <col min="4619" max="4866" width="8.88671875" style="183"/>
    <col min="4867" max="4867" width="66.6640625" style="183" customWidth="1"/>
    <col min="4868" max="4868" width="15.5546875" style="183" customWidth="1"/>
    <col min="4869" max="4869" width="10.21875" style="183" bestFit="1" customWidth="1"/>
    <col min="4870" max="4870" width="12.44140625" style="183" customWidth="1"/>
    <col min="4871" max="4873" width="14" style="183" customWidth="1"/>
    <col min="4874" max="4874" width="11.6640625" style="183" customWidth="1"/>
    <col min="4875" max="5122" width="8.88671875" style="183"/>
    <col min="5123" max="5123" width="66.6640625" style="183" customWidth="1"/>
    <col min="5124" max="5124" width="15.5546875" style="183" customWidth="1"/>
    <col min="5125" max="5125" width="10.21875" style="183" bestFit="1" customWidth="1"/>
    <col min="5126" max="5126" width="12.44140625" style="183" customWidth="1"/>
    <col min="5127" max="5129" width="14" style="183" customWidth="1"/>
    <col min="5130" max="5130" width="11.6640625" style="183" customWidth="1"/>
    <col min="5131" max="5378" width="8.88671875" style="183"/>
    <col min="5379" max="5379" width="66.6640625" style="183" customWidth="1"/>
    <col min="5380" max="5380" width="15.5546875" style="183" customWidth="1"/>
    <col min="5381" max="5381" width="10.21875" style="183" bestFit="1" customWidth="1"/>
    <col min="5382" max="5382" width="12.44140625" style="183" customWidth="1"/>
    <col min="5383" max="5385" width="14" style="183" customWidth="1"/>
    <col min="5386" max="5386" width="11.6640625" style="183" customWidth="1"/>
    <col min="5387" max="5634" width="8.88671875" style="183"/>
    <col min="5635" max="5635" width="66.6640625" style="183" customWidth="1"/>
    <col min="5636" max="5636" width="15.5546875" style="183" customWidth="1"/>
    <col min="5637" max="5637" width="10.21875" style="183" bestFit="1" customWidth="1"/>
    <col min="5638" max="5638" width="12.44140625" style="183" customWidth="1"/>
    <col min="5639" max="5641" width="14" style="183" customWidth="1"/>
    <col min="5642" max="5642" width="11.6640625" style="183" customWidth="1"/>
    <col min="5643" max="5890" width="8.88671875" style="183"/>
    <col min="5891" max="5891" width="66.6640625" style="183" customWidth="1"/>
    <col min="5892" max="5892" width="15.5546875" style="183" customWidth="1"/>
    <col min="5893" max="5893" width="10.21875" style="183" bestFit="1" customWidth="1"/>
    <col min="5894" max="5894" width="12.44140625" style="183" customWidth="1"/>
    <col min="5895" max="5897" width="14" style="183" customWidth="1"/>
    <col min="5898" max="5898" width="11.6640625" style="183" customWidth="1"/>
    <col min="5899" max="6146" width="8.88671875" style="183"/>
    <col min="6147" max="6147" width="66.6640625" style="183" customWidth="1"/>
    <col min="6148" max="6148" width="15.5546875" style="183" customWidth="1"/>
    <col min="6149" max="6149" width="10.21875" style="183" bestFit="1" customWidth="1"/>
    <col min="6150" max="6150" width="12.44140625" style="183" customWidth="1"/>
    <col min="6151" max="6153" width="14" style="183" customWidth="1"/>
    <col min="6154" max="6154" width="11.6640625" style="183" customWidth="1"/>
    <col min="6155" max="6402" width="8.88671875" style="183"/>
    <col min="6403" max="6403" width="66.6640625" style="183" customWidth="1"/>
    <col min="6404" max="6404" width="15.5546875" style="183" customWidth="1"/>
    <col min="6405" max="6405" width="10.21875" style="183" bestFit="1" customWidth="1"/>
    <col min="6406" max="6406" width="12.44140625" style="183" customWidth="1"/>
    <col min="6407" max="6409" width="14" style="183" customWidth="1"/>
    <col min="6410" max="6410" width="11.6640625" style="183" customWidth="1"/>
    <col min="6411" max="6658" width="8.88671875" style="183"/>
    <col min="6659" max="6659" width="66.6640625" style="183" customWidth="1"/>
    <col min="6660" max="6660" width="15.5546875" style="183" customWidth="1"/>
    <col min="6661" max="6661" width="10.21875" style="183" bestFit="1" customWidth="1"/>
    <col min="6662" max="6662" width="12.44140625" style="183" customWidth="1"/>
    <col min="6663" max="6665" width="14" style="183" customWidth="1"/>
    <col min="6666" max="6666" width="11.6640625" style="183" customWidth="1"/>
    <col min="6667" max="6914" width="8.88671875" style="183"/>
    <col min="6915" max="6915" width="66.6640625" style="183" customWidth="1"/>
    <col min="6916" max="6916" width="15.5546875" style="183" customWidth="1"/>
    <col min="6917" max="6917" width="10.21875" style="183" bestFit="1" customWidth="1"/>
    <col min="6918" max="6918" width="12.44140625" style="183" customWidth="1"/>
    <col min="6919" max="6921" width="14" style="183" customWidth="1"/>
    <col min="6922" max="6922" width="11.6640625" style="183" customWidth="1"/>
    <col min="6923" max="7170" width="8.88671875" style="183"/>
    <col min="7171" max="7171" width="66.6640625" style="183" customWidth="1"/>
    <col min="7172" max="7172" width="15.5546875" style="183" customWidth="1"/>
    <col min="7173" max="7173" width="10.21875" style="183" bestFit="1" customWidth="1"/>
    <col min="7174" max="7174" width="12.44140625" style="183" customWidth="1"/>
    <col min="7175" max="7177" width="14" style="183" customWidth="1"/>
    <col min="7178" max="7178" width="11.6640625" style="183" customWidth="1"/>
    <col min="7179" max="7426" width="8.88671875" style="183"/>
    <col min="7427" max="7427" width="66.6640625" style="183" customWidth="1"/>
    <col min="7428" max="7428" width="15.5546875" style="183" customWidth="1"/>
    <col min="7429" max="7429" width="10.21875" style="183" bestFit="1" customWidth="1"/>
    <col min="7430" max="7430" width="12.44140625" style="183" customWidth="1"/>
    <col min="7431" max="7433" width="14" style="183" customWidth="1"/>
    <col min="7434" max="7434" width="11.6640625" style="183" customWidth="1"/>
    <col min="7435" max="7682" width="8.88671875" style="183"/>
    <col min="7683" max="7683" width="66.6640625" style="183" customWidth="1"/>
    <col min="7684" max="7684" width="15.5546875" style="183" customWidth="1"/>
    <col min="7685" max="7685" width="10.21875" style="183" bestFit="1" customWidth="1"/>
    <col min="7686" max="7686" width="12.44140625" style="183" customWidth="1"/>
    <col min="7687" max="7689" width="14" style="183" customWidth="1"/>
    <col min="7690" max="7690" width="11.6640625" style="183" customWidth="1"/>
    <col min="7691" max="7938" width="8.88671875" style="183"/>
    <col min="7939" max="7939" width="66.6640625" style="183" customWidth="1"/>
    <col min="7940" max="7940" width="15.5546875" style="183" customWidth="1"/>
    <col min="7941" max="7941" width="10.21875" style="183" bestFit="1" customWidth="1"/>
    <col min="7942" max="7942" width="12.44140625" style="183" customWidth="1"/>
    <col min="7943" max="7945" width="14" style="183" customWidth="1"/>
    <col min="7946" max="7946" width="11.6640625" style="183" customWidth="1"/>
    <col min="7947" max="8194" width="8.88671875" style="183"/>
    <col min="8195" max="8195" width="66.6640625" style="183" customWidth="1"/>
    <col min="8196" max="8196" width="15.5546875" style="183" customWidth="1"/>
    <col min="8197" max="8197" width="10.21875" style="183" bestFit="1" customWidth="1"/>
    <col min="8198" max="8198" width="12.44140625" style="183" customWidth="1"/>
    <col min="8199" max="8201" width="14" style="183" customWidth="1"/>
    <col min="8202" max="8202" width="11.6640625" style="183" customWidth="1"/>
    <col min="8203" max="8450" width="8.88671875" style="183"/>
    <col min="8451" max="8451" width="66.6640625" style="183" customWidth="1"/>
    <col min="8452" max="8452" width="15.5546875" style="183" customWidth="1"/>
    <col min="8453" max="8453" width="10.21875" style="183" bestFit="1" customWidth="1"/>
    <col min="8454" max="8454" width="12.44140625" style="183" customWidth="1"/>
    <col min="8455" max="8457" width="14" style="183" customWidth="1"/>
    <col min="8458" max="8458" width="11.6640625" style="183" customWidth="1"/>
    <col min="8459" max="8706" width="8.88671875" style="183"/>
    <col min="8707" max="8707" width="66.6640625" style="183" customWidth="1"/>
    <col min="8708" max="8708" width="15.5546875" style="183" customWidth="1"/>
    <col min="8709" max="8709" width="10.21875" style="183" bestFit="1" customWidth="1"/>
    <col min="8710" max="8710" width="12.44140625" style="183" customWidth="1"/>
    <col min="8711" max="8713" width="14" style="183" customWidth="1"/>
    <col min="8714" max="8714" width="11.6640625" style="183" customWidth="1"/>
    <col min="8715" max="8962" width="8.88671875" style="183"/>
    <col min="8963" max="8963" width="66.6640625" style="183" customWidth="1"/>
    <col min="8964" max="8964" width="15.5546875" style="183" customWidth="1"/>
    <col min="8965" max="8965" width="10.21875" style="183" bestFit="1" customWidth="1"/>
    <col min="8966" max="8966" width="12.44140625" style="183" customWidth="1"/>
    <col min="8967" max="8969" width="14" style="183" customWidth="1"/>
    <col min="8970" max="8970" width="11.6640625" style="183" customWidth="1"/>
    <col min="8971" max="9218" width="8.88671875" style="183"/>
    <col min="9219" max="9219" width="66.6640625" style="183" customWidth="1"/>
    <col min="9220" max="9220" width="15.5546875" style="183" customWidth="1"/>
    <col min="9221" max="9221" width="10.21875" style="183" bestFit="1" customWidth="1"/>
    <col min="9222" max="9222" width="12.44140625" style="183" customWidth="1"/>
    <col min="9223" max="9225" width="14" style="183" customWidth="1"/>
    <col min="9226" max="9226" width="11.6640625" style="183" customWidth="1"/>
    <col min="9227" max="9474" width="8.88671875" style="183"/>
    <col min="9475" max="9475" width="66.6640625" style="183" customWidth="1"/>
    <col min="9476" max="9476" width="15.5546875" style="183" customWidth="1"/>
    <col min="9477" max="9477" width="10.21875" style="183" bestFit="1" customWidth="1"/>
    <col min="9478" max="9478" width="12.44140625" style="183" customWidth="1"/>
    <col min="9479" max="9481" width="14" style="183" customWidth="1"/>
    <col min="9482" max="9482" width="11.6640625" style="183" customWidth="1"/>
    <col min="9483" max="9730" width="8.88671875" style="183"/>
    <col min="9731" max="9731" width="66.6640625" style="183" customWidth="1"/>
    <col min="9732" max="9732" width="15.5546875" style="183" customWidth="1"/>
    <col min="9733" max="9733" width="10.21875" style="183" bestFit="1" customWidth="1"/>
    <col min="9734" max="9734" width="12.44140625" style="183" customWidth="1"/>
    <col min="9735" max="9737" width="14" style="183" customWidth="1"/>
    <col min="9738" max="9738" width="11.6640625" style="183" customWidth="1"/>
    <col min="9739" max="9986" width="8.88671875" style="183"/>
    <col min="9987" max="9987" width="66.6640625" style="183" customWidth="1"/>
    <col min="9988" max="9988" width="15.5546875" style="183" customWidth="1"/>
    <col min="9989" max="9989" width="10.21875" style="183" bestFit="1" customWidth="1"/>
    <col min="9990" max="9990" width="12.44140625" style="183" customWidth="1"/>
    <col min="9991" max="9993" width="14" style="183" customWidth="1"/>
    <col min="9994" max="9994" width="11.6640625" style="183" customWidth="1"/>
    <col min="9995" max="10242" width="8.88671875" style="183"/>
    <col min="10243" max="10243" width="66.6640625" style="183" customWidth="1"/>
    <col min="10244" max="10244" width="15.5546875" style="183" customWidth="1"/>
    <col min="10245" max="10245" width="10.21875" style="183" bestFit="1" customWidth="1"/>
    <col min="10246" max="10246" width="12.44140625" style="183" customWidth="1"/>
    <col min="10247" max="10249" width="14" style="183" customWidth="1"/>
    <col min="10250" max="10250" width="11.6640625" style="183" customWidth="1"/>
    <col min="10251" max="10498" width="8.88671875" style="183"/>
    <col min="10499" max="10499" width="66.6640625" style="183" customWidth="1"/>
    <col min="10500" max="10500" width="15.5546875" style="183" customWidth="1"/>
    <col min="10501" max="10501" width="10.21875" style="183" bestFit="1" customWidth="1"/>
    <col min="10502" max="10502" width="12.44140625" style="183" customWidth="1"/>
    <col min="10503" max="10505" width="14" style="183" customWidth="1"/>
    <col min="10506" max="10506" width="11.6640625" style="183" customWidth="1"/>
    <col min="10507" max="10754" width="8.88671875" style="183"/>
    <col min="10755" max="10755" width="66.6640625" style="183" customWidth="1"/>
    <col min="10756" max="10756" width="15.5546875" style="183" customWidth="1"/>
    <col min="10757" max="10757" width="10.21875" style="183" bestFit="1" customWidth="1"/>
    <col min="10758" max="10758" width="12.44140625" style="183" customWidth="1"/>
    <col min="10759" max="10761" width="14" style="183" customWidth="1"/>
    <col min="10762" max="10762" width="11.6640625" style="183" customWidth="1"/>
    <col min="10763" max="11010" width="8.88671875" style="183"/>
    <col min="11011" max="11011" width="66.6640625" style="183" customWidth="1"/>
    <col min="11012" max="11012" width="15.5546875" style="183" customWidth="1"/>
    <col min="11013" max="11013" width="10.21875" style="183" bestFit="1" customWidth="1"/>
    <col min="11014" max="11014" width="12.44140625" style="183" customWidth="1"/>
    <col min="11015" max="11017" width="14" style="183" customWidth="1"/>
    <col min="11018" max="11018" width="11.6640625" style="183" customWidth="1"/>
    <col min="11019" max="11266" width="8.88671875" style="183"/>
    <col min="11267" max="11267" width="66.6640625" style="183" customWidth="1"/>
    <col min="11268" max="11268" width="15.5546875" style="183" customWidth="1"/>
    <col min="11269" max="11269" width="10.21875" style="183" bestFit="1" customWidth="1"/>
    <col min="11270" max="11270" width="12.44140625" style="183" customWidth="1"/>
    <col min="11271" max="11273" width="14" style="183" customWidth="1"/>
    <col min="11274" max="11274" width="11.6640625" style="183" customWidth="1"/>
    <col min="11275" max="11522" width="8.88671875" style="183"/>
    <col min="11523" max="11523" width="66.6640625" style="183" customWidth="1"/>
    <col min="11524" max="11524" width="15.5546875" style="183" customWidth="1"/>
    <col min="11525" max="11525" width="10.21875" style="183" bestFit="1" customWidth="1"/>
    <col min="11526" max="11526" width="12.44140625" style="183" customWidth="1"/>
    <col min="11527" max="11529" width="14" style="183" customWidth="1"/>
    <col min="11530" max="11530" width="11.6640625" style="183" customWidth="1"/>
    <col min="11531" max="11778" width="8.88671875" style="183"/>
    <col min="11779" max="11779" width="66.6640625" style="183" customWidth="1"/>
    <col min="11780" max="11780" width="15.5546875" style="183" customWidth="1"/>
    <col min="11781" max="11781" width="10.21875" style="183" bestFit="1" customWidth="1"/>
    <col min="11782" max="11782" width="12.44140625" style="183" customWidth="1"/>
    <col min="11783" max="11785" width="14" style="183" customWidth="1"/>
    <col min="11786" max="11786" width="11.6640625" style="183" customWidth="1"/>
    <col min="11787" max="12034" width="8.88671875" style="183"/>
    <col min="12035" max="12035" width="66.6640625" style="183" customWidth="1"/>
    <col min="12036" max="12036" width="15.5546875" style="183" customWidth="1"/>
    <col min="12037" max="12037" width="10.21875" style="183" bestFit="1" customWidth="1"/>
    <col min="12038" max="12038" width="12.44140625" style="183" customWidth="1"/>
    <col min="12039" max="12041" width="14" style="183" customWidth="1"/>
    <col min="12042" max="12042" width="11.6640625" style="183" customWidth="1"/>
    <col min="12043" max="12290" width="8.88671875" style="183"/>
    <col min="12291" max="12291" width="66.6640625" style="183" customWidth="1"/>
    <col min="12292" max="12292" width="15.5546875" style="183" customWidth="1"/>
    <col min="12293" max="12293" width="10.21875" style="183" bestFit="1" customWidth="1"/>
    <col min="12294" max="12294" width="12.44140625" style="183" customWidth="1"/>
    <col min="12295" max="12297" width="14" style="183" customWidth="1"/>
    <col min="12298" max="12298" width="11.6640625" style="183" customWidth="1"/>
    <col min="12299" max="12546" width="8.88671875" style="183"/>
    <col min="12547" max="12547" width="66.6640625" style="183" customWidth="1"/>
    <col min="12548" max="12548" width="15.5546875" style="183" customWidth="1"/>
    <col min="12549" max="12549" width="10.21875" style="183" bestFit="1" customWidth="1"/>
    <col min="12550" max="12550" width="12.44140625" style="183" customWidth="1"/>
    <col min="12551" max="12553" width="14" style="183" customWidth="1"/>
    <col min="12554" max="12554" width="11.6640625" style="183" customWidth="1"/>
    <col min="12555" max="12802" width="8.88671875" style="183"/>
    <col min="12803" max="12803" width="66.6640625" style="183" customWidth="1"/>
    <col min="12804" max="12804" width="15.5546875" style="183" customWidth="1"/>
    <col min="12805" max="12805" width="10.21875" style="183" bestFit="1" customWidth="1"/>
    <col min="12806" max="12806" width="12.44140625" style="183" customWidth="1"/>
    <col min="12807" max="12809" width="14" style="183" customWidth="1"/>
    <col min="12810" max="12810" width="11.6640625" style="183" customWidth="1"/>
    <col min="12811" max="13058" width="8.88671875" style="183"/>
    <col min="13059" max="13059" width="66.6640625" style="183" customWidth="1"/>
    <col min="13060" max="13060" width="15.5546875" style="183" customWidth="1"/>
    <col min="13061" max="13061" width="10.21875" style="183" bestFit="1" customWidth="1"/>
    <col min="13062" max="13062" width="12.44140625" style="183" customWidth="1"/>
    <col min="13063" max="13065" width="14" style="183" customWidth="1"/>
    <col min="13066" max="13066" width="11.6640625" style="183" customWidth="1"/>
    <col min="13067" max="13314" width="8.88671875" style="183"/>
    <col min="13315" max="13315" width="66.6640625" style="183" customWidth="1"/>
    <col min="13316" max="13316" width="15.5546875" style="183" customWidth="1"/>
    <col min="13317" max="13317" width="10.21875" style="183" bestFit="1" customWidth="1"/>
    <col min="13318" max="13318" width="12.44140625" style="183" customWidth="1"/>
    <col min="13319" max="13321" width="14" style="183" customWidth="1"/>
    <col min="13322" max="13322" width="11.6640625" style="183" customWidth="1"/>
    <col min="13323" max="13570" width="8.88671875" style="183"/>
    <col min="13571" max="13571" width="66.6640625" style="183" customWidth="1"/>
    <col min="13572" max="13572" width="15.5546875" style="183" customWidth="1"/>
    <col min="13573" max="13573" width="10.21875" style="183" bestFit="1" customWidth="1"/>
    <col min="13574" max="13574" width="12.44140625" style="183" customWidth="1"/>
    <col min="13575" max="13577" width="14" style="183" customWidth="1"/>
    <col min="13578" max="13578" width="11.6640625" style="183" customWidth="1"/>
    <col min="13579" max="13826" width="8.88671875" style="183"/>
    <col min="13827" max="13827" width="66.6640625" style="183" customWidth="1"/>
    <col min="13828" max="13828" width="15.5546875" style="183" customWidth="1"/>
    <col min="13829" max="13829" width="10.21875" style="183" bestFit="1" customWidth="1"/>
    <col min="13830" max="13830" width="12.44140625" style="183" customWidth="1"/>
    <col min="13831" max="13833" width="14" style="183" customWidth="1"/>
    <col min="13834" max="13834" width="11.6640625" style="183" customWidth="1"/>
    <col min="13835" max="14082" width="8.88671875" style="183"/>
    <col min="14083" max="14083" width="66.6640625" style="183" customWidth="1"/>
    <col min="14084" max="14084" width="15.5546875" style="183" customWidth="1"/>
    <col min="14085" max="14085" width="10.21875" style="183" bestFit="1" customWidth="1"/>
    <col min="14086" max="14086" width="12.44140625" style="183" customWidth="1"/>
    <col min="14087" max="14089" width="14" style="183" customWidth="1"/>
    <col min="14090" max="14090" width="11.6640625" style="183" customWidth="1"/>
    <col min="14091" max="14338" width="8.88671875" style="183"/>
    <col min="14339" max="14339" width="66.6640625" style="183" customWidth="1"/>
    <col min="14340" max="14340" width="15.5546875" style="183" customWidth="1"/>
    <col min="14341" max="14341" width="10.21875" style="183" bestFit="1" customWidth="1"/>
    <col min="14342" max="14342" width="12.44140625" style="183" customWidth="1"/>
    <col min="14343" max="14345" width="14" style="183" customWidth="1"/>
    <col min="14346" max="14346" width="11.6640625" style="183" customWidth="1"/>
    <col min="14347" max="14594" width="8.88671875" style="183"/>
    <col min="14595" max="14595" width="66.6640625" style="183" customWidth="1"/>
    <col min="14596" max="14596" width="15.5546875" style="183" customWidth="1"/>
    <col min="14597" max="14597" width="10.21875" style="183" bestFit="1" customWidth="1"/>
    <col min="14598" max="14598" width="12.44140625" style="183" customWidth="1"/>
    <col min="14599" max="14601" width="14" style="183" customWidth="1"/>
    <col min="14602" max="14602" width="11.6640625" style="183" customWidth="1"/>
    <col min="14603" max="14850" width="8.88671875" style="183"/>
    <col min="14851" max="14851" width="66.6640625" style="183" customWidth="1"/>
    <col min="14852" max="14852" width="15.5546875" style="183" customWidth="1"/>
    <col min="14853" max="14853" width="10.21875" style="183" bestFit="1" customWidth="1"/>
    <col min="14854" max="14854" width="12.44140625" style="183" customWidth="1"/>
    <col min="14855" max="14857" width="14" style="183" customWidth="1"/>
    <col min="14858" max="14858" width="11.6640625" style="183" customWidth="1"/>
    <col min="14859" max="15106" width="8.88671875" style="183"/>
    <col min="15107" max="15107" width="66.6640625" style="183" customWidth="1"/>
    <col min="15108" max="15108" width="15.5546875" style="183" customWidth="1"/>
    <col min="15109" max="15109" width="10.21875" style="183" bestFit="1" customWidth="1"/>
    <col min="15110" max="15110" width="12.44140625" style="183" customWidth="1"/>
    <col min="15111" max="15113" width="14" style="183" customWidth="1"/>
    <col min="15114" max="15114" width="11.6640625" style="183" customWidth="1"/>
    <col min="15115" max="15362" width="8.88671875" style="183"/>
    <col min="15363" max="15363" width="66.6640625" style="183" customWidth="1"/>
    <col min="15364" max="15364" width="15.5546875" style="183" customWidth="1"/>
    <col min="15365" max="15365" width="10.21875" style="183" bestFit="1" customWidth="1"/>
    <col min="15366" max="15366" width="12.44140625" style="183" customWidth="1"/>
    <col min="15367" max="15369" width="14" style="183" customWidth="1"/>
    <col min="15370" max="15370" width="11.6640625" style="183" customWidth="1"/>
    <col min="15371" max="15618" width="8.88671875" style="183"/>
    <col min="15619" max="15619" width="66.6640625" style="183" customWidth="1"/>
    <col min="15620" max="15620" width="15.5546875" style="183" customWidth="1"/>
    <col min="15621" max="15621" width="10.21875" style="183" bestFit="1" customWidth="1"/>
    <col min="15622" max="15622" width="12.44140625" style="183" customWidth="1"/>
    <col min="15623" max="15625" width="14" style="183" customWidth="1"/>
    <col min="15626" max="15626" width="11.6640625" style="183" customWidth="1"/>
    <col min="15627" max="15874" width="8.88671875" style="183"/>
    <col min="15875" max="15875" width="66.6640625" style="183" customWidth="1"/>
    <col min="15876" max="15876" width="15.5546875" style="183" customWidth="1"/>
    <col min="15877" max="15877" width="10.21875" style="183" bestFit="1" customWidth="1"/>
    <col min="15878" max="15878" width="12.44140625" style="183" customWidth="1"/>
    <col min="15879" max="15881" width="14" style="183" customWidth="1"/>
    <col min="15882" max="15882" width="11.6640625" style="183" customWidth="1"/>
    <col min="15883" max="16130" width="8.88671875" style="183"/>
    <col min="16131" max="16131" width="66.6640625" style="183" customWidth="1"/>
    <col min="16132" max="16132" width="15.5546875" style="183" customWidth="1"/>
    <col min="16133" max="16133" width="10.21875" style="183" bestFit="1" customWidth="1"/>
    <col min="16134" max="16134" width="12.44140625" style="183" customWidth="1"/>
    <col min="16135" max="16137" width="14" style="183" customWidth="1"/>
    <col min="16138" max="16138" width="11.6640625" style="183" customWidth="1"/>
    <col min="16139" max="16384" width="8.88671875" style="183"/>
  </cols>
  <sheetData>
    <row r="1" spans="1:10" ht="17.399999999999999" x14ac:dyDescent="0.25">
      <c r="A1" s="180"/>
      <c r="B1" s="181"/>
      <c r="C1" s="181"/>
      <c r="D1" s="181"/>
      <c r="E1" s="181"/>
      <c r="F1" s="181"/>
      <c r="G1" s="181"/>
      <c r="H1" s="181"/>
      <c r="I1" s="182"/>
    </row>
    <row r="2" spans="1:10" ht="13.8" thickBot="1" x14ac:dyDescent="0.3">
      <c r="A2" s="353"/>
      <c r="B2" s="354"/>
      <c r="C2" s="354"/>
      <c r="D2" s="354"/>
      <c r="E2" s="354"/>
      <c r="F2" s="354"/>
      <c r="G2" s="354"/>
      <c r="H2" s="354"/>
      <c r="I2" s="355"/>
    </row>
    <row r="3" spans="1:10" ht="13.8" thickBot="1" x14ac:dyDescent="0.3">
      <c r="A3" s="184"/>
      <c r="B3" s="184"/>
      <c r="C3" s="184"/>
      <c r="D3" s="185"/>
      <c r="E3" s="186"/>
      <c r="F3" s="187"/>
      <c r="G3" s="184"/>
      <c r="H3" s="184"/>
      <c r="I3" s="184"/>
    </row>
    <row r="4" spans="1:10" x14ac:dyDescent="0.25">
      <c r="A4" s="188" t="s">
        <v>573</v>
      </c>
      <c r="B4" s="189"/>
      <c r="C4" s="189"/>
      <c r="D4" s="190"/>
      <c r="E4" s="191"/>
      <c r="F4" s="192"/>
      <c r="G4" s="193"/>
      <c r="H4" s="193"/>
      <c r="I4" s="194"/>
    </row>
    <row r="5" spans="1:10" x14ac:dyDescent="0.25">
      <c r="A5" s="195" t="s">
        <v>566</v>
      </c>
      <c r="B5" s="196"/>
      <c r="C5" s="196"/>
      <c r="D5" s="197"/>
      <c r="E5" s="198"/>
      <c r="F5" s="199"/>
      <c r="G5" s="200"/>
      <c r="H5" s="201"/>
      <c r="I5" s="202"/>
    </row>
    <row r="6" spans="1:10" ht="13.8" thickBot="1" x14ac:dyDescent="0.3">
      <c r="A6" s="203" t="s">
        <v>567</v>
      </c>
      <c r="B6" s="204"/>
      <c r="C6" s="204"/>
      <c r="D6" s="205"/>
      <c r="E6" s="206"/>
      <c r="F6" s="207"/>
      <c r="G6" s="208"/>
      <c r="H6" s="208"/>
      <c r="I6" s="209"/>
    </row>
    <row r="7" spans="1:10" ht="13.8" thickBot="1" x14ac:dyDescent="0.3">
      <c r="A7" s="196"/>
      <c r="B7" s="196"/>
      <c r="C7" s="196"/>
      <c r="D7" s="197"/>
      <c r="E7" s="198"/>
      <c r="F7" s="199"/>
      <c r="G7" s="201"/>
      <c r="H7" s="201"/>
      <c r="I7" s="198"/>
    </row>
    <row r="8" spans="1:10" ht="13.8" thickBot="1" x14ac:dyDescent="0.3">
      <c r="A8" s="356" t="s">
        <v>568</v>
      </c>
      <c r="B8" s="357"/>
      <c r="C8" s="357"/>
      <c r="D8" s="357"/>
      <c r="E8" s="357"/>
      <c r="F8" s="357"/>
      <c r="G8" s="357"/>
      <c r="H8" s="357"/>
      <c r="I8" s="358"/>
    </row>
    <row r="9" spans="1:10" ht="13.8" thickBot="1" x14ac:dyDescent="0.3"/>
    <row r="10" spans="1:10" x14ac:dyDescent="0.25">
      <c r="A10" s="210" t="s">
        <v>0</v>
      </c>
      <c r="B10" s="347" t="s">
        <v>569</v>
      </c>
      <c r="C10" s="348"/>
      <c r="D10" s="212" t="s">
        <v>570</v>
      </c>
      <c r="E10" s="211" t="s">
        <v>571</v>
      </c>
      <c r="F10" s="211">
        <v>1</v>
      </c>
      <c r="G10" s="211">
        <v>2</v>
      </c>
      <c r="H10" s="211">
        <v>3</v>
      </c>
      <c r="I10" s="213">
        <v>4</v>
      </c>
    </row>
    <row r="11" spans="1:10" x14ac:dyDescent="0.25">
      <c r="A11" s="214"/>
      <c r="B11" s="344"/>
      <c r="C11" s="345"/>
      <c r="D11" s="215"/>
      <c r="E11" s="216"/>
      <c r="F11" s="230"/>
      <c r="G11" s="230"/>
      <c r="H11" s="230"/>
      <c r="I11" s="231"/>
    </row>
    <row r="12" spans="1:10" x14ac:dyDescent="0.25">
      <c r="A12" s="217">
        <f>'[2]2 SALA(s) - 110V_BLOCOS'!B14</f>
        <v>1</v>
      </c>
      <c r="B12" s="359" t="s">
        <v>75</v>
      </c>
      <c r="C12" s="360"/>
      <c r="D12" s="218">
        <f>Orçamento!S10</f>
        <v>0</v>
      </c>
      <c r="E12" s="219">
        <f>D12/$D$47</f>
        <v>0</v>
      </c>
      <c r="F12" s="232"/>
      <c r="G12" s="233"/>
      <c r="H12" s="230"/>
      <c r="I12" s="231"/>
      <c r="J12" s="220"/>
    </row>
    <row r="13" spans="1:10" x14ac:dyDescent="0.25">
      <c r="A13" s="217"/>
      <c r="B13" s="344"/>
      <c r="C13" s="345"/>
      <c r="D13" s="218"/>
      <c r="E13" s="219"/>
      <c r="F13" s="234">
        <f>$D12*F12</f>
        <v>0</v>
      </c>
      <c r="G13" s="234">
        <f t="shared" ref="G13:I13" si="0">$D12*G12</f>
        <v>0</v>
      </c>
      <c r="H13" s="234">
        <f t="shared" si="0"/>
        <v>0</v>
      </c>
      <c r="I13" s="235">
        <f t="shared" si="0"/>
        <v>0</v>
      </c>
      <c r="J13" s="220"/>
    </row>
    <row r="14" spans="1:10" x14ac:dyDescent="0.25">
      <c r="A14" s="217">
        <f>'[2]2 SALA(s) - 110V_BLOCOS'!B20</f>
        <v>2</v>
      </c>
      <c r="B14" s="344" t="s">
        <v>44</v>
      </c>
      <c r="C14" s="345"/>
      <c r="D14" s="218">
        <f>Orçamento!S13</f>
        <v>0</v>
      </c>
      <c r="E14" s="219">
        <f>D14/$D$47</f>
        <v>0</v>
      </c>
      <c r="F14" s="232"/>
      <c r="G14" s="232"/>
      <c r="H14" s="233"/>
      <c r="I14" s="231"/>
      <c r="J14" s="220"/>
    </row>
    <row r="15" spans="1:10" x14ac:dyDescent="0.25">
      <c r="A15" s="217"/>
      <c r="B15" s="344"/>
      <c r="C15" s="345"/>
      <c r="D15" s="218"/>
      <c r="E15" s="219"/>
      <c r="F15" s="234">
        <f>$D14*F14</f>
        <v>0</v>
      </c>
      <c r="G15" s="234">
        <f t="shared" ref="G15:I15" si="1">$D14*G14</f>
        <v>0</v>
      </c>
      <c r="H15" s="234">
        <f t="shared" si="1"/>
        <v>0</v>
      </c>
      <c r="I15" s="235">
        <f t="shared" si="1"/>
        <v>0</v>
      </c>
      <c r="J15" s="220"/>
    </row>
    <row r="16" spans="1:10" x14ac:dyDescent="0.25">
      <c r="A16" s="217">
        <f>'[2]2 SALA(s) - 110V_BLOCOS'!B27</f>
        <v>3</v>
      </c>
      <c r="B16" s="344" t="s">
        <v>84</v>
      </c>
      <c r="C16" s="345"/>
      <c r="D16" s="218">
        <f>Orçamento!S19</f>
        <v>0</v>
      </c>
      <c r="E16" s="219">
        <f>D16/$D$47</f>
        <v>0</v>
      </c>
      <c r="F16" s="232"/>
      <c r="G16" s="232"/>
      <c r="H16" s="232"/>
      <c r="I16" s="231"/>
      <c r="J16" s="220"/>
    </row>
    <row r="17" spans="1:12" x14ac:dyDescent="0.25">
      <c r="A17" s="217"/>
      <c r="B17" s="344"/>
      <c r="C17" s="345"/>
      <c r="D17" s="218"/>
      <c r="E17" s="219"/>
      <c r="F17" s="234">
        <f>D16*F16</f>
        <v>0</v>
      </c>
      <c r="G17" s="234">
        <f t="shared" ref="G17:I17" si="2">E16*G16</f>
        <v>0</v>
      </c>
      <c r="H17" s="234">
        <f t="shared" si="2"/>
        <v>0</v>
      </c>
      <c r="I17" s="235">
        <f t="shared" si="2"/>
        <v>0</v>
      </c>
      <c r="J17" s="220"/>
    </row>
    <row r="18" spans="1:12" x14ac:dyDescent="0.25">
      <c r="A18" s="217">
        <f>'[2]2 SALA(s) - 110V_BLOCOS'!B42</f>
        <v>4</v>
      </c>
      <c r="B18" s="344" t="s">
        <v>95</v>
      </c>
      <c r="C18" s="345"/>
      <c r="D18" s="218">
        <f>Orçamento!S33</f>
        <v>0</v>
      </c>
      <c r="E18" s="219">
        <f>D18/$D$47</f>
        <v>0</v>
      </c>
      <c r="F18" s="232"/>
      <c r="G18" s="232"/>
      <c r="H18" s="232"/>
      <c r="I18" s="231"/>
      <c r="J18" s="220"/>
    </row>
    <row r="19" spans="1:12" x14ac:dyDescent="0.25">
      <c r="A19" s="217"/>
      <c r="B19" s="344"/>
      <c r="C19" s="345"/>
      <c r="D19" s="218"/>
      <c r="E19" s="219"/>
      <c r="F19" s="234">
        <f t="shared" ref="F19" si="3">$D$18*F18</f>
        <v>0</v>
      </c>
      <c r="G19" s="234">
        <f>$D$18*G18</f>
        <v>0</v>
      </c>
      <c r="H19" s="234">
        <f t="shared" ref="H19:I19" si="4">$D$18*H18</f>
        <v>0</v>
      </c>
      <c r="I19" s="235">
        <f t="shared" si="4"/>
        <v>0</v>
      </c>
      <c r="J19" s="220"/>
    </row>
    <row r="20" spans="1:12" x14ac:dyDescent="0.25">
      <c r="A20" s="217">
        <f>'[2]2 SALA(s) - 110V_BLOCOS'!B54</f>
        <v>5</v>
      </c>
      <c r="B20" s="344" t="s">
        <v>123</v>
      </c>
      <c r="C20" s="345"/>
      <c r="D20" s="218">
        <f>Orçamento!S36</f>
        <v>0</v>
      </c>
      <c r="E20" s="219">
        <f>D20/$D$47</f>
        <v>0</v>
      </c>
      <c r="F20" s="232"/>
      <c r="G20" s="232"/>
      <c r="H20" s="232"/>
      <c r="I20" s="231"/>
      <c r="J20" s="220"/>
    </row>
    <row r="21" spans="1:12" x14ac:dyDescent="0.25">
      <c r="A21" s="217"/>
      <c r="B21" s="344"/>
      <c r="C21" s="345"/>
      <c r="D21" s="218"/>
      <c r="E21" s="219"/>
      <c r="F21" s="234">
        <f t="shared" ref="F21" si="5">$D$20*F20</f>
        <v>0</v>
      </c>
      <c r="G21" s="234">
        <f>$D$20*G20</f>
        <v>0</v>
      </c>
      <c r="H21" s="234">
        <f t="shared" ref="H21:I21" si="6">$D$20*H20</f>
        <v>0</v>
      </c>
      <c r="I21" s="235">
        <f t="shared" si="6"/>
        <v>0</v>
      </c>
      <c r="J21" s="220"/>
    </row>
    <row r="22" spans="1:12" x14ac:dyDescent="0.25">
      <c r="A22" s="217">
        <f>'[2]2 SALA(s) - 110V_BLOCOS'!B60</f>
        <v>6</v>
      </c>
      <c r="B22" s="344" t="s">
        <v>43</v>
      </c>
      <c r="C22" s="345"/>
      <c r="D22" s="218">
        <f>Orçamento!S42</f>
        <v>0</v>
      </c>
      <c r="E22" s="219">
        <f>D22/$D$47</f>
        <v>0</v>
      </c>
      <c r="F22" s="232"/>
      <c r="G22" s="232"/>
      <c r="H22" s="232"/>
      <c r="I22" s="231"/>
      <c r="J22" s="220"/>
    </row>
    <row r="23" spans="1:12" x14ac:dyDescent="0.25">
      <c r="A23" s="217"/>
      <c r="B23" s="344"/>
      <c r="C23" s="345"/>
      <c r="D23" s="218"/>
      <c r="E23" s="219"/>
      <c r="F23" s="234">
        <f t="shared" ref="F23" si="7">$D$22*F22</f>
        <v>0</v>
      </c>
      <c r="G23" s="234">
        <f>$D$22*G22</f>
        <v>0</v>
      </c>
      <c r="H23" s="234">
        <f t="shared" ref="H23:I23" si="8">$D$22*H22</f>
        <v>0</v>
      </c>
      <c r="I23" s="235">
        <f t="shared" si="8"/>
        <v>0</v>
      </c>
      <c r="J23" s="220"/>
    </row>
    <row r="24" spans="1:12" x14ac:dyDescent="0.25">
      <c r="A24" s="217">
        <f>'[2]2 SALA(s) - 110V_BLOCOS'!B75</f>
        <v>7</v>
      </c>
      <c r="B24" s="344" t="s">
        <v>137</v>
      </c>
      <c r="C24" s="345"/>
      <c r="D24" s="218">
        <f>Orçamento!S46</f>
        <v>0</v>
      </c>
      <c r="E24" s="219">
        <f>D24/$D$47</f>
        <v>0</v>
      </c>
      <c r="F24" s="232"/>
      <c r="G24" s="232"/>
      <c r="H24" s="232"/>
      <c r="I24" s="231"/>
      <c r="J24" s="220"/>
    </row>
    <row r="25" spans="1:12" x14ac:dyDescent="0.25">
      <c r="A25" s="217"/>
      <c r="B25" s="344"/>
      <c r="C25" s="345"/>
      <c r="D25" s="218"/>
      <c r="E25" s="219"/>
      <c r="F25" s="234">
        <f t="shared" ref="F25" si="9">$D$24*F24</f>
        <v>0</v>
      </c>
      <c r="G25" s="234">
        <f>$D$24*G24</f>
        <v>0</v>
      </c>
      <c r="H25" s="234">
        <f t="shared" ref="H25:I25" si="10">$D$24*H24</f>
        <v>0</v>
      </c>
      <c r="I25" s="235">
        <f t="shared" si="10"/>
        <v>0</v>
      </c>
      <c r="J25" s="220"/>
    </row>
    <row r="26" spans="1:12" x14ac:dyDescent="0.25">
      <c r="A26" s="217">
        <f>'[2]2 SALA(s) - 110V_BLOCOS'!B82</f>
        <v>8</v>
      </c>
      <c r="B26" s="344" t="s">
        <v>142</v>
      </c>
      <c r="C26" s="345"/>
      <c r="D26" s="218">
        <f>Orçamento!S50</f>
        <v>0</v>
      </c>
      <c r="E26" s="219">
        <f>D26/$D$47</f>
        <v>0</v>
      </c>
      <c r="F26" s="232"/>
      <c r="G26" s="232"/>
      <c r="H26" s="232"/>
      <c r="I26" s="231"/>
      <c r="J26" s="220"/>
    </row>
    <row r="27" spans="1:12" x14ac:dyDescent="0.25">
      <c r="A27" s="217"/>
      <c r="B27" s="344"/>
      <c r="C27" s="345"/>
      <c r="D27" s="218"/>
      <c r="E27" s="219"/>
      <c r="F27" s="234">
        <f>$D26*F26</f>
        <v>0</v>
      </c>
      <c r="G27" s="234">
        <f t="shared" ref="G27:I27" si="11">$D26*G26</f>
        <v>0</v>
      </c>
      <c r="H27" s="234">
        <f t="shared" si="11"/>
        <v>0</v>
      </c>
      <c r="I27" s="235">
        <f t="shared" si="11"/>
        <v>0</v>
      </c>
      <c r="J27" s="220"/>
    </row>
    <row r="28" spans="1:12" x14ac:dyDescent="0.25">
      <c r="A28" s="217">
        <f>'[2]2 SALA(s) - 110V_BLOCOS'!B86</f>
        <v>9</v>
      </c>
      <c r="B28" s="344" t="s">
        <v>147</v>
      </c>
      <c r="C28" s="345"/>
      <c r="D28" s="218">
        <f>Orçamento!S55</f>
        <v>0</v>
      </c>
      <c r="E28" s="219">
        <f>D28/$D$47</f>
        <v>0</v>
      </c>
      <c r="F28" s="232"/>
      <c r="G28" s="232"/>
      <c r="H28" s="232"/>
      <c r="I28" s="231"/>
      <c r="J28" s="220"/>
    </row>
    <row r="29" spans="1:12" x14ac:dyDescent="0.25">
      <c r="A29" s="217"/>
      <c r="B29" s="344"/>
      <c r="C29" s="345"/>
      <c r="D29" s="218"/>
      <c r="E29" s="219"/>
      <c r="F29" s="234">
        <f t="shared" ref="F29" si="12">$D$28*F28</f>
        <v>0</v>
      </c>
      <c r="G29" s="234">
        <f>$D$28*G28</f>
        <v>0</v>
      </c>
      <c r="H29" s="234">
        <f t="shared" ref="H29:I29" si="13">$D$28*H28</f>
        <v>0</v>
      </c>
      <c r="I29" s="235">
        <f t="shared" si="13"/>
        <v>0</v>
      </c>
      <c r="J29" s="220"/>
    </row>
    <row r="30" spans="1:12" x14ac:dyDescent="0.25">
      <c r="A30" s="217">
        <f>'[2]2 SALA(s) - 110V_BLOCOS'!B94</f>
        <v>10</v>
      </c>
      <c r="B30" s="344" t="s">
        <v>154</v>
      </c>
      <c r="C30" s="345"/>
      <c r="D30" s="218">
        <f>Orçamento!S92</f>
        <v>7884.6400000000012</v>
      </c>
      <c r="E30" s="219">
        <f>D30/$D$47</f>
        <v>0.29362854683915018</v>
      </c>
      <c r="F30" s="232">
        <v>0.3</v>
      </c>
      <c r="G30" s="232">
        <v>0.3</v>
      </c>
      <c r="H30" s="232">
        <v>0.3</v>
      </c>
      <c r="I30" s="241">
        <v>0.1</v>
      </c>
      <c r="J30" s="220"/>
      <c r="K30" s="238">
        <f>SUM(F30:I30)</f>
        <v>0.99999999999999989</v>
      </c>
    </row>
    <row r="31" spans="1:12" x14ac:dyDescent="0.25">
      <c r="A31" s="217"/>
      <c r="B31" s="344"/>
      <c r="C31" s="345"/>
      <c r="D31" s="218"/>
      <c r="E31" s="219"/>
      <c r="F31" s="234">
        <f t="shared" ref="F31" si="14">$D$30*F30</f>
        <v>2365.3920000000003</v>
      </c>
      <c r="G31" s="234">
        <f>$D$30*G30</f>
        <v>2365.3920000000003</v>
      </c>
      <c r="H31" s="234">
        <f t="shared" ref="H31:I31" si="15">$D$30*H30</f>
        <v>2365.3920000000003</v>
      </c>
      <c r="I31" s="235">
        <f t="shared" si="15"/>
        <v>788.46400000000017</v>
      </c>
      <c r="J31" s="220"/>
      <c r="K31" s="239">
        <f>SUM(F31:I31)</f>
        <v>7884.6400000000012</v>
      </c>
      <c r="L31" s="240">
        <f>D30-K31</f>
        <v>0</v>
      </c>
    </row>
    <row r="32" spans="1:12" x14ac:dyDescent="0.25">
      <c r="A32" s="217">
        <f>'[2]2 SALA(s) - 110V_BLOCOS'!B104</f>
        <v>11</v>
      </c>
      <c r="B32" s="344" t="s">
        <v>220</v>
      </c>
      <c r="C32" s="345"/>
      <c r="D32" s="218">
        <f>Orçamento!S96</f>
        <v>0</v>
      </c>
      <c r="E32" s="219">
        <f>D32/$D$47</f>
        <v>0</v>
      </c>
      <c r="F32" s="232"/>
      <c r="G32" s="232"/>
      <c r="H32" s="232"/>
      <c r="I32" s="231"/>
      <c r="J32" s="220"/>
      <c r="K32" s="238">
        <f t="shared" ref="K32:K44" si="16">SUM(F32:I32)</f>
        <v>0</v>
      </c>
    </row>
    <row r="33" spans="1:12" x14ac:dyDescent="0.25">
      <c r="A33" s="217"/>
      <c r="B33" s="344"/>
      <c r="C33" s="345"/>
      <c r="D33" s="218"/>
      <c r="E33" s="219"/>
      <c r="F33" s="234">
        <f t="shared" ref="F33:H33" si="17">$D32*F32</f>
        <v>0</v>
      </c>
      <c r="G33" s="268">
        <f t="shared" si="17"/>
        <v>0</v>
      </c>
      <c r="H33" s="234">
        <f t="shared" si="17"/>
        <v>0</v>
      </c>
      <c r="I33" s="267">
        <f>$D32*I32</f>
        <v>0</v>
      </c>
      <c r="J33" s="220"/>
      <c r="K33" s="238">
        <f t="shared" si="16"/>
        <v>0</v>
      </c>
    </row>
    <row r="34" spans="1:12" x14ac:dyDescent="0.25">
      <c r="A34" s="217">
        <f>'[2]2 SALA(s) - 110V_BLOCOS'!B111</f>
        <v>12</v>
      </c>
      <c r="B34" s="344" t="s">
        <v>227</v>
      </c>
      <c r="C34" s="345"/>
      <c r="D34" s="218">
        <f>Orçamento!S100</f>
        <v>0</v>
      </c>
      <c r="E34" s="219">
        <f>D34/$D$47</f>
        <v>0</v>
      </c>
      <c r="F34" s="232"/>
      <c r="G34" s="232"/>
      <c r="H34" s="232"/>
      <c r="I34" s="231"/>
      <c r="J34" s="220"/>
      <c r="K34" s="238">
        <f t="shared" si="16"/>
        <v>0</v>
      </c>
    </row>
    <row r="35" spans="1:12" x14ac:dyDescent="0.25">
      <c r="A35" s="217"/>
      <c r="B35" s="344"/>
      <c r="C35" s="345"/>
      <c r="D35" s="218"/>
      <c r="E35" s="219"/>
      <c r="F35" s="234">
        <f t="shared" ref="F35" si="18">$D$34*F34</f>
        <v>0</v>
      </c>
      <c r="G35" s="234">
        <f>$D$34*G34</f>
        <v>0</v>
      </c>
      <c r="H35" s="234">
        <f t="shared" ref="H35:I35" si="19">$D$34*H34</f>
        <v>0</v>
      </c>
      <c r="I35" s="235">
        <f t="shared" si="19"/>
        <v>0</v>
      </c>
      <c r="J35" s="220"/>
      <c r="K35" s="238">
        <f t="shared" si="16"/>
        <v>0</v>
      </c>
    </row>
    <row r="36" spans="1:12" x14ac:dyDescent="0.25">
      <c r="A36" s="217">
        <f>'[2]2 SALA(s) - 110V_BLOCOS'!B119</f>
        <v>13</v>
      </c>
      <c r="B36" s="344" t="s">
        <v>230</v>
      </c>
      <c r="C36" s="345"/>
      <c r="D36" s="218">
        <f>Orçamento!S112</f>
        <v>4503.6499999999996</v>
      </c>
      <c r="E36" s="219">
        <f>D36/$D$47</f>
        <v>0.16771852677765103</v>
      </c>
      <c r="F36" s="232">
        <v>0.5</v>
      </c>
      <c r="G36" s="232">
        <v>0.5</v>
      </c>
      <c r="H36" s="232"/>
      <c r="I36" s="241"/>
      <c r="J36" s="220"/>
      <c r="K36" s="238">
        <f t="shared" si="16"/>
        <v>1</v>
      </c>
    </row>
    <row r="37" spans="1:12" x14ac:dyDescent="0.25">
      <c r="A37" s="217"/>
      <c r="B37" s="344"/>
      <c r="C37" s="345"/>
      <c r="D37" s="218"/>
      <c r="E37" s="219"/>
      <c r="F37" s="234">
        <f t="shared" ref="F37:G37" si="20">$D$36*F36</f>
        <v>2251.8249999999998</v>
      </c>
      <c r="G37" s="234">
        <f t="shared" si="20"/>
        <v>2251.8249999999998</v>
      </c>
      <c r="H37" s="234">
        <f>$D$36*H36</f>
        <v>0</v>
      </c>
      <c r="I37" s="235">
        <f t="shared" ref="I37" si="21">$D$36*I36</f>
        <v>0</v>
      </c>
      <c r="J37" s="220"/>
      <c r="K37" s="239">
        <f>SUM(F37:I37)</f>
        <v>4503.6499999999996</v>
      </c>
      <c r="L37" s="240">
        <f>D36-K37</f>
        <v>0</v>
      </c>
    </row>
    <row r="38" spans="1:12" x14ac:dyDescent="0.25">
      <c r="A38" s="217">
        <f>'[2]2 SALA(s) - 110V_BLOCOS'!B146</f>
        <v>14</v>
      </c>
      <c r="B38" s="344" t="s">
        <v>42</v>
      </c>
      <c r="C38" s="345"/>
      <c r="D38" s="218">
        <f>Orçamento!S115</f>
        <v>1450.87</v>
      </c>
      <c r="E38" s="219">
        <f>D38/$D$47</f>
        <v>5.4031236651580501E-2</v>
      </c>
      <c r="F38" s="232"/>
      <c r="G38" s="232"/>
      <c r="H38" s="232">
        <v>0.5</v>
      </c>
      <c r="I38" s="241">
        <v>0.5</v>
      </c>
      <c r="J38" s="220"/>
      <c r="K38" s="238">
        <f t="shared" si="16"/>
        <v>1</v>
      </c>
    </row>
    <row r="39" spans="1:12" x14ac:dyDescent="0.25">
      <c r="A39" s="217"/>
      <c r="B39" s="344"/>
      <c r="C39" s="345"/>
      <c r="D39" s="218"/>
      <c r="E39" s="219"/>
      <c r="F39" s="234">
        <f t="shared" ref="F39:F45" si="22">$D38*F38</f>
        <v>0</v>
      </c>
      <c r="G39" s="234">
        <f>$D38*G38</f>
        <v>0</v>
      </c>
      <c r="H39" s="234">
        <f t="shared" ref="H39:I39" si="23">$D38*H38</f>
        <v>725.43499999999995</v>
      </c>
      <c r="I39" s="235">
        <f t="shared" si="23"/>
        <v>725.43499999999995</v>
      </c>
      <c r="J39" s="220"/>
      <c r="K39" s="239">
        <f>SUM(F39:I39)</f>
        <v>1450.87</v>
      </c>
      <c r="L39" s="240">
        <f>D38-K39</f>
        <v>0</v>
      </c>
    </row>
    <row r="40" spans="1:12" x14ac:dyDescent="0.25">
      <c r="A40" s="217">
        <f>'[2]2 SALA(s) - 110V_BLOCOS'!B152</f>
        <v>15</v>
      </c>
      <c r="B40" s="344" t="s">
        <v>41</v>
      </c>
      <c r="C40" s="345"/>
      <c r="D40" s="218">
        <f>Orçamento!S124</f>
        <v>8005.98</v>
      </c>
      <c r="E40" s="219">
        <f>D40/$D$47</f>
        <v>0.29814731851083864</v>
      </c>
      <c r="F40" s="232"/>
      <c r="G40" s="232"/>
      <c r="H40" s="232">
        <v>0.4</v>
      </c>
      <c r="I40" s="241">
        <v>0.6</v>
      </c>
      <c r="J40" s="220"/>
      <c r="K40" s="238">
        <f t="shared" si="16"/>
        <v>1</v>
      </c>
    </row>
    <row r="41" spans="1:12" x14ac:dyDescent="0.25">
      <c r="A41" s="227"/>
      <c r="B41" s="344"/>
      <c r="C41" s="345"/>
      <c r="D41" s="228"/>
      <c r="E41" s="229"/>
      <c r="F41" s="234">
        <f t="shared" si="22"/>
        <v>0</v>
      </c>
      <c r="G41" s="234">
        <f t="shared" ref="G41" si="24">$D40*G40</f>
        <v>0</v>
      </c>
      <c r="H41" s="234">
        <f t="shared" ref="H41" si="25">$D40*H40</f>
        <v>3202.3919999999998</v>
      </c>
      <c r="I41" s="235">
        <f t="shared" ref="I41" si="26">$D40*I40</f>
        <v>4803.5879999999997</v>
      </c>
      <c r="J41" s="220"/>
      <c r="K41" s="239">
        <f>SUM(F41:I41)</f>
        <v>8005.98</v>
      </c>
      <c r="L41" s="240">
        <f>D40-K41</f>
        <v>0</v>
      </c>
    </row>
    <row r="42" spans="1:12" x14ac:dyDescent="0.25">
      <c r="A42" s="227">
        <v>16</v>
      </c>
      <c r="B42" s="344" t="s">
        <v>266</v>
      </c>
      <c r="C42" s="345"/>
      <c r="D42" s="228">
        <f>Orçamento!S129</f>
        <v>4867.1299999999992</v>
      </c>
      <c r="E42" s="229"/>
      <c r="F42" s="232"/>
      <c r="G42" s="232"/>
      <c r="H42" s="232"/>
      <c r="I42" s="241">
        <v>1</v>
      </c>
      <c r="J42" s="220"/>
      <c r="K42" s="238">
        <f t="shared" si="16"/>
        <v>1</v>
      </c>
    </row>
    <row r="43" spans="1:12" x14ac:dyDescent="0.25">
      <c r="A43" s="227"/>
      <c r="B43" s="344"/>
      <c r="C43" s="345"/>
      <c r="D43" s="228"/>
      <c r="E43" s="229"/>
      <c r="F43" s="234">
        <f t="shared" si="22"/>
        <v>0</v>
      </c>
      <c r="G43" s="234">
        <f t="shared" ref="G43" si="27">$D42*G42</f>
        <v>0</v>
      </c>
      <c r="H43" s="234">
        <f t="shared" ref="H43" si="28">$D42*H42</f>
        <v>0</v>
      </c>
      <c r="I43" s="235">
        <f t="shared" ref="I43" si="29">$D42*I42</f>
        <v>4867.1299999999992</v>
      </c>
      <c r="J43" s="220"/>
      <c r="K43" s="239">
        <f>SUM(F43:I43)</f>
        <v>4867.1299999999992</v>
      </c>
      <c r="L43" s="240">
        <f>D42-K43</f>
        <v>0</v>
      </c>
    </row>
    <row r="44" spans="1:12" x14ac:dyDescent="0.25">
      <c r="A44" s="227">
        <v>17</v>
      </c>
      <c r="B44" s="344" t="s">
        <v>270</v>
      </c>
      <c r="C44" s="345"/>
      <c r="D44" s="228">
        <f>Orçamento!S132</f>
        <v>140.16</v>
      </c>
      <c r="E44" s="229"/>
      <c r="F44" s="236"/>
      <c r="G44" s="236"/>
      <c r="H44" s="237"/>
      <c r="I44" s="241">
        <v>1</v>
      </c>
      <c r="J44" s="220"/>
      <c r="K44" s="238">
        <f t="shared" si="16"/>
        <v>1</v>
      </c>
    </row>
    <row r="45" spans="1:12" ht="13.8" thickBot="1" x14ac:dyDescent="0.3">
      <c r="A45" s="221"/>
      <c r="B45" s="351"/>
      <c r="C45" s="352"/>
      <c r="D45" s="222"/>
      <c r="E45" s="223"/>
      <c r="F45" s="242">
        <f t="shared" si="22"/>
        <v>0</v>
      </c>
      <c r="G45" s="242">
        <f t="shared" ref="G45" si="30">$D44*G44</f>
        <v>0</v>
      </c>
      <c r="H45" s="242">
        <f t="shared" ref="H45" si="31">$D44*H44</f>
        <v>0</v>
      </c>
      <c r="I45" s="243">
        <f t="shared" ref="I45" si="32">$D44*I44</f>
        <v>140.16</v>
      </c>
      <c r="J45" s="220"/>
      <c r="K45" s="239">
        <f>SUM(F45:I45)</f>
        <v>140.16</v>
      </c>
      <c r="L45" s="240">
        <f>D44-K45</f>
        <v>0</v>
      </c>
    </row>
    <row r="46" spans="1:12" ht="13.8" thickBot="1" x14ac:dyDescent="0.3">
      <c r="B46" s="346"/>
      <c r="C46" s="346"/>
      <c r="D46" s="224"/>
    </row>
    <row r="47" spans="1:12" ht="13.8" thickBot="1" x14ac:dyDescent="0.3">
      <c r="A47" s="349" t="s">
        <v>572</v>
      </c>
      <c r="B47" s="350"/>
      <c r="C47" s="350"/>
      <c r="D47" s="225">
        <f>ROUNDDOWN(SUM(D12:D45),2)</f>
        <v>26852.43</v>
      </c>
      <c r="E47" s="226"/>
      <c r="F47" s="260">
        <f>F45+F43+F41+F39+F37+F35+F33+F31+F29+F27+F25+F23+F21+F19+F17+F15+F13</f>
        <v>4617.2170000000006</v>
      </c>
      <c r="G47" s="260">
        <f>G45+G43+G41+G39+G37+G35+G33+G31+G29+G27+G25+G23+G21+G19+G17+G15+G13</f>
        <v>4617.2170000000006</v>
      </c>
      <c r="H47" s="260">
        <f>H45+H43+H41+H39+H37+H35+H33+H31+H29+H27+H25+H23+H21+H19+H17+H15+H13</f>
        <v>6293.2190000000001</v>
      </c>
      <c r="I47" s="260">
        <f>I45+I43+I41+I39+I37+I35+I33+I31+I29+I27+I25+I23+I21+I19+I17+I15+I13-0.01</f>
        <v>11324.766999999998</v>
      </c>
      <c r="K47" s="239">
        <f>SUM(F47:I47)</f>
        <v>26852.42</v>
      </c>
    </row>
    <row r="48" spans="1:12" ht="13.8" thickBot="1" x14ac:dyDescent="0.3">
      <c r="D48" s="224"/>
      <c r="F48" s="261">
        <f>F47/$D$47</f>
        <v>0.17194782744057058</v>
      </c>
      <c r="G48" s="262">
        <f>G47/$D$47</f>
        <v>0.17194782744057058</v>
      </c>
      <c r="H48" s="262">
        <f>H47/$D$47</f>
        <v>0.23436310978187078</v>
      </c>
      <c r="I48" s="263">
        <f>I47/$D$47</f>
        <v>0.42174086293121321</v>
      </c>
      <c r="K48" s="238">
        <f t="shared" ref="K48" si="33">SUM(F48:I48)</f>
        <v>0.99999962759422512</v>
      </c>
    </row>
    <row r="49" spans="1:12" ht="13.8" thickBot="1" x14ac:dyDescent="0.3">
      <c r="D49" s="224"/>
      <c r="F49" s="264">
        <f>E49+F48</f>
        <v>0.17194782744057058</v>
      </c>
      <c r="G49" s="265">
        <f>F49+G48</f>
        <v>0.34389565488114116</v>
      </c>
      <c r="H49" s="265">
        <f>G49+H48</f>
        <v>0.57825876466301196</v>
      </c>
      <c r="I49" s="266">
        <f>H49+I48</f>
        <v>0.99999962759422512</v>
      </c>
    </row>
    <row r="50" spans="1:12" ht="13.8" thickBot="1" x14ac:dyDescent="0.3">
      <c r="D50" s="224"/>
      <c r="F50" s="245"/>
      <c r="G50" s="245"/>
      <c r="H50" s="245"/>
      <c r="I50" s="245"/>
    </row>
    <row r="51" spans="1:12" x14ac:dyDescent="0.25">
      <c r="A51" s="246"/>
      <c r="B51" s="247" t="s">
        <v>1</v>
      </c>
      <c r="C51" s="248" t="s">
        <v>576</v>
      </c>
      <c r="D51" s="249" t="s">
        <v>577</v>
      </c>
      <c r="E51" s="249" t="s">
        <v>541</v>
      </c>
      <c r="F51" s="249" t="s">
        <v>578</v>
      </c>
      <c r="G51" s="249" t="s">
        <v>579</v>
      </c>
      <c r="H51" s="249" t="s">
        <v>581</v>
      </c>
      <c r="I51" s="259" t="s">
        <v>580</v>
      </c>
    </row>
    <row r="52" spans="1:12" x14ac:dyDescent="0.25">
      <c r="A52" s="250">
        <v>1</v>
      </c>
      <c r="B52" s="251" t="s">
        <v>574</v>
      </c>
      <c r="C52" s="252">
        <v>64597.22</v>
      </c>
      <c r="D52" s="253">
        <v>45059.93</v>
      </c>
      <c r="E52" s="253">
        <f>C52-D52</f>
        <v>19537.29</v>
      </c>
      <c r="F52" s="253">
        <f>F47*$L$52</f>
        <v>3327.0982072356119</v>
      </c>
      <c r="G52" s="253">
        <f>G47*$L$52</f>
        <v>3327.0982072356119</v>
      </c>
      <c r="H52" s="253">
        <f>H47*$L$52</f>
        <v>4534.8004333868403</v>
      </c>
      <c r="I52" s="254">
        <f>I47*$L$52</f>
        <v>8160.4594245973285</v>
      </c>
      <c r="L52" s="183">
        <f>C52/$C$54</f>
        <v>0.72058519390264986</v>
      </c>
    </row>
    <row r="53" spans="1:12" x14ac:dyDescent="0.25">
      <c r="A53" s="250">
        <v>2</v>
      </c>
      <c r="B53" s="251" t="s">
        <v>575</v>
      </c>
      <c r="C53" s="252">
        <v>25048.28</v>
      </c>
      <c r="D53" s="253">
        <f>20709.07-2975.93</f>
        <v>17733.14</v>
      </c>
      <c r="E53" s="253">
        <f>C53-D53</f>
        <v>7315.1399999999994</v>
      </c>
      <c r="F53" s="253">
        <f>F47*$L$53</f>
        <v>1290.1187927643887</v>
      </c>
      <c r="G53" s="253">
        <f>G47*$L$53</f>
        <v>1290.1187927643887</v>
      </c>
      <c r="H53" s="253">
        <f>H47*$L$53</f>
        <v>1758.4185666131593</v>
      </c>
      <c r="I53" s="254">
        <f>I47*$L$53</f>
        <v>3164.3075754026686</v>
      </c>
      <c r="L53" s="183">
        <f>C53/$C$54</f>
        <v>0.27941480609735009</v>
      </c>
    </row>
    <row r="54" spans="1:12" ht="13.8" thickBot="1" x14ac:dyDescent="0.3">
      <c r="A54" s="255">
        <v>3</v>
      </c>
      <c r="B54" s="256" t="s">
        <v>5</v>
      </c>
      <c r="C54" s="257">
        <f t="shared" ref="C54:I54" si="34">C53+C52</f>
        <v>89645.5</v>
      </c>
      <c r="D54" s="257">
        <f t="shared" si="34"/>
        <v>62793.07</v>
      </c>
      <c r="E54" s="257">
        <f t="shared" si="34"/>
        <v>26852.43</v>
      </c>
      <c r="F54" s="257">
        <f t="shared" si="34"/>
        <v>4617.2170000000006</v>
      </c>
      <c r="G54" s="257">
        <f t="shared" si="34"/>
        <v>4617.2170000000006</v>
      </c>
      <c r="H54" s="257">
        <f t="shared" si="34"/>
        <v>6293.2189999999991</v>
      </c>
      <c r="I54" s="258">
        <f t="shared" si="34"/>
        <v>11324.766999999996</v>
      </c>
      <c r="L54" s="183">
        <f>L53+L52</f>
        <v>1</v>
      </c>
    </row>
    <row r="55" spans="1:12" x14ac:dyDescent="0.25">
      <c r="D55" s="224"/>
    </row>
    <row r="56" spans="1:12" x14ac:dyDescent="0.25">
      <c r="G56" s="244"/>
    </row>
    <row r="57" spans="1:12" x14ac:dyDescent="0.25">
      <c r="B57" s="183" t="str">
        <f>'[2]2 SALA(s) - 110V_BLOCOS'!E160</f>
        <v>Engº Thiago Sanches Alves Corrêa</v>
      </c>
      <c r="E57" s="240"/>
    </row>
    <row r="58" spans="1:12" x14ac:dyDescent="0.25">
      <c r="B58" s="183" t="str">
        <f>'[2]2 SALA(s) - 110V_BLOCOS'!E161</f>
        <v>Crea 11.027/D-MS</v>
      </c>
    </row>
  </sheetData>
  <mergeCells count="40">
    <mergeCell ref="B43:C43"/>
    <mergeCell ref="A2:I2"/>
    <mergeCell ref="A8:I8"/>
    <mergeCell ref="B12:C12"/>
    <mergeCell ref="B11:C11"/>
    <mergeCell ref="B13:C13"/>
    <mergeCell ref="B15:C15"/>
    <mergeCell ref="B17:C17"/>
    <mergeCell ref="B19:C19"/>
    <mergeCell ref="B21:C21"/>
    <mergeCell ref="B23:C23"/>
    <mergeCell ref="B25:C25"/>
    <mergeCell ref="B27:C27"/>
    <mergeCell ref="B29:C29"/>
    <mergeCell ref="B31:C31"/>
    <mergeCell ref="B33:C33"/>
    <mergeCell ref="B36:C36"/>
    <mergeCell ref="B38:C38"/>
    <mergeCell ref="B40:C40"/>
    <mergeCell ref="B42:C42"/>
    <mergeCell ref="B35:C35"/>
    <mergeCell ref="B37:C37"/>
    <mergeCell ref="B39:C39"/>
    <mergeCell ref="B41:C41"/>
    <mergeCell ref="B44:C44"/>
    <mergeCell ref="B46:C46"/>
    <mergeCell ref="B10:C10"/>
    <mergeCell ref="A47:C47"/>
    <mergeCell ref="B45:C45"/>
    <mergeCell ref="B14:C14"/>
    <mergeCell ref="B16:C16"/>
    <mergeCell ref="B18:C18"/>
    <mergeCell ref="B20:C20"/>
    <mergeCell ref="B22:C22"/>
    <mergeCell ref="B24:C24"/>
    <mergeCell ref="B26:C26"/>
    <mergeCell ref="B28:C28"/>
    <mergeCell ref="B30:C30"/>
    <mergeCell ref="B32:C32"/>
    <mergeCell ref="B34:C34"/>
  </mergeCells>
  <pageMargins left="0.51181102362204722" right="0.51181102362204722" top="0.78740157480314965" bottom="0.78740157480314965" header="0.31496062992125984" footer="0.31496062992125984"/>
  <pageSetup paperSize="9" scale="89" orientation="landscape" r:id="rId1"/>
  <rowBreaks count="1" manualBreakCount="1">
    <brk id="3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5</vt:i4>
      </vt:variant>
    </vt:vector>
  </HeadingPairs>
  <TitlesOfParts>
    <vt:vector size="11" baseType="lpstr">
      <vt:lpstr>Orçamento</vt:lpstr>
      <vt:lpstr>Cron.Fís.Fina.</vt:lpstr>
      <vt:lpstr>Composição de custo</vt:lpstr>
      <vt:lpstr>Plan2</vt:lpstr>
      <vt:lpstr>Preços</vt:lpstr>
      <vt:lpstr>Cronograma</vt:lpstr>
      <vt:lpstr>'Composição de custo'!Area_de_impressao</vt:lpstr>
      <vt:lpstr>Cronograma!Area_de_impressao</vt:lpstr>
      <vt:lpstr>Orçamento!Area_de_impressao</vt:lpstr>
      <vt:lpstr>Cronograma!Titulos_de_impressao</vt:lpstr>
      <vt:lpstr>Orçamento!Titulos_de_impressao</vt:lpstr>
    </vt:vector>
  </TitlesOfParts>
  <Company>Setop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Setop</dc:creator>
  <cp:lastModifiedBy>Usuario</cp:lastModifiedBy>
  <cp:lastPrinted>2019-08-01T13:52:26Z</cp:lastPrinted>
  <dcterms:created xsi:type="dcterms:W3CDTF">2006-09-22T13:55:22Z</dcterms:created>
  <dcterms:modified xsi:type="dcterms:W3CDTF">2019-08-08T17:33:12Z</dcterms:modified>
</cp:coreProperties>
</file>