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CONSTRUTORA B&amp;C\Desktop\PROJETO CORGUINHO 14-02-2020\"/>
    </mc:Choice>
  </mc:AlternateContent>
  <bookViews>
    <workbookView xWindow="0" yWindow="60" windowWidth="15360" windowHeight="8130" tabRatio="396"/>
  </bookViews>
  <sheets>
    <sheet name="CIRC 01." sheetId="4" r:id="rId1"/>
    <sheet name="Quant. Condutores e eletrodutos" sheetId="5" r:id="rId2"/>
    <sheet name="Plan1" sheetId="6" r:id="rId3"/>
  </sheets>
  <definedNames>
    <definedName name="_xlnm.Print_Area" localSheetId="0">'CIRC 01.'!$A$1:$N$45</definedName>
    <definedName name="_xlnm.Print_Area">#REF!</definedName>
  </definedNames>
  <calcPr calcId="162913"/>
</workbook>
</file>

<file path=xl/calcChain.xml><?xml version="1.0" encoding="utf-8"?>
<calcChain xmlns="http://schemas.openxmlformats.org/spreadsheetml/2006/main">
  <c r="X6" i="5" l="1"/>
  <c r="X7" i="5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V6" i="5"/>
  <c r="V7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V34" i="5"/>
  <c r="V35" i="5"/>
  <c r="V36" i="5"/>
  <c r="V37" i="5"/>
  <c r="V38" i="5"/>
  <c r="V39" i="5"/>
  <c r="V40" i="5"/>
  <c r="V41" i="5"/>
  <c r="V42" i="5"/>
  <c r="T6" i="5"/>
  <c r="T7" i="5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R6" i="5"/>
  <c r="R7" i="5"/>
  <c r="R8" i="5"/>
  <c r="R9" i="5"/>
  <c r="R10" i="5"/>
  <c r="R11" i="5"/>
  <c r="R12" i="5"/>
  <c r="R13" i="5"/>
  <c r="R14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P6" i="5"/>
  <c r="P7" i="5"/>
  <c r="P8" i="5"/>
  <c r="P9" i="5"/>
  <c r="P10" i="5"/>
  <c r="P11" i="5"/>
  <c r="P12" i="5"/>
  <c r="P13" i="5"/>
  <c r="P14" i="5"/>
  <c r="P15" i="5"/>
  <c r="P16" i="5"/>
  <c r="P17" i="5"/>
  <c r="P18" i="5"/>
  <c r="P19" i="5"/>
  <c r="P20" i="5"/>
  <c r="P21" i="5"/>
  <c r="P22" i="5"/>
  <c r="P23" i="5"/>
  <c r="P24" i="5"/>
  <c r="P25" i="5"/>
  <c r="P26" i="5"/>
  <c r="P27" i="5"/>
  <c r="P28" i="5"/>
  <c r="P29" i="5"/>
  <c r="P30" i="5"/>
  <c r="P31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L6" i="5"/>
  <c r="L7" i="5"/>
  <c r="L8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L29" i="5"/>
  <c r="L30" i="5"/>
  <c r="L31" i="5"/>
  <c r="L32" i="5"/>
  <c r="L33" i="5"/>
  <c r="J6" i="5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G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T38" i="5" l="1"/>
  <c r="V43" i="5"/>
  <c r="V44" i="5"/>
  <c r="R33" i="5"/>
  <c r="P32" i="5"/>
  <c r="P33" i="5"/>
  <c r="H37" i="5"/>
  <c r="H38" i="5"/>
  <c r="H39" i="5"/>
  <c r="H40" i="5"/>
  <c r="G41" i="5"/>
  <c r="G42" i="5"/>
  <c r="G43" i="5"/>
  <c r="D41" i="4" l="1"/>
  <c r="E41" i="4"/>
  <c r="F41" i="4"/>
  <c r="G41" i="4" s="1"/>
  <c r="I41" i="4"/>
  <c r="J41" i="4"/>
  <c r="L41" i="4"/>
  <c r="D42" i="4"/>
  <c r="E42" i="4" s="1"/>
  <c r="F42" i="4" s="1"/>
  <c r="G42" i="4" s="1"/>
  <c r="I42" i="4"/>
  <c r="J42" i="4"/>
  <c r="L42" i="4"/>
  <c r="D40" i="4"/>
  <c r="E40" i="4" s="1"/>
  <c r="F40" i="4" s="1"/>
  <c r="G40" i="4" s="1"/>
  <c r="I40" i="4"/>
  <c r="J40" i="4"/>
  <c r="L40" i="4"/>
  <c r="D29" i="4"/>
  <c r="E29" i="4" s="1"/>
  <c r="F29" i="4" s="1"/>
  <c r="G29" i="4" s="1"/>
  <c r="I29" i="4"/>
  <c r="J29" i="4"/>
  <c r="L29" i="4"/>
  <c r="D39" i="4"/>
  <c r="E39" i="4" s="1"/>
  <c r="F39" i="4" s="1"/>
  <c r="G39" i="4" s="1"/>
  <c r="I39" i="4"/>
  <c r="J39" i="4"/>
  <c r="L39" i="4"/>
  <c r="M41" i="4" l="1"/>
  <c r="M40" i="4"/>
  <c r="M42" i="4"/>
  <c r="M39" i="4"/>
  <c r="M29" i="4"/>
  <c r="V45" i="5"/>
  <c r="V46" i="5"/>
  <c r="V47" i="5"/>
  <c r="X38" i="5" l="1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0" i="5"/>
  <c r="T71" i="5"/>
  <c r="T72" i="5"/>
  <c r="T73" i="5"/>
  <c r="T74" i="5"/>
  <c r="T75" i="5"/>
  <c r="T76" i="5"/>
  <c r="T77" i="5"/>
  <c r="T78" i="5"/>
  <c r="T79" i="5"/>
  <c r="T80" i="5"/>
  <c r="T81" i="5"/>
  <c r="T82" i="5"/>
  <c r="T83" i="5"/>
  <c r="T84" i="5"/>
  <c r="T85" i="5"/>
  <c r="T86" i="5"/>
  <c r="T87" i="5"/>
  <c r="T88" i="5"/>
  <c r="T89" i="5"/>
  <c r="T90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67" i="5"/>
  <c r="R68" i="5"/>
  <c r="R69" i="5"/>
  <c r="R70" i="5"/>
  <c r="R71" i="5"/>
  <c r="R72" i="5"/>
  <c r="R73" i="5"/>
  <c r="R74" i="5"/>
  <c r="R75" i="5"/>
  <c r="R76" i="5"/>
  <c r="R77" i="5"/>
  <c r="R78" i="5"/>
  <c r="R79" i="5"/>
  <c r="R80" i="5"/>
  <c r="R81" i="5"/>
  <c r="R82" i="5"/>
  <c r="R83" i="5"/>
  <c r="R84" i="5"/>
  <c r="R85" i="5"/>
  <c r="R86" i="5"/>
  <c r="R87" i="5"/>
  <c r="R88" i="5"/>
  <c r="R89" i="5"/>
  <c r="R90" i="5"/>
  <c r="P34" i="5"/>
  <c r="P35" i="5"/>
  <c r="P36" i="5"/>
  <c r="P37" i="5"/>
  <c r="P38" i="5"/>
  <c r="P39" i="5"/>
  <c r="P40" i="5"/>
  <c r="P41" i="5"/>
  <c r="P42" i="5"/>
  <c r="P43" i="5"/>
  <c r="P44" i="5"/>
  <c r="P45" i="5"/>
  <c r="P46" i="5"/>
  <c r="P47" i="5"/>
  <c r="P48" i="5"/>
  <c r="P49" i="5"/>
  <c r="P50" i="5"/>
  <c r="P51" i="5"/>
  <c r="P52" i="5"/>
  <c r="P53" i="5"/>
  <c r="P54" i="5"/>
  <c r="P55" i="5"/>
  <c r="P56" i="5"/>
  <c r="P57" i="5"/>
  <c r="P58" i="5"/>
  <c r="P59" i="5"/>
  <c r="P60" i="5"/>
  <c r="P61" i="5"/>
  <c r="P62" i="5"/>
  <c r="P63" i="5"/>
  <c r="P64" i="5"/>
  <c r="P65" i="5"/>
  <c r="P66" i="5"/>
  <c r="P67" i="5"/>
  <c r="P68" i="5"/>
  <c r="P69" i="5"/>
  <c r="P70" i="5"/>
  <c r="P71" i="5"/>
  <c r="P72" i="5"/>
  <c r="P73" i="5"/>
  <c r="P74" i="5"/>
  <c r="P75" i="5"/>
  <c r="P76" i="5"/>
  <c r="P77" i="5"/>
  <c r="P78" i="5"/>
  <c r="P79" i="5"/>
  <c r="P80" i="5"/>
  <c r="P81" i="5"/>
  <c r="P82" i="5"/>
  <c r="P83" i="5"/>
  <c r="P84" i="5"/>
  <c r="P85" i="5"/>
  <c r="P86" i="5"/>
  <c r="P87" i="5"/>
  <c r="P88" i="5"/>
  <c r="P89" i="5"/>
  <c r="P90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L34" i="5"/>
  <c r="L35" i="5"/>
  <c r="L36" i="5"/>
  <c r="L37" i="5"/>
  <c r="L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J59" i="5"/>
  <c r="J60" i="5"/>
  <c r="J61" i="5"/>
  <c r="J62" i="5"/>
  <c r="J63" i="5"/>
  <c r="J64" i="5"/>
  <c r="J65" i="5"/>
  <c r="J66" i="5"/>
  <c r="J67" i="5"/>
  <c r="J68" i="5"/>
  <c r="J69" i="5"/>
  <c r="J70" i="5"/>
  <c r="J71" i="5"/>
  <c r="J72" i="5"/>
  <c r="J73" i="5"/>
  <c r="J74" i="5"/>
  <c r="J75" i="5"/>
  <c r="J76" i="5"/>
  <c r="J77" i="5"/>
  <c r="J78" i="5"/>
  <c r="J79" i="5"/>
  <c r="J80" i="5"/>
  <c r="J81" i="5"/>
  <c r="J82" i="5"/>
  <c r="J83" i="5"/>
  <c r="J84" i="5"/>
  <c r="J85" i="5"/>
  <c r="J86" i="5"/>
  <c r="J87" i="5"/>
  <c r="J88" i="5"/>
  <c r="J89" i="5"/>
  <c r="J9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D38" i="4" l="1"/>
  <c r="E38" i="4" s="1"/>
  <c r="F38" i="4" s="1"/>
  <c r="G38" i="4" s="1"/>
  <c r="I38" i="4"/>
  <c r="J38" i="4"/>
  <c r="L38" i="4"/>
  <c r="M38" i="4" l="1"/>
  <c r="L34" i="4"/>
  <c r="J34" i="4"/>
  <c r="I34" i="4"/>
  <c r="D34" i="4"/>
  <c r="E34" i="4" s="1"/>
  <c r="F34" i="4" s="1"/>
  <c r="G34" i="4" s="1"/>
  <c r="M34" i="4" l="1"/>
  <c r="D31" i="4" l="1"/>
  <c r="I31" i="4"/>
  <c r="J31" i="4"/>
  <c r="L31" i="4"/>
  <c r="D32" i="4"/>
  <c r="I32" i="4"/>
  <c r="J32" i="4"/>
  <c r="L32" i="4"/>
  <c r="D33" i="4"/>
  <c r="I33" i="4"/>
  <c r="J33" i="4"/>
  <c r="L33" i="4"/>
  <c r="E33" i="4" l="1"/>
  <c r="F33" i="4" s="1"/>
  <c r="G33" i="4" s="1"/>
  <c r="M33" i="4" s="1"/>
  <c r="E32" i="4"/>
  <c r="F32" i="4" s="1"/>
  <c r="G32" i="4" s="1"/>
  <c r="M32" i="4" s="1"/>
  <c r="E31" i="4"/>
  <c r="F31" i="4" s="1"/>
  <c r="G31" i="4" s="1"/>
  <c r="M31" i="4" s="1"/>
  <c r="D27" i="4"/>
  <c r="E27" i="4" s="1"/>
  <c r="I27" i="4"/>
  <c r="J27" i="4"/>
  <c r="L27" i="4"/>
  <c r="D28" i="4"/>
  <c r="E28" i="4" s="1"/>
  <c r="I28" i="4"/>
  <c r="J28" i="4"/>
  <c r="L28" i="4"/>
  <c r="F28" i="4" l="1"/>
  <c r="G28" i="4" s="1"/>
  <c r="M28" i="4" s="1"/>
  <c r="F27" i="4"/>
  <c r="G27" i="4" s="1"/>
  <c r="M27" i="4" s="1"/>
  <c r="D37" i="4"/>
  <c r="E37" i="4" s="1"/>
  <c r="I37" i="4"/>
  <c r="J37" i="4"/>
  <c r="L37" i="4"/>
  <c r="D36" i="4"/>
  <c r="E36" i="4" s="1"/>
  <c r="I36" i="4"/>
  <c r="J36" i="4"/>
  <c r="L36" i="4"/>
  <c r="D35" i="4"/>
  <c r="E35" i="4" s="1"/>
  <c r="I35" i="4"/>
  <c r="J35" i="4"/>
  <c r="L35" i="4"/>
  <c r="D26" i="4"/>
  <c r="E26" i="4" s="1"/>
  <c r="I26" i="4"/>
  <c r="J26" i="4"/>
  <c r="L26" i="4"/>
  <c r="F26" i="4" l="1"/>
  <c r="G26" i="4" s="1"/>
  <c r="M26" i="4" s="1"/>
  <c r="F35" i="4"/>
  <c r="G35" i="4" s="1"/>
  <c r="M35" i="4" s="1"/>
  <c r="F36" i="4"/>
  <c r="G36" i="4" s="1"/>
  <c r="M36" i="4" s="1"/>
  <c r="F37" i="4"/>
  <c r="G37" i="4" s="1"/>
  <c r="M37" i="4" s="1"/>
  <c r="B19" i="4" l="1"/>
  <c r="L19" i="4" l="1"/>
  <c r="D19" i="4"/>
  <c r="E19" i="4" s="1"/>
  <c r="I19" i="4"/>
  <c r="J19" i="4"/>
  <c r="D20" i="4"/>
  <c r="E20" i="4" s="1"/>
  <c r="I20" i="4"/>
  <c r="J20" i="4"/>
  <c r="L20" i="4"/>
  <c r="D22" i="4"/>
  <c r="E22" i="4" s="1"/>
  <c r="I22" i="4"/>
  <c r="J22" i="4"/>
  <c r="L22" i="4"/>
  <c r="D23" i="4"/>
  <c r="E23" i="4" s="1"/>
  <c r="I23" i="4"/>
  <c r="J23" i="4"/>
  <c r="L23" i="4"/>
  <c r="D25" i="4"/>
  <c r="E25" i="4" s="1"/>
  <c r="I24" i="4"/>
  <c r="J24" i="4"/>
  <c r="L24" i="4"/>
  <c r="I25" i="4"/>
  <c r="J25" i="4"/>
  <c r="L25" i="4"/>
  <c r="F23" i="4" l="1"/>
  <c r="G23" i="4" s="1"/>
  <c r="M23" i="4" s="1"/>
  <c r="F20" i="4"/>
  <c r="G20" i="4" s="1"/>
  <c r="M20" i="4" s="1"/>
  <c r="F25" i="4"/>
  <c r="G25" i="4" s="1"/>
  <c r="M25" i="4" s="1"/>
  <c r="F19" i="4"/>
  <c r="G19" i="4" s="1"/>
  <c r="M19" i="4" s="1"/>
  <c r="N19" i="4" s="1"/>
  <c r="F22" i="4"/>
  <c r="G22" i="4" s="1"/>
  <c r="M22" i="4" s="1"/>
  <c r="D24" i="4"/>
  <c r="E24" i="4" s="1"/>
  <c r="F24" i="4" l="1"/>
  <c r="G24" i="4" s="1"/>
  <c r="M24" i="4" s="1"/>
  <c r="N20" i="4"/>
  <c r="N31" i="4" s="1"/>
  <c r="N22" i="4" l="1"/>
  <c r="N23" i="4" s="1"/>
  <c r="N24" i="4" s="1"/>
  <c r="N25" i="4" s="1"/>
  <c r="N26" i="4" s="1"/>
  <c r="N27" i="4" s="1"/>
  <c r="N28" i="4" s="1"/>
  <c r="N32" i="4" l="1"/>
  <c r="N33" i="4" s="1"/>
  <c r="N34" i="4" s="1"/>
  <c r="N35" i="4" s="1"/>
  <c r="N36" i="4" s="1"/>
  <c r="N37" i="4" s="1"/>
  <c r="N38" i="4" s="1"/>
  <c r="N39" i="4" s="1"/>
  <c r="N40" i="4" s="1"/>
  <c r="N41" i="4" s="1"/>
  <c r="N42" i="4" s="1"/>
  <c r="N29" i="4"/>
  <c r="X5" i="5"/>
  <c r="V5" i="5"/>
  <c r="B26" i="5"/>
  <c r="B25" i="5"/>
  <c r="B34" i="5"/>
  <c r="E36" i="5"/>
  <c r="L28" i="6"/>
  <c r="J28" i="6"/>
  <c r="L27" i="6"/>
  <c r="L25" i="6"/>
  <c r="J24" i="6"/>
  <c r="L22" i="6"/>
  <c r="L21" i="6"/>
  <c r="J21" i="6"/>
  <c r="L20" i="6"/>
  <c r="L19" i="6"/>
  <c r="L16" i="6"/>
  <c r="J16" i="6"/>
  <c r="L15" i="6"/>
  <c r="J15" i="6"/>
  <c r="L12" i="6"/>
  <c r="J12" i="6"/>
  <c r="L11" i="6"/>
  <c r="J11" i="6"/>
  <c r="C29" i="5"/>
  <c r="D29" i="5" s="1"/>
  <c r="P16" i="6"/>
  <c r="J22" i="6"/>
  <c r="L23" i="6"/>
  <c r="L24" i="6"/>
  <c r="J25" i="6"/>
  <c r="C31" i="5"/>
  <c r="C30" i="5"/>
  <c r="D30" i="5" s="1"/>
  <c r="C32" i="5"/>
  <c r="C33" i="5"/>
  <c r="C28" i="5"/>
  <c r="D28" i="5" s="1"/>
  <c r="G89" i="5"/>
  <c r="G90" i="5"/>
  <c r="P4" i="6"/>
  <c r="P5" i="6"/>
  <c r="P6" i="6"/>
  <c r="P7" i="6"/>
  <c r="P8" i="6"/>
  <c r="P9" i="6"/>
  <c r="P10" i="6"/>
  <c r="P11" i="6"/>
  <c r="P12" i="6"/>
  <c r="P13" i="6"/>
  <c r="P14" i="6"/>
  <c r="P15" i="6"/>
  <c r="P17" i="6"/>
  <c r="P18" i="6"/>
  <c r="P19" i="6"/>
  <c r="P20" i="6"/>
  <c r="P21" i="6"/>
  <c r="P22" i="6"/>
  <c r="P23" i="6"/>
  <c r="P24" i="6"/>
  <c r="P25" i="6"/>
  <c r="P26" i="6"/>
  <c r="P27" i="6"/>
  <c r="P28" i="6"/>
  <c r="P29" i="6"/>
  <c r="P30" i="6"/>
  <c r="P31" i="6"/>
  <c r="P32" i="6"/>
  <c r="P33" i="6"/>
  <c r="P34" i="6"/>
  <c r="P35" i="6"/>
  <c r="P36" i="6"/>
  <c r="P37" i="6"/>
  <c r="P38" i="6"/>
  <c r="P39" i="6"/>
  <c r="P40" i="6"/>
  <c r="P41" i="6"/>
  <c r="P42" i="6"/>
  <c r="P43" i="6"/>
  <c r="P44" i="6"/>
  <c r="P45" i="6"/>
  <c r="P46" i="6"/>
  <c r="P47" i="6"/>
  <c r="P48" i="6"/>
  <c r="P49" i="6"/>
  <c r="P50" i="6"/>
  <c r="P51" i="6"/>
  <c r="P52" i="6"/>
  <c r="P53" i="6"/>
  <c r="P54" i="6"/>
  <c r="P55" i="6"/>
  <c r="P56" i="6"/>
  <c r="P57" i="6"/>
  <c r="P58" i="6"/>
  <c r="P59" i="6"/>
  <c r="P60" i="6"/>
  <c r="P61" i="6"/>
  <c r="P62" i="6"/>
  <c r="P63" i="6"/>
  <c r="P64" i="6"/>
  <c r="P65" i="6"/>
  <c r="P66" i="6"/>
  <c r="P67" i="6"/>
  <c r="P68" i="6"/>
  <c r="P69" i="6"/>
  <c r="P70" i="6"/>
  <c r="P71" i="6"/>
  <c r="P72" i="6"/>
  <c r="P73" i="6"/>
  <c r="P74" i="6"/>
  <c r="P75" i="6"/>
  <c r="P76" i="6"/>
  <c r="P77" i="6"/>
  <c r="P78" i="6"/>
  <c r="P79" i="6"/>
  <c r="P80" i="6"/>
  <c r="P81" i="6"/>
  <c r="P82" i="6"/>
  <c r="P83" i="6"/>
  <c r="P84" i="6"/>
  <c r="P85" i="6"/>
  <c r="P86" i="6"/>
  <c r="P87" i="6"/>
  <c r="P88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L26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J26" i="6"/>
  <c r="J27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B4" i="6"/>
  <c r="B5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64" i="6"/>
  <c r="B65" i="6"/>
  <c r="B66" i="6"/>
  <c r="B67" i="6"/>
  <c r="B68" i="6"/>
  <c r="B69" i="6"/>
  <c r="B70" i="6"/>
  <c r="B71" i="6"/>
  <c r="B72" i="6"/>
  <c r="B73" i="6"/>
  <c r="B74" i="6"/>
  <c r="B75" i="6"/>
  <c r="B76" i="6"/>
  <c r="B77" i="6"/>
  <c r="B78" i="6"/>
  <c r="B79" i="6"/>
  <c r="B80" i="6"/>
  <c r="B81" i="6"/>
  <c r="B82" i="6"/>
  <c r="B83" i="6"/>
  <c r="B84" i="6"/>
  <c r="B85" i="6"/>
  <c r="B86" i="6"/>
  <c r="B87" i="6"/>
  <c r="B88" i="6"/>
  <c r="D4" i="6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54" i="6"/>
  <c r="D55" i="6"/>
  <c r="D56" i="6"/>
  <c r="D57" i="6"/>
  <c r="D58" i="6"/>
  <c r="D5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D80" i="6"/>
  <c r="D81" i="6"/>
  <c r="D82" i="6"/>
  <c r="D83" i="6"/>
  <c r="D84" i="6"/>
  <c r="D85" i="6"/>
  <c r="D86" i="6"/>
  <c r="D87" i="6"/>
  <c r="D88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P3" i="6"/>
  <c r="H3" i="6"/>
  <c r="F3" i="6"/>
  <c r="B3" i="6"/>
  <c r="H5" i="5"/>
  <c r="A24" i="6"/>
  <c r="A25" i="6"/>
  <c r="A26" i="6"/>
  <c r="A27" i="6"/>
  <c r="A28" i="6"/>
  <c r="A29" i="6"/>
  <c r="A30" i="6"/>
  <c r="A31" i="6"/>
  <c r="A32" i="6"/>
  <c r="A33" i="6"/>
  <c r="A34" i="6"/>
  <c r="A35" i="6"/>
  <c r="A36" i="6"/>
  <c r="A37" i="6"/>
  <c r="A38" i="6"/>
  <c r="A39" i="6"/>
  <c r="A40" i="6"/>
  <c r="A41" i="6"/>
  <c r="A42" i="6"/>
  <c r="A43" i="6"/>
  <c r="A44" i="6"/>
  <c r="A4" i="6"/>
  <c r="A5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3" i="6"/>
  <c r="A88" i="6"/>
  <c r="A87" i="6"/>
  <c r="A86" i="6"/>
  <c r="A85" i="6"/>
  <c r="A84" i="6"/>
  <c r="A83" i="6"/>
  <c r="A82" i="6"/>
  <c r="A81" i="6"/>
  <c r="A80" i="6"/>
  <c r="A79" i="6"/>
  <c r="A78" i="6"/>
  <c r="A77" i="6"/>
  <c r="A76" i="6"/>
  <c r="A75" i="6"/>
  <c r="A74" i="6"/>
  <c r="A73" i="6"/>
  <c r="A72" i="6"/>
  <c r="A71" i="6"/>
  <c r="A70" i="6"/>
  <c r="A69" i="6"/>
  <c r="A68" i="6"/>
  <c r="A67" i="6"/>
  <c r="A66" i="6"/>
  <c r="A65" i="6"/>
  <c r="A64" i="6"/>
  <c r="A63" i="6"/>
  <c r="A62" i="6"/>
  <c r="A61" i="6"/>
  <c r="A60" i="6"/>
  <c r="A59" i="6"/>
  <c r="A58" i="6"/>
  <c r="A57" i="6"/>
  <c r="A56" i="6"/>
  <c r="A55" i="6"/>
  <c r="A54" i="6"/>
  <c r="A53" i="6"/>
  <c r="A52" i="6"/>
  <c r="A51" i="6"/>
  <c r="A50" i="6"/>
  <c r="A49" i="6"/>
  <c r="A48" i="6"/>
  <c r="A47" i="6"/>
  <c r="A46" i="6"/>
  <c r="A45" i="6"/>
  <c r="D3" i="6"/>
  <c r="J4" i="6"/>
  <c r="L4" i="6"/>
  <c r="G5" i="5"/>
  <c r="T5" i="5"/>
  <c r="R5" i="5"/>
  <c r="P5" i="5"/>
  <c r="N5" i="5"/>
  <c r="L5" i="5"/>
  <c r="J23" i="6"/>
  <c r="J20" i="6"/>
  <c r="J19" i="6"/>
  <c r="L18" i="6"/>
  <c r="J18" i="6"/>
  <c r="L17" i="6"/>
  <c r="J17" i="6"/>
  <c r="L14" i="6"/>
  <c r="J14" i="6"/>
  <c r="L13" i="6"/>
  <c r="J13" i="6"/>
  <c r="L10" i="6"/>
  <c r="J10" i="6"/>
  <c r="Y5" i="5" l="1"/>
  <c r="J5" i="5"/>
  <c r="K5" i="5" s="1"/>
  <c r="B37" i="5"/>
  <c r="B40" i="5" s="1"/>
  <c r="Q3" i="6"/>
  <c r="E3" i="6"/>
  <c r="G3" i="6"/>
  <c r="I3" i="6"/>
  <c r="C3" i="6"/>
  <c r="I5" i="5"/>
  <c r="B15" i="5" s="1"/>
  <c r="C15" i="5" s="1"/>
  <c r="M5" i="5"/>
  <c r="B17" i="5" s="1"/>
  <c r="D17" i="5" s="1"/>
  <c r="U5" i="5"/>
  <c r="B21" i="5" s="1"/>
  <c r="D21" i="5" s="1"/>
  <c r="S5" i="5"/>
  <c r="B20" i="5" s="1"/>
  <c r="D20" i="5" s="1"/>
  <c r="W5" i="5"/>
  <c r="B22" i="5" s="1"/>
  <c r="C22" i="5" s="1"/>
  <c r="Q5" i="5"/>
  <c r="B19" i="5" s="1"/>
  <c r="O5" i="5"/>
  <c r="B18" i="5" s="1"/>
  <c r="L9" i="6"/>
  <c r="J9" i="6"/>
  <c r="L8" i="6"/>
  <c r="J8" i="6"/>
  <c r="L7" i="6"/>
  <c r="J7" i="6"/>
  <c r="L6" i="6"/>
  <c r="J6" i="6"/>
  <c r="L5" i="6"/>
  <c r="J5" i="6"/>
  <c r="L3" i="6"/>
  <c r="J3" i="6"/>
  <c r="B23" i="5" l="1"/>
  <c r="E23" i="5" s="1"/>
  <c r="B16" i="5"/>
  <c r="D16" i="5" s="1"/>
  <c r="K3" i="6"/>
  <c r="M3" i="6"/>
  <c r="B38" i="5"/>
  <c r="B39" i="5"/>
  <c r="D15" i="5"/>
  <c r="C20" i="5"/>
  <c r="C17" i="5"/>
  <c r="C21" i="5"/>
  <c r="D19" i="5"/>
  <c r="C19" i="5"/>
  <c r="D22" i="5"/>
  <c r="C18" i="5"/>
  <c r="D18" i="5"/>
  <c r="D23" i="5" l="1"/>
  <c r="B45" i="5"/>
  <c r="C23" i="5"/>
  <c r="C16" i="5"/>
  <c r="N3" i="6"/>
  <c r="N4" i="6" l="1"/>
  <c r="N5" i="6" l="1"/>
  <c r="N6" i="6" l="1"/>
  <c r="N12" i="6" l="1"/>
  <c r="N11" i="6"/>
  <c r="N7" i="6"/>
  <c r="N8" i="6" l="1"/>
  <c r="N13" i="6"/>
  <c r="N9" i="6" l="1"/>
  <c r="N14" i="6"/>
  <c r="N25" i="6" l="1"/>
  <c r="N15" i="6"/>
  <c r="N10" i="6"/>
  <c r="N26" i="6" l="1"/>
  <c r="N16" i="6"/>
  <c r="N27" i="6" l="1"/>
  <c r="N17" i="6"/>
  <c r="N28" i="6" l="1"/>
  <c r="N18" i="6"/>
  <c r="N29" i="6" l="1"/>
  <c r="N19" i="6"/>
  <c r="N20" i="6" l="1"/>
  <c r="N21" i="6" l="1"/>
  <c r="N22" i="6" l="1"/>
  <c r="N23" i="6" l="1"/>
  <c r="N24" i="6"/>
  <c r="O3" i="6" l="1"/>
</calcChain>
</file>

<file path=xl/sharedStrings.xml><?xml version="1.0" encoding="utf-8"?>
<sst xmlns="http://schemas.openxmlformats.org/spreadsheetml/2006/main" count="155" uniqueCount="106">
  <si>
    <t>CÁLCULO DE QUEDA DE TENSÃO</t>
  </si>
  <si>
    <t>(transformador ou aliment.)</t>
  </si>
  <si>
    <t>DV%*100=[(Coef.Q.Ten.)*Prod.(A*K)]*100/DV</t>
  </si>
  <si>
    <t>Trecho</t>
  </si>
  <si>
    <t>Dist(km)</t>
  </si>
  <si>
    <t>Pot(W) Inicial</t>
  </si>
  <si>
    <t>Pot(W) com 10%</t>
  </si>
  <si>
    <t>Corr(A) Inicial</t>
  </si>
  <si>
    <t>Corr(A) com 20%</t>
  </si>
  <si>
    <t>Prod(A*km)</t>
  </si>
  <si>
    <t>Coefic. Queda</t>
  </si>
  <si>
    <t>Cabos</t>
  </si>
  <si>
    <t>DV</t>
  </si>
  <si>
    <t>DV%*100</t>
  </si>
  <si>
    <t>TOTAL</t>
  </si>
  <si>
    <t>A - B</t>
  </si>
  <si>
    <t>CABO</t>
  </si>
  <si>
    <t>Queda de tensão em V/A km fp 0,95 trifásico</t>
  </si>
  <si>
    <t>#95</t>
  </si>
  <si>
    <t>#70</t>
  </si>
  <si>
    <t>#50</t>
  </si>
  <si>
    <t>#35</t>
  </si>
  <si>
    <t>#25</t>
  </si>
  <si>
    <t>#16</t>
  </si>
  <si>
    <t>#10</t>
  </si>
  <si>
    <t>#6</t>
  </si>
  <si>
    <t>#4</t>
  </si>
  <si>
    <t>#2,5</t>
  </si>
  <si>
    <t>1 cond. (m)</t>
  </si>
  <si>
    <t>2 cond. (m)</t>
  </si>
  <si>
    <t>3 cond. (m)</t>
  </si>
  <si>
    <t>cabo 95</t>
  </si>
  <si>
    <t>cabo 70</t>
  </si>
  <si>
    <t>cabo 50</t>
  </si>
  <si>
    <t>cabo 35</t>
  </si>
  <si>
    <t>cabo 25</t>
  </si>
  <si>
    <t>cabo 16</t>
  </si>
  <si>
    <t>cabo 10</t>
  </si>
  <si>
    <t>cabo 6</t>
  </si>
  <si>
    <t>Subida dos Postes (m)</t>
  </si>
  <si>
    <t>cabo 4</t>
  </si>
  <si>
    <t>cabo 2,5</t>
  </si>
  <si>
    <t xml:space="preserve">Eletrodutos </t>
  </si>
  <si>
    <t>comp. (m)</t>
  </si>
  <si>
    <t>barras de 6m</t>
  </si>
  <si>
    <t>eletroduto FG 1 1/4''</t>
  </si>
  <si>
    <t>de #6 a #16 - 1 1/4''</t>
  </si>
  <si>
    <t>eletroduto PVC 1 1/4''</t>
  </si>
  <si>
    <t>eletroduto PVC 1 1/2''</t>
  </si>
  <si>
    <t>de #25 a #35 - 1 1/2''</t>
  </si>
  <si>
    <t>eletroduto PVC 2''</t>
  </si>
  <si>
    <t>de #50 a #70 - 2''</t>
  </si>
  <si>
    <t>total em escavação</t>
  </si>
  <si>
    <t>Proteção e comando</t>
  </si>
  <si>
    <t>corrente 20%</t>
  </si>
  <si>
    <t>disjuntor</t>
  </si>
  <si>
    <t>contator</t>
  </si>
  <si>
    <t>trifásico</t>
  </si>
  <si>
    <t>Fus. NH retaredado</t>
  </si>
  <si>
    <t>NH00</t>
  </si>
  <si>
    <t>total</t>
  </si>
  <si>
    <t>Cond. #50mm²</t>
  </si>
  <si>
    <t>Cond. #95mm²</t>
  </si>
  <si>
    <t>Cond. #70mm²</t>
  </si>
  <si>
    <t>Cond. #35mm²</t>
  </si>
  <si>
    <t>Cond. #25mm²</t>
  </si>
  <si>
    <t>Cond. #16mm²</t>
  </si>
  <si>
    <t>Cond. #10mm²</t>
  </si>
  <si>
    <t>Cond. #6mm²</t>
  </si>
  <si>
    <t>Trechos</t>
  </si>
  <si>
    <t>eletroduto FG 1 1/2''</t>
  </si>
  <si>
    <t>eletroduto FG 2''</t>
  </si>
  <si>
    <t>Valor de M.</t>
  </si>
  <si>
    <t>Corrente Max. (A)</t>
  </si>
  <si>
    <t>Pot. (W)</t>
  </si>
  <si>
    <t>32A</t>
  </si>
  <si>
    <t>38A</t>
  </si>
  <si>
    <t>25A</t>
  </si>
  <si>
    <t>PREPARADO POR____________________________   VISTO_____________DATA ____/____/________</t>
  </si>
  <si>
    <t>Bitola mm²</t>
  </si>
  <si>
    <t>Cond. #4mm²</t>
  </si>
  <si>
    <t>QC - A</t>
  </si>
  <si>
    <t>T1 - QC</t>
  </si>
  <si>
    <t>B - C</t>
  </si>
  <si>
    <t>C - D</t>
  </si>
  <si>
    <t>D- E</t>
  </si>
  <si>
    <r>
      <t xml:space="preserve">NÚMERO: S/N </t>
    </r>
    <r>
      <rPr>
        <sz val="10"/>
        <rFont val="Arial"/>
        <family val="2"/>
      </rPr>
      <t xml:space="preserve">                 </t>
    </r>
    <r>
      <rPr>
        <b/>
        <sz val="10"/>
        <rFont val="Arial"/>
        <family val="2"/>
      </rPr>
      <t>PRIM.</t>
    </r>
    <r>
      <rPr>
        <sz val="10"/>
        <rFont val="Arial"/>
        <family val="2"/>
      </rPr>
      <t xml:space="preserve"> 13,8kV               </t>
    </r>
    <r>
      <rPr>
        <b/>
        <sz val="10"/>
        <rFont val="Arial"/>
        <family val="2"/>
      </rPr>
      <t>SECUN</t>
    </r>
    <r>
      <rPr>
        <sz val="10"/>
        <rFont val="Arial"/>
        <family val="2"/>
      </rPr>
      <t xml:space="preserve"> .  220/127V             </t>
    </r>
    <r>
      <rPr>
        <b/>
        <sz val="10"/>
        <rFont val="Arial"/>
        <family val="2"/>
      </rPr>
      <t xml:space="preserve">FP. </t>
    </r>
    <r>
      <rPr>
        <sz val="10"/>
        <rFont val="Arial"/>
        <family val="2"/>
      </rPr>
      <t xml:space="preserve"> 0,920</t>
    </r>
  </si>
  <si>
    <t>G - H</t>
  </si>
  <si>
    <t>F - G</t>
  </si>
  <si>
    <t>J - L</t>
  </si>
  <si>
    <t>M - N</t>
  </si>
  <si>
    <t>E - F</t>
  </si>
  <si>
    <r>
      <t>OBRA:</t>
    </r>
    <r>
      <rPr>
        <sz val="10"/>
        <rFont val="Arial"/>
        <family val="2"/>
      </rPr>
      <t xml:space="preserve"> Implantação do Sistema de Iluminação Pública da Avenida Paulo Vieira / MS - 080 - Corguinho/MS CIRCUITO 02</t>
    </r>
  </si>
  <si>
    <t>H -I</t>
  </si>
  <si>
    <t>R - S</t>
  </si>
  <si>
    <t>S - T</t>
  </si>
  <si>
    <t>A - J</t>
  </si>
  <si>
    <t>L -M</t>
  </si>
  <si>
    <t>N -O</t>
  </si>
  <si>
    <t>O -P</t>
  </si>
  <si>
    <t>P -Q</t>
  </si>
  <si>
    <t xml:space="preserve">Q -R </t>
  </si>
  <si>
    <t>CIRCUITO 02-  20 POSTES TELECÔNICOS DO TIPO CURVO DUPLO, LED 150W</t>
  </si>
  <si>
    <t>T - U</t>
  </si>
  <si>
    <t>U - V</t>
  </si>
  <si>
    <t>DEMANDA NOTURNA =6000W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</si>
</sst>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0"/>
    <numFmt numFmtId="165" formatCode="_(* #,##0.00_);_(* \(#,##0.00\);_(* &quot;-&quot;??_);_(@_)"/>
    <numFmt numFmtId="166" formatCode="[$-416]General"/>
    <numFmt numFmtId="167" formatCode="#,##0.00&quot; &quot;;&quot; (&quot;#,##0.00&quot;)&quot;;&quot; -&quot;#&quot; &quot;;&quot; &quot;@&quot; &quot;"/>
    <numFmt numFmtId="168" formatCode="0.00000"/>
    <numFmt numFmtId="169" formatCode="0.0000000"/>
  </numFmts>
  <fonts count="15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1"/>
    </font>
    <font>
      <sz val="11"/>
      <name val="Arial Narrow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0"/>
      <color theme="3" tint="0.3999755851924192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indexed="64"/>
      </left>
      <right style="double">
        <color auto="1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13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167" fontId="6" fillId="0" borderId="0" applyBorder="0" applyProtection="0"/>
    <xf numFmtId="166" fontId="6" fillId="0" borderId="0" applyBorder="0" applyProtection="0"/>
    <xf numFmtId="165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 applyBorder="0" applyProtection="0"/>
    <xf numFmtId="0" fontId="6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12" fontId="3" fillId="0" borderId="0" xfId="0" applyNumberFormat="1" applyFont="1" applyBorder="1" applyAlignment="1">
      <alignment horizontal="center"/>
    </xf>
    <xf numFmtId="0" fontId="0" fillId="0" borderId="0" xfId="0"/>
    <xf numFmtId="0" fontId="3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Continuous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2" fontId="3" fillId="0" borderId="0" xfId="0" applyNumberFormat="1" applyFont="1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/>
    <xf numFmtId="0" fontId="8" fillId="5" borderId="9" xfId="0" applyFont="1" applyFill="1" applyBorder="1"/>
    <xf numFmtId="0" fontId="8" fillId="5" borderId="9" xfId="0" applyFont="1" applyFill="1" applyBorder="1" applyAlignment="1">
      <alignment horizontal="left"/>
    </xf>
    <xf numFmtId="0" fontId="8" fillId="5" borderId="9" xfId="0" applyFont="1" applyFill="1" applyBorder="1" applyAlignment="1">
      <alignment horizontal="left" vertical="center"/>
    </xf>
    <xf numFmtId="0" fontId="8" fillId="5" borderId="9" xfId="0" applyFont="1" applyFill="1" applyBorder="1" applyAlignment="1">
      <alignment horizontal="center" vertical="center"/>
    </xf>
    <xf numFmtId="2" fontId="3" fillId="0" borderId="0" xfId="0" applyNumberFormat="1" applyFont="1" applyFill="1" applyBorder="1"/>
    <xf numFmtId="2" fontId="7" fillId="0" borderId="0" xfId="0" applyNumberFormat="1" applyFont="1" applyAlignment="1">
      <alignment horizontal="center"/>
    </xf>
    <xf numFmtId="0" fontId="3" fillId="0" borderId="0" xfId="0" applyFont="1" applyFill="1"/>
    <xf numFmtId="2" fontId="3" fillId="6" borderId="0" xfId="0" applyNumberFormat="1" applyFont="1" applyFill="1" applyBorder="1"/>
    <xf numFmtId="0" fontId="3" fillId="7" borderId="5" xfId="0" applyFont="1" applyFill="1" applyBorder="1"/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2" fontId="3" fillId="0" borderId="14" xfId="0" applyNumberFormat="1" applyFont="1" applyBorder="1"/>
    <xf numFmtId="0" fontId="0" fillId="0" borderId="18" xfId="0" applyBorder="1"/>
    <xf numFmtId="0" fontId="8" fillId="5" borderId="0" xfId="0" applyFont="1" applyFill="1" applyBorder="1" applyAlignment="1">
      <alignment horizontal="left" vertical="center"/>
    </xf>
    <xf numFmtId="0" fontId="8" fillId="5" borderId="0" xfId="0" applyFont="1" applyFill="1" applyBorder="1" applyAlignment="1">
      <alignment horizontal="center" vertical="center"/>
    </xf>
    <xf numFmtId="2" fontId="0" fillId="0" borderId="0" xfId="0" applyNumberFormat="1"/>
    <xf numFmtId="0" fontId="3" fillId="0" borderId="0" xfId="0" applyFont="1" applyFill="1" applyBorder="1"/>
    <xf numFmtId="2" fontId="3" fillId="0" borderId="0" xfId="0" applyNumberFormat="1" applyFont="1" applyBorder="1" applyAlignment="1">
      <alignment horizontal="center"/>
    </xf>
    <xf numFmtId="2" fontId="3" fillId="0" borderId="5" xfId="0" applyNumberFormat="1" applyFont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0" fontId="9" fillId="5" borderId="0" xfId="0" applyFont="1" applyFill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2" borderId="2" xfId="0" applyFont="1" applyFill="1" applyBorder="1" applyAlignment="1"/>
    <xf numFmtId="0" fontId="4" fillId="2" borderId="0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/>
    <xf numFmtId="0" fontId="4" fillId="0" borderId="5" xfId="0" applyFont="1" applyBorder="1"/>
    <xf numFmtId="0" fontId="4" fillId="2" borderId="6" xfId="0" applyFont="1" applyFill="1" applyBorder="1"/>
    <xf numFmtId="0" fontId="4" fillId="2" borderId="2" xfId="0" applyFont="1" applyFill="1" applyBorder="1" applyAlignment="1"/>
    <xf numFmtId="0" fontId="4" fillId="2" borderId="0" xfId="0" applyFont="1" applyFill="1" applyBorder="1"/>
    <xf numFmtId="0" fontId="4" fillId="0" borderId="0" xfId="0" applyFont="1" applyBorder="1"/>
    <xf numFmtId="0" fontId="4" fillId="2" borderId="3" xfId="0" applyFont="1" applyFill="1" applyBorder="1"/>
    <xf numFmtId="0" fontId="4" fillId="4" borderId="2" xfId="0" applyFont="1" applyFill="1" applyBorder="1" applyAlignment="1"/>
    <xf numFmtId="0" fontId="4" fillId="4" borderId="0" xfId="0" applyFont="1" applyFill="1" applyBorder="1" applyAlignment="1">
      <alignment horizontal="center"/>
    </xf>
    <xf numFmtId="0" fontId="4" fillId="4" borderId="0" xfId="0" applyFont="1" applyFill="1" applyBorder="1"/>
    <xf numFmtId="0" fontId="4" fillId="4" borderId="0" xfId="0" applyFont="1" applyFill="1" applyBorder="1" applyAlignment="1">
      <alignment horizontal="left"/>
    </xf>
    <xf numFmtId="0" fontId="4" fillId="2" borderId="2" xfId="0" applyFont="1" applyFill="1" applyBorder="1"/>
    <xf numFmtId="0" fontId="4" fillId="0" borderId="2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8" fontId="4" fillId="0" borderId="0" xfId="0" applyNumberFormat="1" applyFont="1" applyBorder="1"/>
    <xf numFmtId="168" fontId="4" fillId="0" borderId="3" xfId="0" applyNumberFormat="1" applyFont="1" applyBorder="1"/>
    <xf numFmtId="0" fontId="11" fillId="3" borderId="2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left" wrapText="1"/>
    </xf>
    <xf numFmtId="0" fontId="11" fillId="3" borderId="3" xfId="0" applyFont="1" applyFill="1" applyBorder="1" applyAlignment="1">
      <alignment horizontal="left" wrapText="1"/>
    </xf>
    <xf numFmtId="0" fontId="11" fillId="3" borderId="11" xfId="0" applyFont="1" applyFill="1" applyBorder="1" applyAlignment="1"/>
    <xf numFmtId="0" fontId="11" fillId="3" borderId="2" xfId="0" applyFont="1" applyFill="1" applyBorder="1" applyAlignment="1"/>
    <xf numFmtId="2" fontId="7" fillId="0" borderId="0" xfId="0" applyNumberFormat="1" applyFont="1" applyBorder="1" applyAlignment="1">
      <alignment horizontal="center"/>
    </xf>
    <xf numFmtId="0" fontId="0" fillId="0" borderId="0" xfId="0" applyBorder="1"/>
    <xf numFmtId="0" fontId="8" fillId="5" borderId="0" xfId="0" applyFont="1" applyFill="1" applyBorder="1"/>
    <xf numFmtId="0" fontId="8" fillId="5" borderId="0" xfId="0" applyFont="1" applyFill="1" applyBorder="1" applyAlignment="1">
      <alignment horizontal="left"/>
    </xf>
    <xf numFmtId="0" fontId="8" fillId="5" borderId="9" xfId="0" applyFont="1" applyFill="1" applyBorder="1" applyAlignment="1">
      <alignment horizontal="center"/>
    </xf>
    <xf numFmtId="2" fontId="3" fillId="6" borderId="0" xfId="0" applyNumberFormat="1" applyFont="1" applyFill="1" applyBorder="1" applyAlignment="1">
      <alignment horizontal="center"/>
    </xf>
    <xf numFmtId="2" fontId="3" fillId="6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3" fillId="0" borderId="0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5" borderId="0" xfId="0" applyFont="1" applyFill="1" applyBorder="1" applyAlignment="1">
      <alignment horizontal="center"/>
    </xf>
    <xf numFmtId="0" fontId="13" fillId="0" borderId="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9" fillId="5" borderId="0" xfId="0" applyFont="1" applyFill="1" applyAlignment="1">
      <alignment horizontal="center" wrapText="1"/>
    </xf>
    <xf numFmtId="0" fontId="12" fillId="2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0" fontId="4" fillId="0" borderId="2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10" fillId="0" borderId="15" xfId="0" applyNumberFormat="1" applyFont="1" applyBorder="1" applyAlignment="1">
      <alignment horizontal="center" vertical="top"/>
    </xf>
    <xf numFmtId="2" fontId="10" fillId="0" borderId="16" xfId="0" applyNumberFormat="1" applyFont="1" applyBorder="1" applyAlignment="1">
      <alignment horizontal="center" vertical="top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 vertical="top"/>
    </xf>
    <xf numFmtId="0" fontId="9" fillId="5" borderId="0" xfId="0" applyFont="1" applyFill="1" applyAlignment="1">
      <alignment horizont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164" fontId="4" fillId="0" borderId="20" xfId="0" applyNumberFormat="1" applyFont="1" applyBorder="1" applyAlignment="1">
      <alignment horizontal="center"/>
    </xf>
    <xf numFmtId="0" fontId="4" fillId="0" borderId="20" xfId="0" applyFont="1" applyBorder="1"/>
    <xf numFmtId="0" fontId="4" fillId="0" borderId="20" xfId="0" applyFont="1" applyBorder="1" applyAlignment="1">
      <alignment horizontal="center"/>
    </xf>
    <xf numFmtId="169" fontId="4" fillId="0" borderId="20" xfId="0" applyNumberFormat="1" applyFont="1" applyBorder="1"/>
    <xf numFmtId="0" fontId="11" fillId="0" borderId="20" xfId="0" applyFont="1" applyBorder="1" applyAlignment="1">
      <alignment horizontal="center"/>
    </xf>
    <xf numFmtId="168" fontId="4" fillId="0" borderId="20" xfId="0" applyNumberFormat="1" applyFont="1" applyBorder="1"/>
    <xf numFmtId="168" fontId="4" fillId="0" borderId="21" xfId="0" applyNumberFormat="1" applyFont="1" applyBorder="1"/>
    <xf numFmtId="0" fontId="4" fillId="0" borderId="22" xfId="0" applyFont="1" applyBorder="1" applyAlignment="1">
      <alignment horizontal="center"/>
    </xf>
    <xf numFmtId="164" fontId="4" fillId="0" borderId="23" xfId="0" applyNumberFormat="1" applyFont="1" applyBorder="1" applyAlignment="1">
      <alignment horizontal="center"/>
    </xf>
    <xf numFmtId="0" fontId="4" fillId="0" borderId="23" xfId="0" applyFont="1" applyBorder="1"/>
    <xf numFmtId="0" fontId="4" fillId="0" borderId="23" xfId="0" applyFont="1" applyBorder="1" applyAlignment="1">
      <alignment horizontal="center"/>
    </xf>
    <xf numFmtId="169" fontId="4" fillId="0" borderId="23" xfId="0" applyNumberFormat="1" applyFont="1" applyBorder="1"/>
    <xf numFmtId="0" fontId="11" fillId="0" borderId="23" xfId="0" applyFont="1" applyBorder="1" applyAlignment="1">
      <alignment horizontal="center"/>
    </xf>
    <xf numFmtId="168" fontId="4" fillId="0" borderId="23" xfId="0" applyNumberFormat="1" applyFont="1" applyBorder="1"/>
    <xf numFmtId="168" fontId="4" fillId="0" borderId="24" xfId="0" applyNumberFormat="1" applyFont="1" applyBorder="1"/>
    <xf numFmtId="0" fontId="4" fillId="0" borderId="25" xfId="0" applyFont="1" applyBorder="1" applyAlignment="1">
      <alignment horizontal="center"/>
    </xf>
    <xf numFmtId="168" fontId="4" fillId="0" borderId="26" xfId="0" applyNumberFormat="1" applyFont="1" applyBorder="1"/>
  </cellXfs>
  <cellStyles count="1137">
    <cellStyle name="Excel Built-in Comma" xfId="193"/>
    <cellStyle name="Excel Built-in Normal" xfId="194"/>
    <cellStyle name="Excel Built-in Normal 2" xfId="385"/>
    <cellStyle name="Excel Built-in Normal 8" xfId="386"/>
    <cellStyle name="Normal" xfId="0" builtinId="0"/>
    <cellStyle name="Normal 10" xfId="9"/>
    <cellStyle name="Normal 10 10" xfId="91"/>
    <cellStyle name="Normal 10 10 2" xfId="289"/>
    <cellStyle name="Normal 10 10 2 2" xfId="673"/>
    <cellStyle name="Normal 10 10 2 3" xfId="1041"/>
    <cellStyle name="Normal 10 10 3" xfId="478"/>
    <cellStyle name="Normal 10 10 4" xfId="852"/>
    <cellStyle name="Normal 10 11" xfId="100"/>
    <cellStyle name="Normal 10 11 2" xfId="298"/>
    <cellStyle name="Normal 10 11 2 2" xfId="682"/>
    <cellStyle name="Normal 10 11 2 3" xfId="1050"/>
    <cellStyle name="Normal 10 11 3" xfId="487"/>
    <cellStyle name="Normal 10 11 4" xfId="861"/>
    <cellStyle name="Normal 10 12" xfId="108"/>
    <cellStyle name="Normal 10 12 2" xfId="306"/>
    <cellStyle name="Normal 10 12 2 2" xfId="690"/>
    <cellStyle name="Normal 10 12 2 3" xfId="1058"/>
    <cellStyle name="Normal 10 12 3" xfId="495"/>
    <cellStyle name="Normal 10 12 4" xfId="869"/>
    <cellStyle name="Normal 10 13" xfId="116"/>
    <cellStyle name="Normal 10 13 2" xfId="314"/>
    <cellStyle name="Normal 10 13 2 2" xfId="698"/>
    <cellStyle name="Normal 10 13 2 3" xfId="1066"/>
    <cellStyle name="Normal 10 13 3" xfId="503"/>
    <cellStyle name="Normal 10 13 4" xfId="877"/>
    <cellStyle name="Normal 10 14" xfId="124"/>
    <cellStyle name="Normal 10 14 2" xfId="322"/>
    <cellStyle name="Normal 10 14 2 2" xfId="706"/>
    <cellStyle name="Normal 10 14 2 3" xfId="1074"/>
    <cellStyle name="Normal 10 14 3" xfId="511"/>
    <cellStyle name="Normal 10 14 4" xfId="885"/>
    <cellStyle name="Normal 10 15" xfId="132"/>
    <cellStyle name="Normal 10 15 2" xfId="330"/>
    <cellStyle name="Normal 10 15 2 2" xfId="714"/>
    <cellStyle name="Normal 10 15 2 3" xfId="1082"/>
    <cellStyle name="Normal 10 15 3" xfId="519"/>
    <cellStyle name="Normal 10 15 4" xfId="893"/>
    <cellStyle name="Normal 10 16" xfId="142"/>
    <cellStyle name="Normal 10 16 2" xfId="340"/>
    <cellStyle name="Normal 10 16 2 2" xfId="724"/>
    <cellStyle name="Normal 10 16 2 3" xfId="1092"/>
    <cellStyle name="Normal 10 16 3" xfId="529"/>
    <cellStyle name="Normal 10 16 4" xfId="903"/>
    <cellStyle name="Normal 10 17" xfId="151"/>
    <cellStyle name="Normal 10 17 2" xfId="349"/>
    <cellStyle name="Normal 10 17 2 2" xfId="733"/>
    <cellStyle name="Normal 10 17 2 3" xfId="1101"/>
    <cellStyle name="Normal 10 17 3" xfId="538"/>
    <cellStyle name="Normal 10 17 4" xfId="912"/>
    <cellStyle name="Normal 10 18" xfId="159"/>
    <cellStyle name="Normal 10 18 2" xfId="357"/>
    <cellStyle name="Normal 10 18 2 2" xfId="741"/>
    <cellStyle name="Normal 10 18 2 3" xfId="1109"/>
    <cellStyle name="Normal 10 18 3" xfId="546"/>
    <cellStyle name="Normal 10 18 4" xfId="920"/>
    <cellStyle name="Normal 10 19" xfId="168"/>
    <cellStyle name="Normal 10 19 2" xfId="366"/>
    <cellStyle name="Normal 10 19 2 2" xfId="750"/>
    <cellStyle name="Normal 10 19 2 3" xfId="1118"/>
    <cellStyle name="Normal 10 19 3" xfId="555"/>
    <cellStyle name="Normal 10 19 4" xfId="929"/>
    <cellStyle name="Normal 10 2" xfId="18"/>
    <cellStyle name="Normal 10 2 2" xfId="216"/>
    <cellStyle name="Normal 10 2 2 2" xfId="600"/>
    <cellStyle name="Normal 10 2 2 3" xfId="968"/>
    <cellStyle name="Normal 10 2 3" xfId="405"/>
    <cellStyle name="Normal 10 2 4" xfId="779"/>
    <cellStyle name="Normal 10 20" xfId="206"/>
    <cellStyle name="Normal 10 20 2" xfId="590"/>
    <cellStyle name="Normal 10 20 3" xfId="958"/>
    <cellStyle name="Normal 10 21" xfId="396"/>
    <cellStyle name="Normal 10 22" xfId="579"/>
    <cellStyle name="Normal 10 3" xfId="28"/>
    <cellStyle name="Normal 10 3 2" xfId="226"/>
    <cellStyle name="Normal 10 3 2 2" xfId="610"/>
    <cellStyle name="Normal 10 3 2 3" xfId="978"/>
    <cellStyle name="Normal 10 3 3" xfId="415"/>
    <cellStyle name="Normal 10 3 4" xfId="789"/>
    <cellStyle name="Normal 10 4" xfId="37"/>
    <cellStyle name="Normal 10 4 2" xfId="235"/>
    <cellStyle name="Normal 10 4 2 2" xfId="619"/>
    <cellStyle name="Normal 10 4 2 3" xfId="987"/>
    <cellStyle name="Normal 10 4 3" xfId="424"/>
    <cellStyle name="Normal 10 4 4" xfId="798"/>
    <cellStyle name="Normal 10 5" xfId="46"/>
    <cellStyle name="Normal 10 5 2" xfId="244"/>
    <cellStyle name="Normal 10 5 2 2" xfId="628"/>
    <cellStyle name="Normal 10 5 2 3" xfId="996"/>
    <cellStyle name="Normal 10 5 3" xfId="433"/>
    <cellStyle name="Normal 10 5 4" xfId="807"/>
    <cellStyle name="Normal 10 6" xfId="55"/>
    <cellStyle name="Normal 10 6 2" xfId="253"/>
    <cellStyle name="Normal 10 6 2 2" xfId="637"/>
    <cellStyle name="Normal 10 6 2 3" xfId="1005"/>
    <cellStyle name="Normal 10 6 3" xfId="442"/>
    <cellStyle name="Normal 10 6 4" xfId="816"/>
    <cellStyle name="Normal 10 7" xfId="63"/>
    <cellStyle name="Normal 10 7 2" xfId="261"/>
    <cellStyle name="Normal 10 7 2 2" xfId="645"/>
    <cellStyle name="Normal 10 7 2 3" xfId="1013"/>
    <cellStyle name="Normal 10 7 3" xfId="450"/>
    <cellStyle name="Normal 10 7 4" xfId="824"/>
    <cellStyle name="Normal 10 8" xfId="73"/>
    <cellStyle name="Normal 10 8 2" xfId="271"/>
    <cellStyle name="Normal 10 8 2 2" xfId="655"/>
    <cellStyle name="Normal 10 8 2 3" xfId="1023"/>
    <cellStyle name="Normal 10 8 3" xfId="460"/>
    <cellStyle name="Normal 10 8 4" xfId="834"/>
    <cellStyle name="Normal 10 9" xfId="82"/>
    <cellStyle name="Normal 10 9 2" xfId="280"/>
    <cellStyle name="Normal 10 9 2 2" xfId="664"/>
    <cellStyle name="Normal 10 9 2 3" xfId="1032"/>
    <cellStyle name="Normal 10 9 3" xfId="469"/>
    <cellStyle name="Normal 10 9 4" xfId="843"/>
    <cellStyle name="Normal 11" xfId="10"/>
    <cellStyle name="Normal 11 2" xfId="171"/>
    <cellStyle name="Normal 11 2 2" xfId="369"/>
    <cellStyle name="Normal 11 2 2 2" xfId="753"/>
    <cellStyle name="Normal 11 2 2 3" xfId="1121"/>
    <cellStyle name="Normal 11 2 3" xfId="558"/>
    <cellStyle name="Normal 11 2 4" xfId="932"/>
    <cellStyle name="Normal 11 3" xfId="207"/>
    <cellStyle name="Normal 11 3 2" xfId="591"/>
    <cellStyle name="Normal 11 3 3" xfId="959"/>
    <cellStyle name="Normal 11 4" xfId="397"/>
    <cellStyle name="Normal 11 5" xfId="771"/>
    <cellStyle name="Normal 12" xfId="19"/>
    <cellStyle name="Normal 12 2" xfId="172"/>
    <cellStyle name="Normal 12 2 2" xfId="370"/>
    <cellStyle name="Normal 12 2 2 2" xfId="754"/>
    <cellStyle name="Normal 12 2 2 3" xfId="1122"/>
    <cellStyle name="Normal 12 2 3" xfId="559"/>
    <cellStyle name="Normal 12 2 4" xfId="933"/>
    <cellStyle name="Normal 12 3" xfId="217"/>
    <cellStyle name="Normal 12 3 2" xfId="601"/>
    <cellStyle name="Normal 12 3 3" xfId="969"/>
    <cellStyle name="Normal 12 4" xfId="406"/>
    <cellStyle name="Normal 12 5" xfId="780"/>
    <cellStyle name="Normal 13" xfId="20"/>
    <cellStyle name="Normal 13 2" xfId="173"/>
    <cellStyle name="Normal 13 2 2" xfId="371"/>
    <cellStyle name="Normal 13 2 2 2" xfId="755"/>
    <cellStyle name="Normal 13 2 2 3" xfId="1123"/>
    <cellStyle name="Normal 13 2 3" xfId="560"/>
    <cellStyle name="Normal 13 2 4" xfId="934"/>
    <cellStyle name="Normal 13 3" xfId="218"/>
    <cellStyle name="Normal 13 3 2" xfId="602"/>
    <cellStyle name="Normal 13 3 3" xfId="970"/>
    <cellStyle name="Normal 13 4" xfId="407"/>
    <cellStyle name="Normal 13 5" xfId="781"/>
    <cellStyle name="Normal 14" xfId="29"/>
    <cellStyle name="Normal 14 2" xfId="174"/>
    <cellStyle name="Normal 14 2 2" xfId="372"/>
    <cellStyle name="Normal 14 2 2 2" xfId="756"/>
    <cellStyle name="Normal 14 2 2 3" xfId="1124"/>
    <cellStyle name="Normal 14 2 3" xfId="561"/>
    <cellStyle name="Normal 14 2 4" xfId="935"/>
    <cellStyle name="Normal 14 3" xfId="227"/>
    <cellStyle name="Normal 14 3 2" xfId="611"/>
    <cellStyle name="Normal 14 3 3" xfId="979"/>
    <cellStyle name="Normal 14 4" xfId="416"/>
    <cellStyle name="Normal 14 5" xfId="790"/>
    <cellStyle name="Normal 15" xfId="38"/>
    <cellStyle name="Normal 15 2" xfId="175"/>
    <cellStyle name="Normal 15 2 2" xfId="373"/>
    <cellStyle name="Normal 15 2 2 2" xfId="757"/>
    <cellStyle name="Normal 15 2 2 3" xfId="1125"/>
    <cellStyle name="Normal 15 2 3" xfId="562"/>
    <cellStyle name="Normal 15 2 4" xfId="936"/>
    <cellStyle name="Normal 15 3" xfId="236"/>
    <cellStyle name="Normal 15 3 2" xfId="620"/>
    <cellStyle name="Normal 15 3 3" xfId="988"/>
    <cellStyle name="Normal 15 4" xfId="425"/>
    <cellStyle name="Normal 15 5" xfId="799"/>
    <cellStyle name="Normal 16" xfId="47"/>
    <cellStyle name="Normal 16 2" xfId="176"/>
    <cellStyle name="Normal 16 2 2" xfId="374"/>
    <cellStyle name="Normal 16 2 2 2" xfId="758"/>
    <cellStyle name="Normal 16 2 2 3" xfId="1126"/>
    <cellStyle name="Normal 16 2 3" xfId="563"/>
    <cellStyle name="Normal 16 2 4" xfId="937"/>
    <cellStyle name="Normal 16 3" xfId="245"/>
    <cellStyle name="Normal 16 3 2" xfId="629"/>
    <cellStyle name="Normal 16 3 3" xfId="997"/>
    <cellStyle name="Normal 16 4" xfId="434"/>
    <cellStyle name="Normal 16 5" xfId="808"/>
    <cellStyle name="Normal 17" xfId="64"/>
    <cellStyle name="Normal 17 2" xfId="177"/>
    <cellStyle name="Normal 17 2 2" xfId="375"/>
    <cellStyle name="Normal 17 2 2 2" xfId="759"/>
    <cellStyle name="Normal 17 2 2 3" xfId="1127"/>
    <cellStyle name="Normal 17 2 3" xfId="564"/>
    <cellStyle name="Normal 17 2 4" xfId="938"/>
    <cellStyle name="Normal 17 3" xfId="262"/>
    <cellStyle name="Normal 17 3 2" xfId="646"/>
    <cellStyle name="Normal 17 3 3" xfId="1014"/>
    <cellStyle name="Normal 17 4" xfId="451"/>
    <cellStyle name="Normal 17 5" xfId="825"/>
    <cellStyle name="Normal 18" xfId="65"/>
    <cellStyle name="Normal 18 2" xfId="178"/>
    <cellStyle name="Normal 18 2 2" xfId="376"/>
    <cellStyle name="Normal 18 2 2 2" xfId="760"/>
    <cellStyle name="Normal 18 2 2 3" xfId="1128"/>
    <cellStyle name="Normal 18 2 3" xfId="565"/>
    <cellStyle name="Normal 18 2 4" xfId="939"/>
    <cellStyle name="Normal 18 3" xfId="263"/>
    <cellStyle name="Normal 18 3 2" xfId="647"/>
    <cellStyle name="Normal 18 3 3" xfId="1015"/>
    <cellStyle name="Normal 18 4" xfId="452"/>
    <cellStyle name="Normal 18 5" xfId="826"/>
    <cellStyle name="Normal 19" xfId="74"/>
    <cellStyle name="Normal 19 2" xfId="179"/>
    <cellStyle name="Normal 19 2 2" xfId="377"/>
    <cellStyle name="Normal 19 2 2 2" xfId="761"/>
    <cellStyle name="Normal 19 2 2 3" xfId="1129"/>
    <cellStyle name="Normal 19 2 3" xfId="566"/>
    <cellStyle name="Normal 19 2 4" xfId="940"/>
    <cellStyle name="Normal 19 3" xfId="272"/>
    <cellStyle name="Normal 19 3 2" xfId="656"/>
    <cellStyle name="Normal 19 3 3" xfId="1024"/>
    <cellStyle name="Normal 19 4" xfId="461"/>
    <cellStyle name="Normal 19 5" xfId="835"/>
    <cellStyle name="Normal 2" xfId="192"/>
    <cellStyle name="Normal 2 2" xfId="1"/>
    <cellStyle name="Normal 2 2 2" xfId="208"/>
    <cellStyle name="Normal 2 2 2 2" xfId="592"/>
    <cellStyle name="Normal 2 2 2 3" xfId="960"/>
    <cellStyle name="Normal 2 2 3" xfId="388"/>
    <cellStyle name="Normal 2 2 4" xfId="576"/>
    <cellStyle name="Normal 2 3" xfId="169"/>
    <cellStyle name="Normal 2 3 2" xfId="367"/>
    <cellStyle name="Normal 2 3 2 2" xfId="751"/>
    <cellStyle name="Normal 2 3 2 3" xfId="1119"/>
    <cellStyle name="Normal 2 3 3" xfId="556"/>
    <cellStyle name="Normal 2 3 4" xfId="930"/>
    <cellStyle name="Normal 2 4" xfId="170"/>
    <cellStyle name="Normal 2 4 2" xfId="368"/>
    <cellStyle name="Normal 2 4 2 2" xfId="752"/>
    <cellStyle name="Normal 2 4 2 3" xfId="1120"/>
    <cellStyle name="Normal 2 4 3" xfId="557"/>
    <cellStyle name="Normal 2 4 4" xfId="931"/>
    <cellStyle name="Normal 2 5" xfId="186"/>
    <cellStyle name="Normal 2 5 2" xfId="384"/>
    <cellStyle name="Normal 2 5 2 2" xfId="768"/>
    <cellStyle name="Normal 2 5 2 3" xfId="1136"/>
    <cellStyle name="Normal 2 5 3" xfId="573"/>
    <cellStyle name="Normal 2 5 4" xfId="947"/>
    <cellStyle name="Normal 2 6" xfId="185"/>
    <cellStyle name="Normal 2 6 2" xfId="383"/>
    <cellStyle name="Normal 2 6 2 2" xfId="767"/>
    <cellStyle name="Normal 2 6 2 3" xfId="1135"/>
    <cellStyle name="Normal 2 6 3" xfId="572"/>
    <cellStyle name="Normal 2 6 4" xfId="946"/>
    <cellStyle name="Normal 2 7" xfId="187"/>
    <cellStyle name="Normal 2 7 2" xfId="574"/>
    <cellStyle name="Normal 2 7 3" xfId="948"/>
    <cellStyle name="Normal 2 8" xfId="188"/>
    <cellStyle name="Normal 2 8 2" xfId="575"/>
    <cellStyle name="Normal 2 8 3" xfId="949"/>
    <cellStyle name="Normal 2 9" xfId="198"/>
    <cellStyle name="Normal 2 9 2" xfId="582"/>
    <cellStyle name="Normal 2 9 3" xfId="950"/>
    <cellStyle name="Normal 20" xfId="83"/>
    <cellStyle name="Normal 20 2" xfId="180"/>
    <cellStyle name="Normal 20 2 2" xfId="378"/>
    <cellStyle name="Normal 20 2 2 2" xfId="762"/>
    <cellStyle name="Normal 20 2 2 3" xfId="1130"/>
    <cellStyle name="Normal 20 2 3" xfId="567"/>
    <cellStyle name="Normal 20 2 4" xfId="941"/>
    <cellStyle name="Normal 20 3" xfId="281"/>
    <cellStyle name="Normal 20 3 2" xfId="665"/>
    <cellStyle name="Normal 20 3 3" xfId="1033"/>
    <cellStyle name="Normal 20 4" xfId="470"/>
    <cellStyle name="Normal 20 5" xfId="844"/>
    <cellStyle name="Normal 21" xfId="92"/>
    <cellStyle name="Normal 21 2" xfId="181"/>
    <cellStyle name="Normal 21 2 2" xfId="379"/>
    <cellStyle name="Normal 21 2 2 2" xfId="763"/>
    <cellStyle name="Normal 21 2 2 3" xfId="1131"/>
    <cellStyle name="Normal 21 2 3" xfId="568"/>
    <cellStyle name="Normal 21 2 4" xfId="942"/>
    <cellStyle name="Normal 21 3" xfId="290"/>
    <cellStyle name="Normal 21 3 2" xfId="674"/>
    <cellStyle name="Normal 21 3 3" xfId="1042"/>
    <cellStyle name="Normal 21 4" xfId="479"/>
    <cellStyle name="Normal 21 5" xfId="853"/>
    <cellStyle name="Normal 22" xfId="196"/>
    <cellStyle name="Normal 23" xfId="191"/>
    <cellStyle name="Normal 25" xfId="133"/>
    <cellStyle name="Normal 25 2" xfId="182"/>
    <cellStyle name="Normal 25 2 2" xfId="380"/>
    <cellStyle name="Normal 25 2 2 2" xfId="764"/>
    <cellStyle name="Normal 25 2 2 3" xfId="1132"/>
    <cellStyle name="Normal 25 2 3" xfId="569"/>
    <cellStyle name="Normal 25 2 4" xfId="943"/>
    <cellStyle name="Normal 25 3" xfId="331"/>
    <cellStyle name="Normal 25 3 2" xfId="715"/>
    <cellStyle name="Normal 25 3 3" xfId="1083"/>
    <cellStyle name="Normal 25 4" xfId="520"/>
    <cellStyle name="Normal 25 5" xfId="894"/>
    <cellStyle name="Normal 26" xfId="134"/>
    <cellStyle name="Normal 26 2" xfId="183"/>
    <cellStyle name="Normal 26 2 2" xfId="381"/>
    <cellStyle name="Normal 26 2 2 2" xfId="765"/>
    <cellStyle name="Normal 26 2 2 3" xfId="1133"/>
    <cellStyle name="Normal 26 2 3" xfId="570"/>
    <cellStyle name="Normal 26 2 4" xfId="944"/>
    <cellStyle name="Normal 26 3" xfId="332"/>
    <cellStyle name="Normal 26 3 2" xfId="716"/>
    <cellStyle name="Normal 26 3 3" xfId="1084"/>
    <cellStyle name="Normal 26 4" xfId="521"/>
    <cellStyle name="Normal 26 5" xfId="895"/>
    <cellStyle name="Normal 27" xfId="143"/>
    <cellStyle name="Normal 27 2" xfId="184"/>
    <cellStyle name="Normal 27 2 2" xfId="382"/>
    <cellStyle name="Normal 27 2 2 2" xfId="766"/>
    <cellStyle name="Normal 27 2 2 3" xfId="1134"/>
    <cellStyle name="Normal 27 2 3" xfId="571"/>
    <cellStyle name="Normal 27 2 4" xfId="945"/>
    <cellStyle name="Normal 27 3" xfId="341"/>
    <cellStyle name="Normal 27 3 2" xfId="725"/>
    <cellStyle name="Normal 27 3 3" xfId="1093"/>
    <cellStyle name="Normal 27 4" xfId="530"/>
    <cellStyle name="Normal 27 5" xfId="904"/>
    <cellStyle name="Normal 28" xfId="160"/>
    <cellStyle name="Normal 28 2" xfId="358"/>
    <cellStyle name="Normal 28 2 2" xfId="742"/>
    <cellStyle name="Normal 28 2 3" xfId="1110"/>
    <cellStyle name="Normal 28 3" xfId="547"/>
    <cellStyle name="Normal 28 4" xfId="921"/>
    <cellStyle name="Normal 3" xfId="2"/>
    <cellStyle name="Normal 3 10" xfId="84"/>
    <cellStyle name="Normal 3 10 2" xfId="282"/>
    <cellStyle name="Normal 3 10 2 2" xfId="666"/>
    <cellStyle name="Normal 3 10 2 3" xfId="1034"/>
    <cellStyle name="Normal 3 10 3" xfId="471"/>
    <cellStyle name="Normal 3 10 4" xfId="845"/>
    <cellStyle name="Normal 3 11" xfId="93"/>
    <cellStyle name="Normal 3 11 2" xfId="291"/>
    <cellStyle name="Normal 3 11 2 2" xfId="675"/>
    <cellStyle name="Normal 3 11 2 3" xfId="1043"/>
    <cellStyle name="Normal 3 11 3" xfId="480"/>
    <cellStyle name="Normal 3 11 4" xfId="854"/>
    <cellStyle name="Normal 3 12" xfId="101"/>
    <cellStyle name="Normal 3 12 2" xfId="299"/>
    <cellStyle name="Normal 3 12 2 2" xfId="683"/>
    <cellStyle name="Normal 3 12 2 3" xfId="1051"/>
    <cellStyle name="Normal 3 12 3" xfId="488"/>
    <cellStyle name="Normal 3 12 4" xfId="862"/>
    <cellStyle name="Normal 3 13" xfId="109"/>
    <cellStyle name="Normal 3 13 2" xfId="307"/>
    <cellStyle name="Normal 3 13 2 2" xfId="691"/>
    <cellStyle name="Normal 3 13 2 3" xfId="1059"/>
    <cellStyle name="Normal 3 13 3" xfId="496"/>
    <cellStyle name="Normal 3 13 4" xfId="870"/>
    <cellStyle name="Normal 3 14" xfId="117"/>
    <cellStyle name="Normal 3 14 2" xfId="315"/>
    <cellStyle name="Normal 3 14 2 2" xfId="699"/>
    <cellStyle name="Normal 3 14 2 3" xfId="1067"/>
    <cellStyle name="Normal 3 14 3" xfId="504"/>
    <cellStyle name="Normal 3 14 4" xfId="878"/>
    <cellStyle name="Normal 3 15" xfId="125"/>
    <cellStyle name="Normal 3 15 2" xfId="323"/>
    <cellStyle name="Normal 3 15 2 2" xfId="707"/>
    <cellStyle name="Normal 3 15 2 3" xfId="1075"/>
    <cellStyle name="Normal 3 15 3" xfId="512"/>
    <cellStyle name="Normal 3 15 4" xfId="886"/>
    <cellStyle name="Normal 3 16" xfId="135"/>
    <cellStyle name="Normal 3 16 2" xfId="333"/>
    <cellStyle name="Normal 3 16 2 2" xfId="717"/>
    <cellStyle name="Normal 3 16 2 3" xfId="1085"/>
    <cellStyle name="Normal 3 16 3" xfId="522"/>
    <cellStyle name="Normal 3 16 4" xfId="896"/>
    <cellStyle name="Normal 3 17" xfId="144"/>
    <cellStyle name="Normal 3 17 2" xfId="342"/>
    <cellStyle name="Normal 3 17 2 2" xfId="726"/>
    <cellStyle name="Normal 3 17 2 3" xfId="1094"/>
    <cellStyle name="Normal 3 17 3" xfId="531"/>
    <cellStyle name="Normal 3 17 4" xfId="905"/>
    <cellStyle name="Normal 3 18" xfId="152"/>
    <cellStyle name="Normal 3 18 2" xfId="350"/>
    <cellStyle name="Normal 3 18 2 2" xfId="734"/>
    <cellStyle name="Normal 3 18 2 3" xfId="1102"/>
    <cellStyle name="Normal 3 18 3" xfId="539"/>
    <cellStyle name="Normal 3 18 4" xfId="913"/>
    <cellStyle name="Normal 3 19" xfId="161"/>
    <cellStyle name="Normal 3 19 2" xfId="359"/>
    <cellStyle name="Normal 3 19 2 2" xfId="743"/>
    <cellStyle name="Normal 3 19 2 3" xfId="1111"/>
    <cellStyle name="Normal 3 19 3" xfId="548"/>
    <cellStyle name="Normal 3 19 4" xfId="922"/>
    <cellStyle name="Normal 3 2" xfId="11"/>
    <cellStyle name="Normal 3 2 2" xfId="209"/>
    <cellStyle name="Normal 3 2 2 2" xfId="593"/>
    <cellStyle name="Normal 3 2 2 3" xfId="961"/>
    <cellStyle name="Normal 3 2 3" xfId="398"/>
    <cellStyle name="Normal 3 2 4" xfId="772"/>
    <cellStyle name="Normal 3 20" xfId="199"/>
    <cellStyle name="Normal 3 20 2" xfId="583"/>
    <cellStyle name="Normal 3 20 3" xfId="951"/>
    <cellStyle name="Normal 3 21" xfId="389"/>
    <cellStyle name="Normal 3 22" xfId="577"/>
    <cellStyle name="Normal 3 3" xfId="21"/>
    <cellStyle name="Normal 3 3 2" xfId="219"/>
    <cellStyle name="Normal 3 3 2 2" xfId="603"/>
    <cellStyle name="Normal 3 3 2 3" xfId="971"/>
    <cellStyle name="Normal 3 3 3" xfId="408"/>
    <cellStyle name="Normal 3 3 4" xfId="782"/>
    <cellStyle name="Normal 3 4" xfId="30"/>
    <cellStyle name="Normal 3 4 2" xfId="228"/>
    <cellStyle name="Normal 3 4 2 2" xfId="612"/>
    <cellStyle name="Normal 3 4 2 3" xfId="980"/>
    <cellStyle name="Normal 3 4 3" xfId="417"/>
    <cellStyle name="Normal 3 4 4" xfId="791"/>
    <cellStyle name="Normal 3 5" xfId="39"/>
    <cellStyle name="Normal 3 5 2" xfId="237"/>
    <cellStyle name="Normal 3 5 2 2" xfId="621"/>
    <cellStyle name="Normal 3 5 2 3" xfId="989"/>
    <cellStyle name="Normal 3 5 3" xfId="426"/>
    <cellStyle name="Normal 3 5 4" xfId="800"/>
    <cellStyle name="Normal 3 6" xfId="48"/>
    <cellStyle name="Normal 3 6 2" xfId="246"/>
    <cellStyle name="Normal 3 6 2 2" xfId="630"/>
    <cellStyle name="Normal 3 6 2 3" xfId="998"/>
    <cellStyle name="Normal 3 6 3" xfId="435"/>
    <cellStyle name="Normal 3 6 4" xfId="809"/>
    <cellStyle name="Normal 3 7" xfId="56"/>
    <cellStyle name="Normal 3 7 2" xfId="254"/>
    <cellStyle name="Normal 3 7 2 2" xfId="638"/>
    <cellStyle name="Normal 3 7 2 3" xfId="1006"/>
    <cellStyle name="Normal 3 7 3" xfId="443"/>
    <cellStyle name="Normal 3 7 4" xfId="817"/>
    <cellStyle name="Normal 3 8" xfId="66"/>
    <cellStyle name="Normal 3 8 2" xfId="264"/>
    <cellStyle name="Normal 3 8 2 2" xfId="648"/>
    <cellStyle name="Normal 3 8 2 3" xfId="1016"/>
    <cellStyle name="Normal 3 8 3" xfId="453"/>
    <cellStyle name="Normal 3 8 4" xfId="827"/>
    <cellStyle name="Normal 3 9" xfId="75"/>
    <cellStyle name="Normal 3 9 2" xfId="273"/>
    <cellStyle name="Normal 3 9 2 2" xfId="657"/>
    <cellStyle name="Normal 3 9 2 3" xfId="1025"/>
    <cellStyle name="Normal 3 9 3" xfId="462"/>
    <cellStyle name="Normal 3 9 4" xfId="836"/>
    <cellStyle name="Normal 4" xfId="3"/>
    <cellStyle name="Normal 4 10" xfId="85"/>
    <cellStyle name="Normal 4 10 2" xfId="283"/>
    <cellStyle name="Normal 4 10 2 2" xfId="667"/>
    <cellStyle name="Normal 4 10 2 3" xfId="1035"/>
    <cellStyle name="Normal 4 10 3" xfId="472"/>
    <cellStyle name="Normal 4 10 4" xfId="846"/>
    <cellStyle name="Normal 4 11" xfId="94"/>
    <cellStyle name="Normal 4 11 2" xfId="292"/>
    <cellStyle name="Normal 4 11 2 2" xfId="676"/>
    <cellStyle name="Normal 4 11 2 3" xfId="1044"/>
    <cellStyle name="Normal 4 11 3" xfId="481"/>
    <cellStyle name="Normal 4 11 4" xfId="855"/>
    <cellStyle name="Normal 4 12" xfId="102"/>
    <cellStyle name="Normal 4 12 2" xfId="300"/>
    <cellStyle name="Normal 4 12 2 2" xfId="684"/>
    <cellStyle name="Normal 4 12 2 3" xfId="1052"/>
    <cellStyle name="Normal 4 12 3" xfId="489"/>
    <cellStyle name="Normal 4 12 4" xfId="863"/>
    <cellStyle name="Normal 4 13" xfId="110"/>
    <cellStyle name="Normal 4 13 2" xfId="308"/>
    <cellStyle name="Normal 4 13 2 2" xfId="692"/>
    <cellStyle name="Normal 4 13 2 3" xfId="1060"/>
    <cellStyle name="Normal 4 13 3" xfId="497"/>
    <cellStyle name="Normal 4 13 4" xfId="871"/>
    <cellStyle name="Normal 4 14" xfId="118"/>
    <cellStyle name="Normal 4 14 2" xfId="316"/>
    <cellStyle name="Normal 4 14 2 2" xfId="700"/>
    <cellStyle name="Normal 4 14 2 3" xfId="1068"/>
    <cellStyle name="Normal 4 14 3" xfId="505"/>
    <cellStyle name="Normal 4 14 4" xfId="879"/>
    <cellStyle name="Normal 4 15" xfId="126"/>
    <cellStyle name="Normal 4 15 2" xfId="324"/>
    <cellStyle name="Normal 4 15 2 2" xfId="708"/>
    <cellStyle name="Normal 4 15 2 3" xfId="1076"/>
    <cellStyle name="Normal 4 15 3" xfId="513"/>
    <cellStyle name="Normal 4 15 4" xfId="887"/>
    <cellStyle name="Normal 4 16" xfId="136"/>
    <cellStyle name="Normal 4 16 2" xfId="334"/>
    <cellStyle name="Normal 4 16 2 2" xfId="718"/>
    <cellStyle name="Normal 4 16 2 3" xfId="1086"/>
    <cellStyle name="Normal 4 16 3" xfId="523"/>
    <cellStyle name="Normal 4 16 4" xfId="897"/>
    <cellStyle name="Normal 4 17" xfId="145"/>
    <cellStyle name="Normal 4 17 2" xfId="343"/>
    <cellStyle name="Normal 4 17 2 2" xfId="727"/>
    <cellStyle name="Normal 4 17 2 3" xfId="1095"/>
    <cellStyle name="Normal 4 17 3" xfId="532"/>
    <cellStyle name="Normal 4 17 4" xfId="906"/>
    <cellStyle name="Normal 4 18" xfId="153"/>
    <cellStyle name="Normal 4 18 2" xfId="351"/>
    <cellStyle name="Normal 4 18 2 2" xfId="735"/>
    <cellStyle name="Normal 4 18 2 3" xfId="1103"/>
    <cellStyle name="Normal 4 18 3" xfId="540"/>
    <cellStyle name="Normal 4 18 4" xfId="914"/>
    <cellStyle name="Normal 4 19" xfId="162"/>
    <cellStyle name="Normal 4 19 2" xfId="360"/>
    <cellStyle name="Normal 4 19 2 2" xfId="744"/>
    <cellStyle name="Normal 4 19 2 3" xfId="1112"/>
    <cellStyle name="Normal 4 19 3" xfId="549"/>
    <cellStyle name="Normal 4 19 4" xfId="923"/>
    <cellStyle name="Normal 4 2" xfId="12"/>
    <cellStyle name="Normal 4 2 2" xfId="210"/>
    <cellStyle name="Normal 4 2 2 2" xfId="594"/>
    <cellStyle name="Normal 4 2 2 3" xfId="962"/>
    <cellStyle name="Normal 4 2 3" xfId="399"/>
    <cellStyle name="Normal 4 2 4" xfId="773"/>
    <cellStyle name="Normal 4 20" xfId="200"/>
    <cellStyle name="Normal 4 20 2" xfId="584"/>
    <cellStyle name="Normal 4 20 3" xfId="952"/>
    <cellStyle name="Normal 4 21" xfId="390"/>
    <cellStyle name="Normal 4 22" xfId="581"/>
    <cellStyle name="Normal 4 3" xfId="22"/>
    <cellStyle name="Normal 4 3 2" xfId="220"/>
    <cellStyle name="Normal 4 3 2 2" xfId="604"/>
    <cellStyle name="Normal 4 3 2 3" xfId="972"/>
    <cellStyle name="Normal 4 3 3" xfId="409"/>
    <cellStyle name="Normal 4 3 4" xfId="783"/>
    <cellStyle name="Normal 4 4" xfId="31"/>
    <cellStyle name="Normal 4 4 2" xfId="229"/>
    <cellStyle name="Normal 4 4 2 2" xfId="613"/>
    <cellStyle name="Normal 4 4 2 3" xfId="981"/>
    <cellStyle name="Normal 4 4 3" xfId="418"/>
    <cellStyle name="Normal 4 4 4" xfId="792"/>
    <cellStyle name="Normal 4 5" xfId="40"/>
    <cellStyle name="Normal 4 5 2" xfId="238"/>
    <cellStyle name="Normal 4 5 2 2" xfId="622"/>
    <cellStyle name="Normal 4 5 2 3" xfId="990"/>
    <cellStyle name="Normal 4 5 3" xfId="427"/>
    <cellStyle name="Normal 4 5 4" xfId="801"/>
    <cellStyle name="Normal 4 6" xfId="49"/>
    <cellStyle name="Normal 4 6 2" xfId="247"/>
    <cellStyle name="Normal 4 6 2 2" xfId="631"/>
    <cellStyle name="Normal 4 6 2 3" xfId="999"/>
    <cellStyle name="Normal 4 6 3" xfId="436"/>
    <cellStyle name="Normal 4 6 4" xfId="810"/>
    <cellStyle name="Normal 4 7" xfId="57"/>
    <cellStyle name="Normal 4 7 2" xfId="255"/>
    <cellStyle name="Normal 4 7 2 2" xfId="639"/>
    <cellStyle name="Normal 4 7 2 3" xfId="1007"/>
    <cellStyle name="Normal 4 7 3" xfId="444"/>
    <cellStyle name="Normal 4 7 4" xfId="818"/>
    <cellStyle name="Normal 4 8" xfId="67"/>
    <cellStyle name="Normal 4 8 2" xfId="265"/>
    <cellStyle name="Normal 4 8 2 2" xfId="649"/>
    <cellStyle name="Normal 4 8 2 3" xfId="1017"/>
    <cellStyle name="Normal 4 8 3" xfId="454"/>
    <cellStyle name="Normal 4 8 4" xfId="828"/>
    <cellStyle name="Normal 4 9" xfId="76"/>
    <cellStyle name="Normal 4 9 2" xfId="274"/>
    <cellStyle name="Normal 4 9 2 2" xfId="658"/>
    <cellStyle name="Normal 4 9 2 3" xfId="1026"/>
    <cellStyle name="Normal 4 9 3" xfId="463"/>
    <cellStyle name="Normal 4 9 4" xfId="837"/>
    <cellStyle name="Normal 5" xfId="4"/>
    <cellStyle name="Normal 5 10" xfId="86"/>
    <cellStyle name="Normal 5 10 2" xfId="284"/>
    <cellStyle name="Normal 5 10 2 2" xfId="668"/>
    <cellStyle name="Normal 5 10 2 3" xfId="1036"/>
    <cellStyle name="Normal 5 10 3" xfId="473"/>
    <cellStyle name="Normal 5 10 4" xfId="847"/>
    <cellStyle name="Normal 5 11" xfId="95"/>
    <cellStyle name="Normal 5 11 2" xfId="293"/>
    <cellStyle name="Normal 5 11 2 2" xfId="677"/>
    <cellStyle name="Normal 5 11 2 3" xfId="1045"/>
    <cellStyle name="Normal 5 11 3" xfId="482"/>
    <cellStyle name="Normal 5 11 4" xfId="856"/>
    <cellStyle name="Normal 5 12" xfId="103"/>
    <cellStyle name="Normal 5 12 2" xfId="301"/>
    <cellStyle name="Normal 5 12 2 2" xfId="685"/>
    <cellStyle name="Normal 5 12 2 3" xfId="1053"/>
    <cellStyle name="Normal 5 12 3" xfId="490"/>
    <cellStyle name="Normal 5 12 4" xfId="864"/>
    <cellStyle name="Normal 5 13" xfId="111"/>
    <cellStyle name="Normal 5 13 2" xfId="309"/>
    <cellStyle name="Normal 5 13 2 2" xfId="693"/>
    <cellStyle name="Normal 5 13 2 3" xfId="1061"/>
    <cellStyle name="Normal 5 13 3" xfId="498"/>
    <cellStyle name="Normal 5 13 4" xfId="872"/>
    <cellStyle name="Normal 5 14" xfId="119"/>
    <cellStyle name="Normal 5 14 2" xfId="317"/>
    <cellStyle name="Normal 5 14 2 2" xfId="701"/>
    <cellStyle name="Normal 5 14 2 3" xfId="1069"/>
    <cellStyle name="Normal 5 14 3" xfId="506"/>
    <cellStyle name="Normal 5 14 4" xfId="880"/>
    <cellStyle name="Normal 5 15" xfId="127"/>
    <cellStyle name="Normal 5 15 2" xfId="325"/>
    <cellStyle name="Normal 5 15 2 2" xfId="709"/>
    <cellStyle name="Normal 5 15 2 3" xfId="1077"/>
    <cellStyle name="Normal 5 15 3" xfId="514"/>
    <cellStyle name="Normal 5 15 4" xfId="888"/>
    <cellStyle name="Normal 5 16" xfId="137"/>
    <cellStyle name="Normal 5 16 2" xfId="335"/>
    <cellStyle name="Normal 5 16 2 2" xfId="719"/>
    <cellStyle name="Normal 5 16 2 3" xfId="1087"/>
    <cellStyle name="Normal 5 16 3" xfId="524"/>
    <cellStyle name="Normal 5 16 4" xfId="898"/>
    <cellStyle name="Normal 5 17" xfId="146"/>
    <cellStyle name="Normal 5 17 2" xfId="344"/>
    <cellStyle name="Normal 5 17 2 2" xfId="728"/>
    <cellStyle name="Normal 5 17 2 3" xfId="1096"/>
    <cellStyle name="Normal 5 17 3" xfId="533"/>
    <cellStyle name="Normal 5 17 4" xfId="907"/>
    <cellStyle name="Normal 5 18" xfId="154"/>
    <cellStyle name="Normal 5 18 2" xfId="352"/>
    <cellStyle name="Normal 5 18 2 2" xfId="736"/>
    <cellStyle name="Normal 5 18 2 3" xfId="1104"/>
    <cellStyle name="Normal 5 18 3" xfId="541"/>
    <cellStyle name="Normal 5 18 4" xfId="915"/>
    <cellStyle name="Normal 5 19" xfId="163"/>
    <cellStyle name="Normal 5 19 2" xfId="361"/>
    <cellStyle name="Normal 5 19 2 2" xfId="745"/>
    <cellStyle name="Normal 5 19 2 3" xfId="1113"/>
    <cellStyle name="Normal 5 19 3" xfId="550"/>
    <cellStyle name="Normal 5 19 4" xfId="924"/>
    <cellStyle name="Normal 5 2" xfId="13"/>
    <cellStyle name="Normal 5 2 2" xfId="211"/>
    <cellStyle name="Normal 5 2 2 2" xfId="595"/>
    <cellStyle name="Normal 5 2 2 3" xfId="963"/>
    <cellStyle name="Normal 5 2 3" xfId="400"/>
    <cellStyle name="Normal 5 2 4" xfId="774"/>
    <cellStyle name="Normal 5 20" xfId="201"/>
    <cellStyle name="Normal 5 20 2" xfId="585"/>
    <cellStyle name="Normal 5 20 3" xfId="953"/>
    <cellStyle name="Normal 5 21" xfId="391"/>
    <cellStyle name="Normal 5 22" xfId="578"/>
    <cellStyle name="Normal 5 3" xfId="23"/>
    <cellStyle name="Normal 5 3 2" xfId="221"/>
    <cellStyle name="Normal 5 3 2 2" xfId="605"/>
    <cellStyle name="Normal 5 3 2 3" xfId="973"/>
    <cellStyle name="Normal 5 3 3" xfId="410"/>
    <cellStyle name="Normal 5 3 4" xfId="784"/>
    <cellStyle name="Normal 5 4" xfId="32"/>
    <cellStyle name="Normal 5 4 2" xfId="230"/>
    <cellStyle name="Normal 5 4 2 2" xfId="614"/>
    <cellStyle name="Normal 5 4 2 3" xfId="982"/>
    <cellStyle name="Normal 5 4 3" xfId="419"/>
    <cellStyle name="Normal 5 4 4" xfId="793"/>
    <cellStyle name="Normal 5 5" xfId="41"/>
    <cellStyle name="Normal 5 5 2" xfId="239"/>
    <cellStyle name="Normal 5 5 2 2" xfId="623"/>
    <cellStyle name="Normal 5 5 2 3" xfId="991"/>
    <cellStyle name="Normal 5 5 3" xfId="428"/>
    <cellStyle name="Normal 5 5 4" xfId="802"/>
    <cellStyle name="Normal 5 6" xfId="50"/>
    <cellStyle name="Normal 5 6 2" xfId="248"/>
    <cellStyle name="Normal 5 6 2 2" xfId="632"/>
    <cellStyle name="Normal 5 6 2 3" xfId="1000"/>
    <cellStyle name="Normal 5 6 3" xfId="437"/>
    <cellStyle name="Normal 5 6 4" xfId="811"/>
    <cellStyle name="Normal 5 7" xfId="58"/>
    <cellStyle name="Normal 5 7 2" xfId="256"/>
    <cellStyle name="Normal 5 7 2 2" xfId="640"/>
    <cellStyle name="Normal 5 7 2 3" xfId="1008"/>
    <cellStyle name="Normal 5 7 3" xfId="445"/>
    <cellStyle name="Normal 5 7 4" xfId="819"/>
    <cellStyle name="Normal 5 8" xfId="68"/>
    <cellStyle name="Normal 5 8 2" xfId="266"/>
    <cellStyle name="Normal 5 8 2 2" xfId="650"/>
    <cellStyle name="Normal 5 8 2 3" xfId="1018"/>
    <cellStyle name="Normal 5 8 3" xfId="455"/>
    <cellStyle name="Normal 5 8 4" xfId="829"/>
    <cellStyle name="Normal 5 9" xfId="77"/>
    <cellStyle name="Normal 5 9 2" xfId="275"/>
    <cellStyle name="Normal 5 9 2 2" xfId="659"/>
    <cellStyle name="Normal 5 9 2 3" xfId="1027"/>
    <cellStyle name="Normal 5 9 3" xfId="464"/>
    <cellStyle name="Normal 5 9 4" xfId="838"/>
    <cellStyle name="Normal 6" xfId="5"/>
    <cellStyle name="Normal 6 10" xfId="87"/>
    <cellStyle name="Normal 6 10 2" xfId="285"/>
    <cellStyle name="Normal 6 10 2 2" xfId="669"/>
    <cellStyle name="Normal 6 10 2 3" xfId="1037"/>
    <cellStyle name="Normal 6 10 3" xfId="474"/>
    <cellStyle name="Normal 6 10 4" xfId="848"/>
    <cellStyle name="Normal 6 11" xfId="96"/>
    <cellStyle name="Normal 6 11 2" xfId="294"/>
    <cellStyle name="Normal 6 11 2 2" xfId="678"/>
    <cellStyle name="Normal 6 11 2 3" xfId="1046"/>
    <cellStyle name="Normal 6 11 3" xfId="483"/>
    <cellStyle name="Normal 6 11 4" xfId="857"/>
    <cellStyle name="Normal 6 12" xfId="104"/>
    <cellStyle name="Normal 6 12 2" xfId="302"/>
    <cellStyle name="Normal 6 12 2 2" xfId="686"/>
    <cellStyle name="Normal 6 12 2 3" xfId="1054"/>
    <cellStyle name="Normal 6 12 3" xfId="491"/>
    <cellStyle name="Normal 6 12 4" xfId="865"/>
    <cellStyle name="Normal 6 13" xfId="112"/>
    <cellStyle name="Normal 6 13 2" xfId="310"/>
    <cellStyle name="Normal 6 13 2 2" xfId="694"/>
    <cellStyle name="Normal 6 13 2 3" xfId="1062"/>
    <cellStyle name="Normal 6 13 3" xfId="499"/>
    <cellStyle name="Normal 6 13 4" xfId="873"/>
    <cellStyle name="Normal 6 14" xfId="120"/>
    <cellStyle name="Normal 6 14 2" xfId="318"/>
    <cellStyle name="Normal 6 14 2 2" xfId="702"/>
    <cellStyle name="Normal 6 14 2 3" xfId="1070"/>
    <cellStyle name="Normal 6 14 3" xfId="507"/>
    <cellStyle name="Normal 6 14 4" xfId="881"/>
    <cellStyle name="Normal 6 15" xfId="128"/>
    <cellStyle name="Normal 6 15 2" xfId="326"/>
    <cellStyle name="Normal 6 15 2 2" xfId="710"/>
    <cellStyle name="Normal 6 15 2 3" xfId="1078"/>
    <cellStyle name="Normal 6 15 3" xfId="515"/>
    <cellStyle name="Normal 6 15 4" xfId="889"/>
    <cellStyle name="Normal 6 16" xfId="138"/>
    <cellStyle name="Normal 6 16 2" xfId="336"/>
    <cellStyle name="Normal 6 16 2 2" xfId="720"/>
    <cellStyle name="Normal 6 16 2 3" xfId="1088"/>
    <cellStyle name="Normal 6 16 3" xfId="525"/>
    <cellStyle name="Normal 6 16 4" xfId="899"/>
    <cellStyle name="Normal 6 17" xfId="147"/>
    <cellStyle name="Normal 6 17 2" xfId="345"/>
    <cellStyle name="Normal 6 17 2 2" xfId="729"/>
    <cellStyle name="Normal 6 17 2 3" xfId="1097"/>
    <cellStyle name="Normal 6 17 3" xfId="534"/>
    <cellStyle name="Normal 6 17 4" xfId="908"/>
    <cellStyle name="Normal 6 18" xfId="155"/>
    <cellStyle name="Normal 6 18 2" xfId="353"/>
    <cellStyle name="Normal 6 18 2 2" xfId="737"/>
    <cellStyle name="Normal 6 18 2 3" xfId="1105"/>
    <cellStyle name="Normal 6 18 3" xfId="542"/>
    <cellStyle name="Normal 6 18 4" xfId="916"/>
    <cellStyle name="Normal 6 19" xfId="164"/>
    <cellStyle name="Normal 6 19 2" xfId="362"/>
    <cellStyle name="Normal 6 19 2 2" xfId="746"/>
    <cellStyle name="Normal 6 19 2 3" xfId="1114"/>
    <cellStyle name="Normal 6 19 3" xfId="551"/>
    <cellStyle name="Normal 6 19 4" xfId="925"/>
    <cellStyle name="Normal 6 2" xfId="14"/>
    <cellStyle name="Normal 6 2 2" xfId="212"/>
    <cellStyle name="Normal 6 2 2 2" xfId="596"/>
    <cellStyle name="Normal 6 2 2 3" xfId="964"/>
    <cellStyle name="Normal 6 2 3" xfId="401"/>
    <cellStyle name="Normal 6 2 4" xfId="775"/>
    <cellStyle name="Normal 6 20" xfId="202"/>
    <cellStyle name="Normal 6 20 2" xfId="586"/>
    <cellStyle name="Normal 6 20 3" xfId="954"/>
    <cellStyle name="Normal 6 21" xfId="392"/>
    <cellStyle name="Normal 6 22" xfId="387"/>
    <cellStyle name="Normal 6 3" xfId="24"/>
    <cellStyle name="Normal 6 3 2" xfId="222"/>
    <cellStyle name="Normal 6 3 2 2" xfId="606"/>
    <cellStyle name="Normal 6 3 2 3" xfId="974"/>
    <cellStyle name="Normal 6 3 3" xfId="411"/>
    <cellStyle name="Normal 6 3 4" xfId="785"/>
    <cellStyle name="Normal 6 4" xfId="33"/>
    <cellStyle name="Normal 6 4 2" xfId="231"/>
    <cellStyle name="Normal 6 4 2 2" xfId="615"/>
    <cellStyle name="Normal 6 4 2 3" xfId="983"/>
    <cellStyle name="Normal 6 4 3" xfId="420"/>
    <cellStyle name="Normal 6 4 4" xfId="794"/>
    <cellStyle name="Normal 6 5" xfId="42"/>
    <cellStyle name="Normal 6 5 2" xfId="240"/>
    <cellStyle name="Normal 6 5 2 2" xfId="624"/>
    <cellStyle name="Normal 6 5 2 3" xfId="992"/>
    <cellStyle name="Normal 6 5 3" xfId="429"/>
    <cellStyle name="Normal 6 5 4" xfId="803"/>
    <cellStyle name="Normal 6 6" xfId="51"/>
    <cellStyle name="Normal 6 6 2" xfId="249"/>
    <cellStyle name="Normal 6 6 2 2" xfId="633"/>
    <cellStyle name="Normal 6 6 2 3" xfId="1001"/>
    <cellStyle name="Normal 6 6 3" xfId="438"/>
    <cellStyle name="Normal 6 6 4" xfId="812"/>
    <cellStyle name="Normal 6 7" xfId="59"/>
    <cellStyle name="Normal 6 7 2" xfId="257"/>
    <cellStyle name="Normal 6 7 2 2" xfId="641"/>
    <cellStyle name="Normal 6 7 2 3" xfId="1009"/>
    <cellStyle name="Normal 6 7 3" xfId="446"/>
    <cellStyle name="Normal 6 7 4" xfId="820"/>
    <cellStyle name="Normal 6 8" xfId="69"/>
    <cellStyle name="Normal 6 8 2" xfId="267"/>
    <cellStyle name="Normal 6 8 2 2" xfId="651"/>
    <cellStyle name="Normal 6 8 2 3" xfId="1019"/>
    <cellStyle name="Normal 6 8 3" xfId="456"/>
    <cellStyle name="Normal 6 8 4" xfId="830"/>
    <cellStyle name="Normal 6 9" xfId="78"/>
    <cellStyle name="Normal 6 9 2" xfId="276"/>
    <cellStyle name="Normal 6 9 2 2" xfId="660"/>
    <cellStyle name="Normal 6 9 2 3" xfId="1028"/>
    <cellStyle name="Normal 6 9 3" xfId="465"/>
    <cellStyle name="Normal 6 9 4" xfId="839"/>
    <cellStyle name="Normal 7" xfId="6"/>
    <cellStyle name="Normal 7 10" xfId="88"/>
    <cellStyle name="Normal 7 10 2" xfId="286"/>
    <cellStyle name="Normal 7 10 2 2" xfId="670"/>
    <cellStyle name="Normal 7 10 2 3" xfId="1038"/>
    <cellStyle name="Normal 7 10 3" xfId="475"/>
    <cellStyle name="Normal 7 10 4" xfId="849"/>
    <cellStyle name="Normal 7 11" xfId="97"/>
    <cellStyle name="Normal 7 11 2" xfId="295"/>
    <cellStyle name="Normal 7 11 2 2" xfId="679"/>
    <cellStyle name="Normal 7 11 2 3" xfId="1047"/>
    <cellStyle name="Normal 7 11 3" xfId="484"/>
    <cellStyle name="Normal 7 11 4" xfId="858"/>
    <cellStyle name="Normal 7 12" xfId="105"/>
    <cellStyle name="Normal 7 12 2" xfId="303"/>
    <cellStyle name="Normal 7 12 2 2" xfId="687"/>
    <cellStyle name="Normal 7 12 2 3" xfId="1055"/>
    <cellStyle name="Normal 7 12 3" xfId="492"/>
    <cellStyle name="Normal 7 12 4" xfId="866"/>
    <cellStyle name="Normal 7 13" xfId="113"/>
    <cellStyle name="Normal 7 13 2" xfId="311"/>
    <cellStyle name="Normal 7 13 2 2" xfId="695"/>
    <cellStyle name="Normal 7 13 2 3" xfId="1063"/>
    <cellStyle name="Normal 7 13 3" xfId="500"/>
    <cellStyle name="Normal 7 13 4" xfId="874"/>
    <cellStyle name="Normal 7 14" xfId="121"/>
    <cellStyle name="Normal 7 14 2" xfId="319"/>
    <cellStyle name="Normal 7 14 2 2" xfId="703"/>
    <cellStyle name="Normal 7 14 2 3" xfId="1071"/>
    <cellStyle name="Normal 7 14 3" xfId="508"/>
    <cellStyle name="Normal 7 14 4" xfId="882"/>
    <cellStyle name="Normal 7 15" xfId="129"/>
    <cellStyle name="Normal 7 15 2" xfId="327"/>
    <cellStyle name="Normal 7 15 2 2" xfId="711"/>
    <cellStyle name="Normal 7 15 2 3" xfId="1079"/>
    <cellStyle name="Normal 7 15 3" xfId="516"/>
    <cellStyle name="Normal 7 15 4" xfId="890"/>
    <cellStyle name="Normal 7 16" xfId="139"/>
    <cellStyle name="Normal 7 16 2" xfId="337"/>
    <cellStyle name="Normal 7 16 2 2" xfId="721"/>
    <cellStyle name="Normal 7 16 2 3" xfId="1089"/>
    <cellStyle name="Normal 7 16 3" xfId="526"/>
    <cellStyle name="Normal 7 16 4" xfId="900"/>
    <cellStyle name="Normal 7 17" xfId="148"/>
    <cellStyle name="Normal 7 17 2" xfId="346"/>
    <cellStyle name="Normal 7 17 2 2" xfId="730"/>
    <cellStyle name="Normal 7 17 2 3" xfId="1098"/>
    <cellStyle name="Normal 7 17 3" xfId="535"/>
    <cellStyle name="Normal 7 17 4" xfId="909"/>
    <cellStyle name="Normal 7 18" xfId="156"/>
    <cellStyle name="Normal 7 18 2" xfId="354"/>
    <cellStyle name="Normal 7 18 2 2" xfId="738"/>
    <cellStyle name="Normal 7 18 2 3" xfId="1106"/>
    <cellStyle name="Normal 7 18 3" xfId="543"/>
    <cellStyle name="Normal 7 18 4" xfId="917"/>
    <cellStyle name="Normal 7 19" xfId="165"/>
    <cellStyle name="Normal 7 19 2" xfId="363"/>
    <cellStyle name="Normal 7 19 2 2" xfId="747"/>
    <cellStyle name="Normal 7 19 2 3" xfId="1115"/>
    <cellStyle name="Normal 7 19 3" xfId="552"/>
    <cellStyle name="Normal 7 19 4" xfId="926"/>
    <cellStyle name="Normal 7 2" xfId="15"/>
    <cellStyle name="Normal 7 2 2" xfId="213"/>
    <cellStyle name="Normal 7 2 2 2" xfId="597"/>
    <cellStyle name="Normal 7 2 2 3" xfId="965"/>
    <cellStyle name="Normal 7 2 3" xfId="402"/>
    <cellStyle name="Normal 7 2 4" xfId="776"/>
    <cellStyle name="Normal 7 20" xfId="203"/>
    <cellStyle name="Normal 7 20 2" xfId="587"/>
    <cellStyle name="Normal 7 20 3" xfId="955"/>
    <cellStyle name="Normal 7 21" xfId="393"/>
    <cellStyle name="Normal 7 22" xfId="770"/>
    <cellStyle name="Normal 7 3" xfId="25"/>
    <cellStyle name="Normal 7 3 2" xfId="223"/>
    <cellStyle name="Normal 7 3 2 2" xfId="607"/>
    <cellStyle name="Normal 7 3 2 3" xfId="975"/>
    <cellStyle name="Normal 7 3 3" xfId="412"/>
    <cellStyle name="Normal 7 3 4" xfId="786"/>
    <cellStyle name="Normal 7 4" xfId="34"/>
    <cellStyle name="Normal 7 4 2" xfId="232"/>
    <cellStyle name="Normal 7 4 2 2" xfId="616"/>
    <cellStyle name="Normal 7 4 2 3" xfId="984"/>
    <cellStyle name="Normal 7 4 3" xfId="421"/>
    <cellStyle name="Normal 7 4 4" xfId="795"/>
    <cellStyle name="Normal 7 5" xfId="43"/>
    <cellStyle name="Normal 7 5 2" xfId="241"/>
    <cellStyle name="Normal 7 5 2 2" xfId="625"/>
    <cellStyle name="Normal 7 5 2 3" xfId="993"/>
    <cellStyle name="Normal 7 5 3" xfId="430"/>
    <cellStyle name="Normal 7 5 4" xfId="804"/>
    <cellStyle name="Normal 7 6" xfId="52"/>
    <cellStyle name="Normal 7 6 2" xfId="250"/>
    <cellStyle name="Normal 7 6 2 2" xfId="634"/>
    <cellStyle name="Normal 7 6 2 3" xfId="1002"/>
    <cellStyle name="Normal 7 6 3" xfId="439"/>
    <cellStyle name="Normal 7 6 4" xfId="813"/>
    <cellStyle name="Normal 7 7" xfId="60"/>
    <cellStyle name="Normal 7 7 2" xfId="258"/>
    <cellStyle name="Normal 7 7 2 2" xfId="642"/>
    <cellStyle name="Normal 7 7 2 3" xfId="1010"/>
    <cellStyle name="Normal 7 7 3" xfId="447"/>
    <cellStyle name="Normal 7 7 4" xfId="821"/>
    <cellStyle name="Normal 7 8" xfId="70"/>
    <cellStyle name="Normal 7 8 2" xfId="268"/>
    <cellStyle name="Normal 7 8 2 2" xfId="652"/>
    <cellStyle name="Normal 7 8 2 3" xfId="1020"/>
    <cellStyle name="Normal 7 8 3" xfId="457"/>
    <cellStyle name="Normal 7 8 4" xfId="831"/>
    <cellStyle name="Normal 7 9" xfId="79"/>
    <cellStyle name="Normal 7 9 2" xfId="277"/>
    <cellStyle name="Normal 7 9 2 2" xfId="661"/>
    <cellStyle name="Normal 7 9 2 3" xfId="1029"/>
    <cellStyle name="Normal 7 9 3" xfId="466"/>
    <cellStyle name="Normal 7 9 4" xfId="840"/>
    <cellStyle name="Normal 8" xfId="7"/>
    <cellStyle name="Normal 8 10" xfId="89"/>
    <cellStyle name="Normal 8 10 2" xfId="287"/>
    <cellStyle name="Normal 8 10 2 2" xfId="671"/>
    <cellStyle name="Normal 8 10 2 3" xfId="1039"/>
    <cellStyle name="Normal 8 10 3" xfId="476"/>
    <cellStyle name="Normal 8 10 4" xfId="850"/>
    <cellStyle name="Normal 8 11" xfId="98"/>
    <cellStyle name="Normal 8 11 2" xfId="296"/>
    <cellStyle name="Normal 8 11 2 2" xfId="680"/>
    <cellStyle name="Normal 8 11 2 3" xfId="1048"/>
    <cellStyle name="Normal 8 11 3" xfId="485"/>
    <cellStyle name="Normal 8 11 4" xfId="859"/>
    <cellStyle name="Normal 8 12" xfId="106"/>
    <cellStyle name="Normal 8 12 2" xfId="304"/>
    <cellStyle name="Normal 8 12 2 2" xfId="688"/>
    <cellStyle name="Normal 8 12 2 3" xfId="1056"/>
    <cellStyle name="Normal 8 12 3" xfId="493"/>
    <cellStyle name="Normal 8 12 4" xfId="867"/>
    <cellStyle name="Normal 8 13" xfId="114"/>
    <cellStyle name="Normal 8 13 2" xfId="312"/>
    <cellStyle name="Normal 8 13 2 2" xfId="696"/>
    <cellStyle name="Normal 8 13 2 3" xfId="1064"/>
    <cellStyle name="Normal 8 13 3" xfId="501"/>
    <cellStyle name="Normal 8 13 4" xfId="875"/>
    <cellStyle name="Normal 8 14" xfId="122"/>
    <cellStyle name="Normal 8 14 2" xfId="320"/>
    <cellStyle name="Normal 8 14 2 2" xfId="704"/>
    <cellStyle name="Normal 8 14 2 3" xfId="1072"/>
    <cellStyle name="Normal 8 14 3" xfId="509"/>
    <cellStyle name="Normal 8 14 4" xfId="883"/>
    <cellStyle name="Normal 8 15" xfId="130"/>
    <cellStyle name="Normal 8 15 2" xfId="328"/>
    <cellStyle name="Normal 8 15 2 2" xfId="712"/>
    <cellStyle name="Normal 8 15 2 3" xfId="1080"/>
    <cellStyle name="Normal 8 15 3" xfId="517"/>
    <cellStyle name="Normal 8 15 4" xfId="891"/>
    <cellStyle name="Normal 8 16" xfId="140"/>
    <cellStyle name="Normal 8 16 2" xfId="338"/>
    <cellStyle name="Normal 8 16 2 2" xfId="722"/>
    <cellStyle name="Normal 8 16 2 3" xfId="1090"/>
    <cellStyle name="Normal 8 16 3" xfId="527"/>
    <cellStyle name="Normal 8 16 4" xfId="901"/>
    <cellStyle name="Normal 8 17" xfId="149"/>
    <cellStyle name="Normal 8 17 2" xfId="347"/>
    <cellStyle name="Normal 8 17 2 2" xfId="731"/>
    <cellStyle name="Normal 8 17 2 3" xfId="1099"/>
    <cellStyle name="Normal 8 17 3" xfId="536"/>
    <cellStyle name="Normal 8 17 4" xfId="910"/>
    <cellStyle name="Normal 8 18" xfId="157"/>
    <cellStyle name="Normal 8 18 2" xfId="355"/>
    <cellStyle name="Normal 8 18 2 2" xfId="739"/>
    <cellStyle name="Normal 8 18 2 3" xfId="1107"/>
    <cellStyle name="Normal 8 18 3" xfId="544"/>
    <cellStyle name="Normal 8 18 4" xfId="918"/>
    <cellStyle name="Normal 8 19" xfId="166"/>
    <cellStyle name="Normal 8 19 2" xfId="364"/>
    <cellStyle name="Normal 8 19 2 2" xfId="748"/>
    <cellStyle name="Normal 8 19 2 3" xfId="1116"/>
    <cellStyle name="Normal 8 19 3" xfId="553"/>
    <cellStyle name="Normal 8 19 4" xfId="927"/>
    <cellStyle name="Normal 8 2" xfId="16"/>
    <cellStyle name="Normal 8 2 2" xfId="214"/>
    <cellStyle name="Normal 8 2 2 2" xfId="598"/>
    <cellStyle name="Normal 8 2 2 3" xfId="966"/>
    <cellStyle name="Normal 8 2 3" xfId="403"/>
    <cellStyle name="Normal 8 2 4" xfId="777"/>
    <cellStyle name="Normal 8 20" xfId="204"/>
    <cellStyle name="Normal 8 20 2" xfId="588"/>
    <cellStyle name="Normal 8 20 3" xfId="956"/>
    <cellStyle name="Normal 8 21" xfId="394"/>
    <cellStyle name="Normal 8 22" xfId="769"/>
    <cellStyle name="Normal 8 3" xfId="26"/>
    <cellStyle name="Normal 8 3 2" xfId="224"/>
    <cellStyle name="Normal 8 3 2 2" xfId="608"/>
    <cellStyle name="Normal 8 3 2 3" xfId="976"/>
    <cellStyle name="Normal 8 3 3" xfId="413"/>
    <cellStyle name="Normal 8 3 4" xfId="787"/>
    <cellStyle name="Normal 8 4" xfId="35"/>
    <cellStyle name="Normal 8 4 2" xfId="233"/>
    <cellStyle name="Normal 8 4 2 2" xfId="617"/>
    <cellStyle name="Normal 8 4 2 3" xfId="985"/>
    <cellStyle name="Normal 8 4 3" xfId="422"/>
    <cellStyle name="Normal 8 4 4" xfId="796"/>
    <cellStyle name="Normal 8 5" xfId="44"/>
    <cellStyle name="Normal 8 5 2" xfId="242"/>
    <cellStyle name="Normal 8 5 2 2" xfId="626"/>
    <cellStyle name="Normal 8 5 2 3" xfId="994"/>
    <cellStyle name="Normal 8 5 3" xfId="431"/>
    <cellStyle name="Normal 8 5 4" xfId="805"/>
    <cellStyle name="Normal 8 6" xfId="53"/>
    <cellStyle name="Normal 8 6 2" xfId="251"/>
    <cellStyle name="Normal 8 6 2 2" xfId="635"/>
    <cellStyle name="Normal 8 6 2 3" xfId="1003"/>
    <cellStyle name="Normal 8 6 3" xfId="440"/>
    <cellStyle name="Normal 8 6 4" xfId="814"/>
    <cellStyle name="Normal 8 7" xfId="61"/>
    <cellStyle name="Normal 8 7 2" xfId="259"/>
    <cellStyle name="Normal 8 7 2 2" xfId="643"/>
    <cellStyle name="Normal 8 7 2 3" xfId="1011"/>
    <cellStyle name="Normal 8 7 3" xfId="448"/>
    <cellStyle name="Normal 8 7 4" xfId="822"/>
    <cellStyle name="Normal 8 8" xfId="71"/>
    <cellStyle name="Normal 8 8 2" xfId="269"/>
    <cellStyle name="Normal 8 8 2 2" xfId="653"/>
    <cellStyle name="Normal 8 8 2 3" xfId="1021"/>
    <cellStyle name="Normal 8 8 3" xfId="458"/>
    <cellStyle name="Normal 8 8 4" xfId="832"/>
    <cellStyle name="Normal 8 9" xfId="80"/>
    <cellStyle name="Normal 8 9 2" xfId="278"/>
    <cellStyle name="Normal 8 9 2 2" xfId="662"/>
    <cellStyle name="Normal 8 9 2 3" xfId="1030"/>
    <cellStyle name="Normal 8 9 3" xfId="467"/>
    <cellStyle name="Normal 8 9 4" xfId="841"/>
    <cellStyle name="Normal 9" xfId="8"/>
    <cellStyle name="Normal 9 10" xfId="90"/>
    <cellStyle name="Normal 9 10 2" xfId="288"/>
    <cellStyle name="Normal 9 10 2 2" xfId="672"/>
    <cellStyle name="Normal 9 10 2 3" xfId="1040"/>
    <cellStyle name="Normal 9 10 3" xfId="477"/>
    <cellStyle name="Normal 9 10 4" xfId="851"/>
    <cellStyle name="Normal 9 11" xfId="99"/>
    <cellStyle name="Normal 9 11 2" xfId="297"/>
    <cellStyle name="Normal 9 11 2 2" xfId="681"/>
    <cellStyle name="Normal 9 11 2 3" xfId="1049"/>
    <cellStyle name="Normal 9 11 3" xfId="486"/>
    <cellStyle name="Normal 9 11 4" xfId="860"/>
    <cellStyle name="Normal 9 12" xfId="107"/>
    <cellStyle name="Normal 9 12 2" xfId="305"/>
    <cellStyle name="Normal 9 12 2 2" xfId="689"/>
    <cellStyle name="Normal 9 12 2 3" xfId="1057"/>
    <cellStyle name="Normal 9 12 3" xfId="494"/>
    <cellStyle name="Normal 9 12 4" xfId="868"/>
    <cellStyle name="Normal 9 13" xfId="115"/>
    <cellStyle name="Normal 9 13 2" xfId="313"/>
    <cellStyle name="Normal 9 13 2 2" xfId="697"/>
    <cellStyle name="Normal 9 13 2 3" xfId="1065"/>
    <cellStyle name="Normal 9 13 3" xfId="502"/>
    <cellStyle name="Normal 9 13 4" xfId="876"/>
    <cellStyle name="Normal 9 14" xfId="123"/>
    <cellStyle name="Normal 9 14 2" xfId="321"/>
    <cellStyle name="Normal 9 14 2 2" xfId="705"/>
    <cellStyle name="Normal 9 14 2 3" xfId="1073"/>
    <cellStyle name="Normal 9 14 3" xfId="510"/>
    <cellStyle name="Normal 9 14 4" xfId="884"/>
    <cellStyle name="Normal 9 15" xfId="131"/>
    <cellStyle name="Normal 9 15 2" xfId="329"/>
    <cellStyle name="Normal 9 15 2 2" xfId="713"/>
    <cellStyle name="Normal 9 15 2 3" xfId="1081"/>
    <cellStyle name="Normal 9 15 3" xfId="518"/>
    <cellStyle name="Normal 9 15 4" xfId="892"/>
    <cellStyle name="Normal 9 16" xfId="141"/>
    <cellStyle name="Normal 9 16 2" xfId="339"/>
    <cellStyle name="Normal 9 16 2 2" xfId="723"/>
    <cellStyle name="Normal 9 16 2 3" xfId="1091"/>
    <cellStyle name="Normal 9 16 3" xfId="528"/>
    <cellStyle name="Normal 9 16 4" xfId="902"/>
    <cellStyle name="Normal 9 17" xfId="150"/>
    <cellStyle name="Normal 9 17 2" xfId="348"/>
    <cellStyle name="Normal 9 17 2 2" xfId="732"/>
    <cellStyle name="Normal 9 17 2 3" xfId="1100"/>
    <cellStyle name="Normal 9 17 3" xfId="537"/>
    <cellStyle name="Normal 9 17 4" xfId="911"/>
    <cellStyle name="Normal 9 18" xfId="158"/>
    <cellStyle name="Normal 9 18 2" xfId="356"/>
    <cellStyle name="Normal 9 18 2 2" xfId="740"/>
    <cellStyle name="Normal 9 18 2 3" xfId="1108"/>
    <cellStyle name="Normal 9 18 3" xfId="545"/>
    <cellStyle name="Normal 9 18 4" xfId="919"/>
    <cellStyle name="Normal 9 19" xfId="167"/>
    <cellStyle name="Normal 9 19 2" xfId="365"/>
    <cellStyle name="Normal 9 19 2 2" xfId="749"/>
    <cellStyle name="Normal 9 19 2 3" xfId="1117"/>
    <cellStyle name="Normal 9 19 3" xfId="554"/>
    <cellStyle name="Normal 9 19 4" xfId="928"/>
    <cellStyle name="Normal 9 2" xfId="17"/>
    <cellStyle name="Normal 9 2 2" xfId="215"/>
    <cellStyle name="Normal 9 2 2 2" xfId="599"/>
    <cellStyle name="Normal 9 2 2 3" xfId="967"/>
    <cellStyle name="Normal 9 2 3" xfId="404"/>
    <cellStyle name="Normal 9 2 4" xfId="778"/>
    <cellStyle name="Normal 9 20" xfId="205"/>
    <cellStyle name="Normal 9 20 2" xfId="589"/>
    <cellStyle name="Normal 9 20 3" xfId="957"/>
    <cellStyle name="Normal 9 21" xfId="395"/>
    <cellStyle name="Normal 9 22" xfId="580"/>
    <cellStyle name="Normal 9 3" xfId="27"/>
    <cellStyle name="Normal 9 3 2" xfId="225"/>
    <cellStyle name="Normal 9 3 2 2" xfId="609"/>
    <cellStyle name="Normal 9 3 2 3" xfId="977"/>
    <cellStyle name="Normal 9 3 3" xfId="414"/>
    <cellStyle name="Normal 9 3 4" xfId="788"/>
    <cellStyle name="Normal 9 4" xfId="36"/>
    <cellStyle name="Normal 9 4 2" xfId="234"/>
    <cellStyle name="Normal 9 4 2 2" xfId="618"/>
    <cellStyle name="Normal 9 4 2 3" xfId="986"/>
    <cellStyle name="Normal 9 4 3" xfId="423"/>
    <cellStyle name="Normal 9 4 4" xfId="797"/>
    <cellStyle name="Normal 9 5" xfId="45"/>
    <cellStyle name="Normal 9 5 2" xfId="243"/>
    <cellStyle name="Normal 9 5 2 2" xfId="627"/>
    <cellStyle name="Normal 9 5 2 3" xfId="995"/>
    <cellStyle name="Normal 9 5 3" xfId="432"/>
    <cellStyle name="Normal 9 5 4" xfId="806"/>
    <cellStyle name="Normal 9 6" xfId="54"/>
    <cellStyle name="Normal 9 6 2" xfId="252"/>
    <cellStyle name="Normal 9 6 2 2" xfId="636"/>
    <cellStyle name="Normal 9 6 2 3" xfId="1004"/>
    <cellStyle name="Normal 9 6 3" xfId="441"/>
    <cellStyle name="Normal 9 6 4" xfId="815"/>
    <cellStyle name="Normal 9 7" xfId="62"/>
    <cellStyle name="Normal 9 7 2" xfId="260"/>
    <cellStyle name="Normal 9 7 2 2" xfId="644"/>
    <cellStyle name="Normal 9 7 2 3" xfId="1012"/>
    <cellStyle name="Normal 9 7 3" xfId="449"/>
    <cellStyle name="Normal 9 7 4" xfId="823"/>
    <cellStyle name="Normal 9 8" xfId="72"/>
    <cellStyle name="Normal 9 8 2" xfId="270"/>
    <cellStyle name="Normal 9 8 2 2" xfId="654"/>
    <cellStyle name="Normal 9 8 2 3" xfId="1022"/>
    <cellStyle name="Normal 9 8 3" xfId="459"/>
    <cellStyle name="Normal 9 8 4" xfId="833"/>
    <cellStyle name="Normal 9 9" xfId="81"/>
    <cellStyle name="Normal 9 9 2" xfId="279"/>
    <cellStyle name="Normal 9 9 2 2" xfId="663"/>
    <cellStyle name="Normal 9 9 2 3" xfId="1031"/>
    <cellStyle name="Normal 9 9 3" xfId="468"/>
    <cellStyle name="Normal 9 9 4" xfId="842"/>
    <cellStyle name="Porcentagem 4" xfId="190"/>
    <cellStyle name="Separador de milhares 2" xfId="195"/>
    <cellStyle name="Separador de milhares 3" xfId="197"/>
    <cellStyle name="Separador de milhares 4" xfId="189"/>
  </cellStyles>
  <dxfs count="15">
    <dxf>
      <font>
        <b/>
        <i val="0"/>
        <color theme="0"/>
      </font>
      <fill>
        <patternFill>
          <bgColor theme="1" tint="0.14996795556505021"/>
        </patternFill>
      </fill>
    </dxf>
    <dxf>
      <font>
        <b/>
        <i val="0"/>
        <color theme="0"/>
      </font>
      <fill>
        <patternFill>
          <bgColor theme="1" tint="0.14996795556505021"/>
        </patternFill>
      </fill>
    </dxf>
    <dxf>
      <font>
        <color theme="0"/>
      </font>
      <fill>
        <patternFill>
          <bgColor theme="1" tint="0.14996795556505021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45"/>
  <sheetViews>
    <sheetView tabSelected="1" view="pageBreakPreview" topLeftCell="A13" zoomScale="115" zoomScaleSheetLayoutView="115" workbookViewId="0">
      <selection activeCell="O16" sqref="O16:T41"/>
    </sheetView>
  </sheetViews>
  <sheetFormatPr defaultRowHeight="12.75"/>
  <cols>
    <col min="1" max="1" width="7.7109375" style="1" customWidth="1"/>
    <col min="2" max="2" width="7.42578125" style="2" customWidth="1"/>
    <col min="3" max="3" width="6.28515625" style="1" customWidth="1"/>
    <col min="4" max="4" width="7.5703125" style="1" customWidth="1"/>
    <col min="5" max="5" width="6.85546875" style="1" customWidth="1"/>
    <col min="6" max="6" width="7.28515625" style="1" customWidth="1"/>
    <col min="7" max="7" width="10.5703125" style="1" customWidth="1"/>
    <col min="8" max="8" width="6.7109375" style="1" customWidth="1"/>
    <col min="9" max="9" width="6.85546875" style="1" customWidth="1"/>
    <col min="10" max="10" width="9.140625" style="1" hidden="1" customWidth="1"/>
    <col min="11" max="11" width="3.7109375" style="1" customWidth="1"/>
    <col min="12" max="12" width="0" style="1" hidden="1" customWidth="1"/>
    <col min="13" max="13" width="8.7109375" style="1" customWidth="1"/>
    <col min="14" max="14" width="7.85546875" style="1" customWidth="1"/>
    <col min="15" max="16" width="9.140625" style="1"/>
    <col min="17" max="17" width="8.42578125" style="1" bestFit="1" customWidth="1"/>
    <col min="18" max="18" width="9.28515625" style="1" customWidth="1"/>
    <col min="19" max="1025" width="9.140625" style="1"/>
  </cols>
  <sheetData>
    <row r="1" spans="1:21" ht="15.75">
      <c r="A1" s="91" t="s">
        <v>0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Q1" s="43"/>
      <c r="R1" s="90"/>
      <c r="S1" s="90"/>
      <c r="T1" s="4"/>
      <c r="U1" s="4"/>
    </row>
    <row r="2" spans="1:21" ht="32.25" customHeight="1">
      <c r="A2" s="92" t="s">
        <v>92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Q2" s="9"/>
      <c r="R2" s="9"/>
      <c r="S2" s="10"/>
      <c r="T2" s="4"/>
      <c r="U2" s="4"/>
    </row>
    <row r="3" spans="1:21" ht="8.1" customHeight="1">
      <c r="A3" s="67"/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9"/>
      <c r="Q3" s="9"/>
      <c r="R3" s="9"/>
      <c r="S3" s="10"/>
      <c r="T3" s="4"/>
      <c r="U3" s="4"/>
    </row>
    <row r="4" spans="1:21" ht="16.5">
      <c r="A4" s="46" t="s">
        <v>86</v>
      </c>
      <c r="B4" s="44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8"/>
      <c r="Q4" s="9"/>
      <c r="R4" s="9"/>
      <c r="S4" s="10"/>
      <c r="T4" s="4"/>
      <c r="U4" s="4"/>
    </row>
    <row r="5" spans="1:21" ht="16.5">
      <c r="A5" s="49"/>
      <c r="B5" s="93" t="s">
        <v>1</v>
      </c>
      <c r="C5" s="93"/>
      <c r="D5" s="93"/>
      <c r="E5" s="93"/>
      <c r="F5" s="93"/>
      <c r="G5" s="50"/>
      <c r="H5" s="50"/>
      <c r="I5" s="50"/>
      <c r="J5" s="51"/>
      <c r="K5" s="50"/>
      <c r="L5" s="50"/>
      <c r="M5" s="50"/>
      <c r="N5" s="52"/>
      <c r="Q5" s="9"/>
      <c r="R5" s="9"/>
      <c r="S5" s="4"/>
      <c r="T5" s="4"/>
      <c r="U5" s="4"/>
    </row>
    <row r="6" spans="1:21" ht="16.5">
      <c r="A6" s="53"/>
      <c r="B6" s="44"/>
      <c r="C6" s="44"/>
      <c r="D6" s="44"/>
      <c r="E6" s="44"/>
      <c r="F6" s="44"/>
      <c r="G6" s="54"/>
      <c r="H6" s="54"/>
      <c r="I6" s="54"/>
      <c r="J6" s="55"/>
      <c r="K6" s="54"/>
      <c r="L6" s="54"/>
      <c r="M6" s="54"/>
      <c r="N6" s="56"/>
      <c r="Q6" s="7"/>
      <c r="R6" s="8"/>
      <c r="S6" s="4"/>
      <c r="T6" s="4"/>
      <c r="U6" s="4"/>
    </row>
    <row r="7" spans="1:21" ht="15" customHeight="1">
      <c r="A7" s="53"/>
      <c r="B7" s="44"/>
      <c r="C7" s="44"/>
      <c r="D7" s="44"/>
      <c r="E7" s="44"/>
      <c r="F7" s="44"/>
      <c r="G7" s="54"/>
      <c r="H7" s="54"/>
      <c r="I7" s="54"/>
      <c r="J7" s="54"/>
      <c r="K7" s="54"/>
      <c r="L7" s="54"/>
      <c r="M7" s="54"/>
      <c r="N7" s="56"/>
      <c r="Q7" s="7"/>
      <c r="R7" s="6"/>
      <c r="S7" s="4"/>
      <c r="T7" s="4"/>
      <c r="U7" s="4"/>
    </row>
    <row r="8" spans="1:21" ht="18.75" customHeight="1">
      <c r="A8" s="53"/>
      <c r="B8" s="44"/>
      <c r="C8" s="44"/>
      <c r="D8" s="44"/>
      <c r="E8" s="44"/>
      <c r="F8" s="44"/>
      <c r="G8" s="54"/>
      <c r="H8" s="54"/>
      <c r="I8" s="54"/>
      <c r="J8" s="54"/>
      <c r="K8" s="54"/>
      <c r="L8" s="54"/>
      <c r="M8" s="54"/>
      <c r="N8" s="56"/>
      <c r="Q8" s="7"/>
      <c r="R8" s="6"/>
      <c r="S8" s="4"/>
      <c r="T8" s="4"/>
      <c r="U8" s="4"/>
    </row>
    <row r="9" spans="1:21" ht="16.5">
      <c r="A9" s="53"/>
      <c r="B9" s="44"/>
      <c r="C9" s="44"/>
      <c r="D9" s="44"/>
      <c r="E9" s="44"/>
      <c r="F9" s="44"/>
      <c r="G9" s="54"/>
      <c r="H9" s="54"/>
      <c r="I9" s="54"/>
      <c r="J9" s="54"/>
      <c r="K9" s="54"/>
      <c r="L9" s="54"/>
      <c r="M9" s="54"/>
      <c r="N9" s="56"/>
      <c r="Q9" s="7"/>
      <c r="R9" s="6"/>
      <c r="S9" s="4"/>
      <c r="T9" s="4"/>
      <c r="U9" s="4"/>
    </row>
    <row r="10" spans="1:21" ht="16.5">
      <c r="A10" s="53"/>
      <c r="B10" s="44"/>
      <c r="C10" s="44"/>
      <c r="D10" s="44"/>
      <c r="E10" s="44"/>
      <c r="F10" s="44"/>
      <c r="G10" s="54"/>
      <c r="H10" s="54"/>
      <c r="I10" s="54"/>
      <c r="J10" s="54"/>
      <c r="K10" s="54"/>
      <c r="L10" s="54"/>
      <c r="M10" s="54"/>
      <c r="N10" s="56"/>
      <c r="Q10" s="9"/>
      <c r="R10" s="9"/>
      <c r="S10" s="4"/>
      <c r="T10" s="4"/>
      <c r="U10" s="4"/>
    </row>
    <row r="11" spans="1:21" ht="16.5">
      <c r="A11" s="53"/>
      <c r="B11" s="44"/>
      <c r="C11" s="44"/>
      <c r="D11" s="44"/>
      <c r="E11" s="44"/>
      <c r="F11" s="44"/>
      <c r="G11" s="54"/>
      <c r="H11" s="54"/>
      <c r="I11" s="54"/>
      <c r="J11" s="54"/>
      <c r="K11" s="54"/>
      <c r="L11" s="54"/>
      <c r="M11" s="54"/>
      <c r="N11" s="56"/>
      <c r="P11" s="12"/>
      <c r="Q11" s="8"/>
      <c r="R11" s="72"/>
      <c r="S11" s="73"/>
      <c r="T11" s="73"/>
      <c r="U11" s="73"/>
    </row>
    <row r="12" spans="1:21">
      <c r="A12" s="57"/>
      <c r="B12" s="58"/>
      <c r="C12" s="58"/>
      <c r="D12" s="58"/>
      <c r="E12" s="58"/>
      <c r="F12" s="58"/>
      <c r="G12" s="59"/>
      <c r="H12" s="59"/>
      <c r="I12" s="54"/>
      <c r="J12" s="54"/>
      <c r="K12" s="54"/>
      <c r="L12" s="54"/>
      <c r="M12" s="54"/>
      <c r="N12" s="56"/>
      <c r="P12" s="12"/>
      <c r="Q12" s="74"/>
      <c r="R12" s="75"/>
      <c r="S12" s="75"/>
      <c r="T12" s="75"/>
      <c r="U12" s="73"/>
    </row>
    <row r="13" spans="1:21">
      <c r="A13" s="57"/>
      <c r="B13" s="58"/>
      <c r="C13" s="58"/>
      <c r="D13" s="58"/>
      <c r="E13" s="60"/>
      <c r="F13" s="60"/>
      <c r="G13" s="59"/>
      <c r="H13" s="59"/>
      <c r="I13" s="54"/>
      <c r="J13" s="54"/>
      <c r="K13" s="54"/>
      <c r="L13" s="54"/>
      <c r="M13" s="54"/>
      <c r="N13" s="56"/>
      <c r="P13" s="12"/>
      <c r="Q13" s="11"/>
      <c r="R13" s="13"/>
      <c r="S13" s="22"/>
      <c r="T13" s="22"/>
      <c r="U13" s="35"/>
    </row>
    <row r="14" spans="1:21">
      <c r="A14" s="61" t="s">
        <v>2</v>
      </c>
      <c r="B14" s="44"/>
      <c r="C14" s="54"/>
      <c r="D14" s="54"/>
      <c r="E14" s="54"/>
      <c r="F14" s="54"/>
      <c r="G14" s="54"/>
      <c r="H14" s="54"/>
      <c r="I14" s="54"/>
      <c r="J14" s="55"/>
      <c r="K14" s="54"/>
      <c r="L14" s="54"/>
      <c r="M14" s="54"/>
      <c r="N14" s="56"/>
      <c r="P14" s="14"/>
      <c r="Q14" s="11"/>
      <c r="R14" s="13"/>
      <c r="S14" s="22"/>
      <c r="T14" s="22"/>
      <c r="U14" s="35"/>
    </row>
    <row r="15" spans="1:21" ht="19.5" customHeight="1">
      <c r="A15" s="81" t="s">
        <v>3</v>
      </c>
      <c r="B15" s="81" t="s">
        <v>4</v>
      </c>
      <c r="C15" s="87" t="s">
        <v>5</v>
      </c>
      <c r="D15" s="87" t="s">
        <v>6</v>
      </c>
      <c r="E15" s="87" t="s">
        <v>7</v>
      </c>
      <c r="F15" s="87" t="s">
        <v>8</v>
      </c>
      <c r="G15" s="87" t="s">
        <v>9</v>
      </c>
      <c r="H15" s="87" t="s">
        <v>79</v>
      </c>
      <c r="I15" s="87" t="s">
        <v>10</v>
      </c>
      <c r="J15" s="82" t="s">
        <v>11</v>
      </c>
      <c r="K15" s="87" t="s">
        <v>12</v>
      </c>
      <c r="L15" s="81"/>
      <c r="M15" s="87" t="s">
        <v>13</v>
      </c>
      <c r="N15" s="88" t="s">
        <v>14</v>
      </c>
      <c r="P15" s="14"/>
      <c r="Q15" s="11"/>
      <c r="R15" s="13"/>
      <c r="S15" s="22"/>
      <c r="T15" s="22"/>
      <c r="U15" s="35"/>
    </row>
    <row r="16" spans="1:21" ht="13.5" customHeight="1">
      <c r="A16" s="83"/>
      <c r="B16" s="84"/>
      <c r="C16" s="87"/>
      <c r="D16" s="87"/>
      <c r="E16" s="87"/>
      <c r="F16" s="87"/>
      <c r="G16" s="87"/>
      <c r="H16" s="87"/>
      <c r="I16" s="87"/>
      <c r="J16" s="85"/>
      <c r="K16" s="87"/>
      <c r="L16" s="84"/>
      <c r="M16" s="87"/>
      <c r="N16" s="88"/>
      <c r="P16" s="14"/>
      <c r="Q16" s="11"/>
      <c r="R16" s="13"/>
      <c r="S16" s="22"/>
      <c r="T16" s="25"/>
      <c r="U16" s="35"/>
    </row>
    <row r="17" spans="1:1025">
      <c r="A17" s="89" t="s">
        <v>102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3"/>
      <c r="P17" s="14"/>
      <c r="Q17" s="11"/>
      <c r="R17" s="13"/>
      <c r="S17" s="22"/>
      <c r="T17" s="25"/>
      <c r="U17" s="35"/>
    </row>
    <row r="18" spans="1:1025" ht="13.5" thickBot="1">
      <c r="A18" s="94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6"/>
      <c r="O18" s="63"/>
      <c r="P18" s="14"/>
      <c r="Q18" s="11"/>
      <c r="R18" s="13"/>
      <c r="S18" s="22"/>
      <c r="T18" s="25"/>
      <c r="U18" s="35"/>
    </row>
    <row r="19" spans="1:1025" s="4" customFormat="1">
      <c r="A19" s="106" t="s">
        <v>82</v>
      </c>
      <c r="B19" s="107">
        <f>0.005</f>
        <v>5.0000000000000001E-3</v>
      </c>
      <c r="C19" s="108">
        <v>6000</v>
      </c>
      <c r="D19" s="109">
        <f>C19</f>
        <v>6000</v>
      </c>
      <c r="E19" s="108">
        <f>(D19/(220*SQRT(3)*0.92))</f>
        <v>17.115126557004718</v>
      </c>
      <c r="F19" s="108">
        <f>E19*1.2</f>
        <v>20.538151868405659</v>
      </c>
      <c r="G19" s="110">
        <f>B19*F19</f>
        <v>0.1026907593420283</v>
      </c>
      <c r="H19" s="109">
        <v>10</v>
      </c>
      <c r="I19" s="109">
        <f>IF(H19=95,'Quant. Condutores e eletrodutos'!B$3,IF(H19=70,'Quant. Condutores e eletrodutos'!B$4,IF(H19=50,'Quant. Condutores e eletrodutos'!B$5,IF(H19=35,'Quant. Condutores e eletrodutos'!B$6,IF(H19=25,'Quant. Condutores e eletrodutos'!B$7,IF(H19=16,'Quant. Condutores e eletrodutos'!B$8,IF(H19=10,'Quant. Condutores e eletrodutos'!B$9,IF(H19=6,'Quant. Condutores e eletrodutos'!B$10,IF(H19=4,'Quant. Condutores e eletrodutos'!B$11,"erro")))))))))</f>
        <v>3.17</v>
      </c>
      <c r="J19" s="111">
        <f>B19*3000</f>
        <v>15</v>
      </c>
      <c r="K19" s="108">
        <v>220</v>
      </c>
      <c r="L19" s="108">
        <f>B19*3000</f>
        <v>15</v>
      </c>
      <c r="M19" s="112">
        <f>(G19*I19*100)/K19</f>
        <v>0.1479680486882862</v>
      </c>
      <c r="N19" s="113">
        <f>M19</f>
        <v>0.1479680486882862</v>
      </c>
      <c r="O19" s="63"/>
      <c r="P19" s="14"/>
      <c r="Q19" s="11"/>
      <c r="R19" s="13"/>
      <c r="S19" s="22"/>
      <c r="T19" s="25"/>
      <c r="U19" s="3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  <c r="IR19" s="5"/>
      <c r="IS19" s="5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5"/>
      <c r="KR19" s="5"/>
      <c r="KS19" s="5"/>
      <c r="KT19" s="5"/>
      <c r="KU19" s="5"/>
      <c r="KV19" s="5"/>
      <c r="KW19" s="5"/>
      <c r="KX19" s="5"/>
      <c r="KY19" s="5"/>
      <c r="KZ19" s="5"/>
      <c r="LA19" s="5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5"/>
      <c r="MU19" s="5"/>
      <c r="MV19" s="5"/>
      <c r="MW19" s="5"/>
      <c r="MX19" s="5"/>
      <c r="MY19" s="5"/>
      <c r="MZ19" s="5"/>
      <c r="NA19" s="5"/>
      <c r="NB19" s="5"/>
      <c r="NC19" s="5"/>
      <c r="ND19" s="5"/>
      <c r="NE19" s="5"/>
      <c r="NF19" s="5"/>
      <c r="NG19" s="5"/>
      <c r="NH19" s="5"/>
      <c r="NI19" s="5"/>
      <c r="NJ19" s="5"/>
      <c r="NK19" s="5"/>
      <c r="NL19" s="5"/>
      <c r="NM19" s="5"/>
      <c r="NN19" s="5"/>
      <c r="NO19" s="5"/>
      <c r="NP19" s="5"/>
      <c r="NQ19" s="5"/>
      <c r="NR19" s="5"/>
      <c r="NS19" s="5"/>
      <c r="NT19" s="5"/>
      <c r="NU19" s="5"/>
      <c r="NV19" s="5"/>
      <c r="NW19" s="5"/>
      <c r="NX19" s="5"/>
      <c r="NY19" s="5"/>
      <c r="NZ19" s="5"/>
      <c r="OA19" s="5"/>
      <c r="OB19" s="5"/>
      <c r="OC19" s="5"/>
      <c r="OD19" s="5"/>
      <c r="OE19" s="5"/>
      <c r="OF19" s="5"/>
      <c r="OG19" s="5"/>
      <c r="OH19" s="5"/>
      <c r="OI19" s="5"/>
      <c r="OJ19" s="5"/>
      <c r="OK19" s="5"/>
      <c r="OL19" s="5"/>
      <c r="OM19" s="5"/>
      <c r="ON19" s="5"/>
      <c r="OO19" s="5"/>
      <c r="OP19" s="5"/>
      <c r="OQ19" s="5"/>
      <c r="OR19" s="5"/>
      <c r="OS19" s="5"/>
      <c r="OT19" s="5"/>
      <c r="OU19" s="5"/>
      <c r="OV19" s="5"/>
      <c r="OW19" s="5"/>
      <c r="OX19" s="5"/>
      <c r="OY19" s="5"/>
      <c r="OZ19" s="5"/>
      <c r="PA19" s="5"/>
      <c r="PB19" s="5"/>
      <c r="PC19" s="5"/>
      <c r="PD19" s="5"/>
      <c r="PE19" s="5"/>
      <c r="PF19" s="5"/>
      <c r="PG19" s="5"/>
      <c r="PH19" s="5"/>
      <c r="PI19" s="5"/>
      <c r="PJ19" s="5"/>
      <c r="PK19" s="5"/>
      <c r="PL19" s="5"/>
      <c r="PM19" s="5"/>
      <c r="PN19" s="5"/>
      <c r="PO19" s="5"/>
      <c r="PP19" s="5"/>
      <c r="PQ19" s="5"/>
      <c r="PR19" s="5"/>
      <c r="PS19" s="5"/>
      <c r="PT19" s="5"/>
      <c r="PU19" s="5"/>
      <c r="PV19" s="5"/>
      <c r="PW19" s="5"/>
      <c r="PX19" s="5"/>
      <c r="PY19" s="5"/>
      <c r="PZ19" s="5"/>
      <c r="QA19" s="5"/>
      <c r="QB19" s="5"/>
      <c r="QC19" s="5"/>
      <c r="QD19" s="5"/>
      <c r="QE19" s="5"/>
      <c r="QF19" s="5"/>
      <c r="QG19" s="5"/>
      <c r="QH19" s="5"/>
      <c r="QI19" s="5"/>
      <c r="QJ19" s="5"/>
      <c r="QK19" s="5"/>
      <c r="QL19" s="5"/>
      <c r="QM19" s="5"/>
      <c r="QN19" s="5"/>
      <c r="QO19" s="5"/>
      <c r="QP19" s="5"/>
      <c r="QQ19" s="5"/>
      <c r="QR19" s="5"/>
      <c r="QS19" s="5"/>
      <c r="QT19" s="5"/>
      <c r="QU19" s="5"/>
      <c r="QV19" s="5"/>
      <c r="QW19" s="5"/>
      <c r="QX19" s="5"/>
      <c r="QY19" s="5"/>
      <c r="QZ19" s="5"/>
      <c r="RA19" s="5"/>
      <c r="RB19" s="5"/>
      <c r="RC19" s="5"/>
      <c r="RD19" s="5"/>
      <c r="RE19" s="5"/>
      <c r="RF19" s="5"/>
      <c r="RG19" s="5"/>
      <c r="RH19" s="5"/>
      <c r="RI19" s="5"/>
      <c r="RJ19" s="5"/>
      <c r="RK19" s="5"/>
      <c r="RL19" s="5"/>
      <c r="RM19" s="5"/>
      <c r="RN19" s="5"/>
      <c r="RO19" s="5"/>
      <c r="RP19" s="5"/>
      <c r="RQ19" s="5"/>
      <c r="RR19" s="5"/>
      <c r="RS19" s="5"/>
      <c r="RT19" s="5"/>
      <c r="RU19" s="5"/>
      <c r="RV19" s="5"/>
      <c r="RW19" s="5"/>
      <c r="RX19" s="5"/>
      <c r="RY19" s="5"/>
      <c r="RZ19" s="5"/>
      <c r="SA19" s="5"/>
      <c r="SB19" s="5"/>
      <c r="SC19" s="5"/>
      <c r="SD19" s="5"/>
      <c r="SE19" s="5"/>
      <c r="SF19" s="5"/>
      <c r="SG19" s="5"/>
      <c r="SH19" s="5"/>
      <c r="SI19" s="5"/>
      <c r="SJ19" s="5"/>
      <c r="SK19" s="5"/>
      <c r="SL19" s="5"/>
      <c r="SM19" s="5"/>
      <c r="SN19" s="5"/>
      <c r="SO19" s="5"/>
      <c r="SP19" s="5"/>
      <c r="SQ19" s="5"/>
      <c r="SR19" s="5"/>
      <c r="SS19" s="5"/>
      <c r="ST19" s="5"/>
      <c r="SU19" s="5"/>
      <c r="SV19" s="5"/>
      <c r="SW19" s="5"/>
      <c r="SX19" s="5"/>
      <c r="SY19" s="5"/>
      <c r="SZ19" s="5"/>
      <c r="TA19" s="5"/>
      <c r="TB19" s="5"/>
      <c r="TC19" s="5"/>
      <c r="TD19" s="5"/>
      <c r="TE19" s="5"/>
      <c r="TF19" s="5"/>
      <c r="TG19" s="5"/>
      <c r="TH19" s="5"/>
      <c r="TI19" s="5"/>
      <c r="TJ19" s="5"/>
      <c r="TK19" s="5"/>
      <c r="TL19" s="5"/>
      <c r="TM19" s="5"/>
      <c r="TN19" s="5"/>
      <c r="TO19" s="5"/>
      <c r="TP19" s="5"/>
      <c r="TQ19" s="5"/>
      <c r="TR19" s="5"/>
      <c r="TS19" s="5"/>
      <c r="TT19" s="5"/>
      <c r="TU19" s="5"/>
      <c r="TV19" s="5"/>
      <c r="TW19" s="5"/>
      <c r="TX19" s="5"/>
      <c r="TY19" s="5"/>
      <c r="TZ19" s="5"/>
      <c r="UA19" s="5"/>
      <c r="UB19" s="5"/>
      <c r="UC19" s="5"/>
      <c r="UD19" s="5"/>
      <c r="UE19" s="5"/>
      <c r="UF19" s="5"/>
      <c r="UG19" s="5"/>
      <c r="UH19" s="5"/>
      <c r="UI19" s="5"/>
      <c r="UJ19" s="5"/>
      <c r="UK19" s="5"/>
      <c r="UL19" s="5"/>
      <c r="UM19" s="5"/>
      <c r="UN19" s="5"/>
      <c r="UO19" s="5"/>
      <c r="UP19" s="5"/>
      <c r="UQ19" s="5"/>
      <c r="UR19" s="5"/>
      <c r="US19" s="5"/>
      <c r="UT19" s="5"/>
      <c r="UU19" s="5"/>
      <c r="UV19" s="5"/>
      <c r="UW19" s="5"/>
      <c r="UX19" s="5"/>
      <c r="UY19" s="5"/>
      <c r="UZ19" s="5"/>
      <c r="VA19" s="5"/>
      <c r="VB19" s="5"/>
      <c r="VC19" s="5"/>
      <c r="VD19" s="5"/>
      <c r="VE19" s="5"/>
      <c r="VF19" s="5"/>
      <c r="VG19" s="5"/>
      <c r="VH19" s="5"/>
      <c r="VI19" s="5"/>
      <c r="VJ19" s="5"/>
      <c r="VK19" s="5"/>
      <c r="VL19" s="5"/>
      <c r="VM19" s="5"/>
      <c r="VN19" s="5"/>
      <c r="VO19" s="5"/>
      <c r="VP19" s="5"/>
      <c r="VQ19" s="5"/>
      <c r="VR19" s="5"/>
      <c r="VS19" s="5"/>
      <c r="VT19" s="5"/>
      <c r="VU19" s="5"/>
      <c r="VV19" s="5"/>
      <c r="VW19" s="5"/>
      <c r="VX19" s="5"/>
      <c r="VY19" s="5"/>
      <c r="VZ19" s="5"/>
      <c r="WA19" s="5"/>
      <c r="WB19" s="5"/>
      <c r="WC19" s="5"/>
      <c r="WD19" s="5"/>
      <c r="WE19" s="5"/>
      <c r="WF19" s="5"/>
      <c r="WG19" s="5"/>
      <c r="WH19" s="5"/>
      <c r="WI19" s="5"/>
      <c r="WJ19" s="5"/>
      <c r="WK19" s="5"/>
      <c r="WL19" s="5"/>
      <c r="WM19" s="5"/>
      <c r="WN19" s="5"/>
      <c r="WO19" s="5"/>
      <c r="WP19" s="5"/>
      <c r="WQ19" s="5"/>
      <c r="WR19" s="5"/>
      <c r="WS19" s="5"/>
      <c r="WT19" s="5"/>
      <c r="WU19" s="5"/>
      <c r="WV19" s="5"/>
      <c r="WW19" s="5"/>
      <c r="WX19" s="5"/>
      <c r="WY19" s="5"/>
      <c r="WZ19" s="5"/>
      <c r="XA19" s="5"/>
      <c r="XB19" s="5"/>
      <c r="XC19" s="5"/>
      <c r="XD19" s="5"/>
      <c r="XE19" s="5"/>
      <c r="XF19" s="5"/>
      <c r="XG19" s="5"/>
      <c r="XH19" s="5"/>
      <c r="XI19" s="5"/>
      <c r="XJ19" s="5"/>
      <c r="XK19" s="5"/>
      <c r="XL19" s="5"/>
      <c r="XM19" s="5"/>
      <c r="XN19" s="5"/>
      <c r="XO19" s="5"/>
      <c r="XP19" s="5"/>
      <c r="XQ19" s="5"/>
      <c r="XR19" s="5"/>
      <c r="XS19" s="5"/>
      <c r="XT19" s="5"/>
      <c r="XU19" s="5"/>
      <c r="XV19" s="5"/>
      <c r="XW19" s="5"/>
      <c r="XX19" s="5"/>
      <c r="XY19" s="5"/>
      <c r="XZ19" s="5"/>
      <c r="YA19" s="5"/>
      <c r="YB19" s="5"/>
      <c r="YC19" s="5"/>
      <c r="YD19" s="5"/>
      <c r="YE19" s="5"/>
      <c r="YF19" s="5"/>
      <c r="YG19" s="5"/>
      <c r="YH19" s="5"/>
      <c r="YI19" s="5"/>
      <c r="YJ19" s="5"/>
      <c r="YK19" s="5"/>
      <c r="YL19" s="5"/>
      <c r="YM19" s="5"/>
      <c r="YN19" s="5"/>
      <c r="YO19" s="5"/>
      <c r="YP19" s="5"/>
      <c r="YQ19" s="5"/>
      <c r="YR19" s="5"/>
      <c r="YS19" s="5"/>
      <c r="YT19" s="5"/>
      <c r="YU19" s="5"/>
      <c r="YV19" s="5"/>
      <c r="YW19" s="5"/>
      <c r="YX19" s="5"/>
      <c r="YY19" s="5"/>
      <c r="YZ19" s="5"/>
      <c r="ZA19" s="5"/>
      <c r="ZB19" s="5"/>
      <c r="ZC19" s="5"/>
      <c r="ZD19" s="5"/>
      <c r="ZE19" s="5"/>
      <c r="ZF19" s="5"/>
      <c r="ZG19" s="5"/>
      <c r="ZH19" s="5"/>
      <c r="ZI19" s="5"/>
      <c r="ZJ19" s="5"/>
      <c r="ZK19" s="5"/>
      <c r="ZL19" s="5"/>
      <c r="ZM19" s="5"/>
      <c r="ZN19" s="5"/>
      <c r="ZO19" s="5"/>
      <c r="ZP19" s="5"/>
      <c r="ZQ19" s="5"/>
      <c r="ZR19" s="5"/>
      <c r="ZS19" s="5"/>
      <c r="ZT19" s="5"/>
      <c r="ZU19" s="5"/>
      <c r="ZV19" s="5"/>
      <c r="ZW19" s="5"/>
      <c r="ZX19" s="5"/>
      <c r="ZY19" s="5"/>
      <c r="ZZ19" s="5"/>
      <c r="AAA19" s="5"/>
      <c r="AAB19" s="5"/>
      <c r="AAC19" s="5"/>
      <c r="AAD19" s="5"/>
      <c r="AAE19" s="5"/>
      <c r="AAF19" s="5"/>
      <c r="AAG19" s="5"/>
      <c r="AAH19" s="5"/>
      <c r="AAI19" s="5"/>
      <c r="AAJ19" s="5"/>
      <c r="AAK19" s="5"/>
      <c r="AAL19" s="5"/>
      <c r="AAM19" s="5"/>
      <c r="AAN19" s="5"/>
      <c r="AAO19" s="5"/>
      <c r="AAP19" s="5"/>
      <c r="AAQ19" s="5"/>
      <c r="AAR19" s="5"/>
      <c r="AAS19" s="5"/>
      <c r="AAT19" s="5"/>
      <c r="AAU19" s="5"/>
      <c r="AAV19" s="5"/>
      <c r="AAW19" s="5"/>
      <c r="AAX19" s="5"/>
      <c r="AAY19" s="5"/>
      <c r="AAZ19" s="5"/>
      <c r="ABA19" s="5"/>
      <c r="ABB19" s="5"/>
      <c r="ABC19" s="5"/>
      <c r="ABD19" s="5"/>
      <c r="ABE19" s="5"/>
      <c r="ABF19" s="5"/>
      <c r="ABG19" s="5"/>
      <c r="ABH19" s="5"/>
      <c r="ABI19" s="5"/>
      <c r="ABJ19" s="5"/>
      <c r="ABK19" s="5"/>
      <c r="ABL19" s="5"/>
      <c r="ABM19" s="5"/>
      <c r="ABN19" s="5"/>
      <c r="ABO19" s="5"/>
      <c r="ABP19" s="5"/>
      <c r="ABQ19" s="5"/>
      <c r="ABR19" s="5"/>
      <c r="ABS19" s="5"/>
      <c r="ABT19" s="5"/>
      <c r="ABU19" s="5"/>
      <c r="ABV19" s="5"/>
      <c r="ABW19" s="5"/>
      <c r="ABX19" s="5"/>
      <c r="ABY19" s="5"/>
      <c r="ABZ19" s="5"/>
      <c r="ACA19" s="5"/>
      <c r="ACB19" s="5"/>
      <c r="ACC19" s="5"/>
      <c r="ACD19" s="5"/>
      <c r="ACE19" s="5"/>
      <c r="ACF19" s="5"/>
      <c r="ACG19" s="5"/>
      <c r="ACH19" s="5"/>
      <c r="ACI19" s="5"/>
      <c r="ACJ19" s="5"/>
      <c r="ACK19" s="5"/>
      <c r="ACL19" s="5"/>
      <c r="ACM19" s="5"/>
      <c r="ACN19" s="5"/>
      <c r="ACO19" s="5"/>
      <c r="ACP19" s="5"/>
      <c r="ACQ19" s="5"/>
      <c r="ACR19" s="5"/>
      <c r="ACS19" s="5"/>
      <c r="ACT19" s="5"/>
      <c r="ACU19" s="5"/>
      <c r="ACV19" s="5"/>
      <c r="ACW19" s="5"/>
      <c r="ACX19" s="5"/>
      <c r="ACY19" s="5"/>
      <c r="ACZ19" s="5"/>
      <c r="ADA19" s="5"/>
      <c r="ADB19" s="5"/>
      <c r="ADC19" s="5"/>
      <c r="ADD19" s="5"/>
      <c r="ADE19" s="5"/>
      <c r="ADF19" s="5"/>
      <c r="ADG19" s="5"/>
      <c r="ADH19" s="5"/>
      <c r="ADI19" s="5"/>
      <c r="ADJ19" s="5"/>
      <c r="ADK19" s="5"/>
      <c r="ADL19" s="5"/>
      <c r="ADM19" s="5"/>
      <c r="ADN19" s="5"/>
      <c r="ADO19" s="5"/>
      <c r="ADP19" s="5"/>
      <c r="ADQ19" s="5"/>
      <c r="ADR19" s="5"/>
      <c r="ADS19" s="5"/>
      <c r="ADT19" s="5"/>
      <c r="ADU19" s="5"/>
      <c r="ADV19" s="5"/>
      <c r="ADW19" s="5"/>
      <c r="ADX19" s="5"/>
      <c r="ADY19" s="5"/>
      <c r="ADZ19" s="5"/>
      <c r="AEA19" s="5"/>
      <c r="AEB19" s="5"/>
      <c r="AEC19" s="5"/>
      <c r="AED19" s="5"/>
      <c r="AEE19" s="5"/>
      <c r="AEF19" s="5"/>
      <c r="AEG19" s="5"/>
      <c r="AEH19" s="5"/>
      <c r="AEI19" s="5"/>
      <c r="AEJ19" s="5"/>
      <c r="AEK19" s="5"/>
      <c r="AEL19" s="5"/>
      <c r="AEM19" s="5"/>
      <c r="AEN19" s="5"/>
      <c r="AEO19" s="5"/>
      <c r="AEP19" s="5"/>
      <c r="AEQ19" s="5"/>
      <c r="AER19" s="5"/>
      <c r="AES19" s="5"/>
      <c r="AET19" s="5"/>
      <c r="AEU19" s="5"/>
      <c r="AEV19" s="5"/>
      <c r="AEW19" s="5"/>
      <c r="AEX19" s="5"/>
      <c r="AEY19" s="5"/>
      <c r="AEZ19" s="5"/>
      <c r="AFA19" s="5"/>
      <c r="AFB19" s="5"/>
      <c r="AFC19" s="5"/>
      <c r="AFD19" s="5"/>
      <c r="AFE19" s="5"/>
      <c r="AFF19" s="5"/>
      <c r="AFG19" s="5"/>
      <c r="AFH19" s="5"/>
      <c r="AFI19" s="5"/>
      <c r="AFJ19" s="5"/>
      <c r="AFK19" s="5"/>
      <c r="AFL19" s="5"/>
      <c r="AFM19" s="5"/>
      <c r="AFN19" s="5"/>
      <c r="AFO19" s="5"/>
      <c r="AFP19" s="5"/>
      <c r="AFQ19" s="5"/>
      <c r="AFR19" s="5"/>
      <c r="AFS19" s="5"/>
      <c r="AFT19" s="5"/>
      <c r="AFU19" s="5"/>
      <c r="AFV19" s="5"/>
      <c r="AFW19" s="5"/>
      <c r="AFX19" s="5"/>
      <c r="AFY19" s="5"/>
      <c r="AFZ19" s="5"/>
      <c r="AGA19" s="5"/>
      <c r="AGB19" s="5"/>
      <c r="AGC19" s="5"/>
      <c r="AGD19" s="5"/>
      <c r="AGE19" s="5"/>
      <c r="AGF19" s="5"/>
      <c r="AGG19" s="5"/>
      <c r="AGH19" s="5"/>
      <c r="AGI19" s="5"/>
      <c r="AGJ19" s="5"/>
      <c r="AGK19" s="5"/>
      <c r="AGL19" s="5"/>
      <c r="AGM19" s="5"/>
      <c r="AGN19" s="5"/>
      <c r="AGO19" s="5"/>
      <c r="AGP19" s="5"/>
      <c r="AGQ19" s="5"/>
      <c r="AGR19" s="5"/>
      <c r="AGS19" s="5"/>
      <c r="AGT19" s="5"/>
      <c r="AGU19" s="5"/>
      <c r="AGV19" s="5"/>
      <c r="AGW19" s="5"/>
      <c r="AGX19" s="5"/>
      <c r="AGY19" s="5"/>
      <c r="AGZ19" s="5"/>
      <c r="AHA19" s="5"/>
      <c r="AHB19" s="5"/>
      <c r="AHC19" s="5"/>
      <c r="AHD19" s="5"/>
      <c r="AHE19" s="5"/>
      <c r="AHF19" s="5"/>
      <c r="AHG19" s="5"/>
      <c r="AHH19" s="5"/>
      <c r="AHI19" s="5"/>
      <c r="AHJ19" s="5"/>
      <c r="AHK19" s="5"/>
      <c r="AHL19" s="5"/>
      <c r="AHM19" s="5"/>
      <c r="AHN19" s="5"/>
      <c r="AHO19" s="5"/>
      <c r="AHP19" s="5"/>
      <c r="AHQ19" s="5"/>
      <c r="AHR19" s="5"/>
      <c r="AHS19" s="5"/>
      <c r="AHT19" s="5"/>
      <c r="AHU19" s="5"/>
      <c r="AHV19" s="5"/>
      <c r="AHW19" s="5"/>
      <c r="AHX19" s="5"/>
      <c r="AHY19" s="5"/>
      <c r="AHZ19" s="5"/>
      <c r="AIA19" s="5"/>
      <c r="AIB19" s="5"/>
      <c r="AIC19" s="5"/>
      <c r="AID19" s="5"/>
      <c r="AIE19" s="5"/>
      <c r="AIF19" s="5"/>
      <c r="AIG19" s="5"/>
      <c r="AIH19" s="5"/>
      <c r="AII19" s="5"/>
      <c r="AIJ19" s="5"/>
      <c r="AIK19" s="5"/>
      <c r="AIL19" s="5"/>
      <c r="AIM19" s="5"/>
      <c r="AIN19" s="5"/>
      <c r="AIO19" s="5"/>
      <c r="AIP19" s="5"/>
      <c r="AIQ19" s="5"/>
      <c r="AIR19" s="5"/>
      <c r="AIS19" s="5"/>
      <c r="AIT19" s="5"/>
      <c r="AIU19" s="5"/>
      <c r="AIV19" s="5"/>
      <c r="AIW19" s="5"/>
      <c r="AIX19" s="5"/>
      <c r="AIY19" s="5"/>
      <c r="AIZ19" s="5"/>
      <c r="AJA19" s="5"/>
      <c r="AJB19" s="5"/>
      <c r="AJC19" s="5"/>
      <c r="AJD19" s="5"/>
      <c r="AJE19" s="5"/>
      <c r="AJF19" s="5"/>
      <c r="AJG19" s="5"/>
      <c r="AJH19" s="5"/>
      <c r="AJI19" s="5"/>
      <c r="AJJ19" s="5"/>
      <c r="AJK19" s="5"/>
      <c r="AJL19" s="5"/>
      <c r="AJM19" s="5"/>
      <c r="AJN19" s="5"/>
      <c r="AJO19" s="5"/>
      <c r="AJP19" s="5"/>
      <c r="AJQ19" s="5"/>
      <c r="AJR19" s="5"/>
      <c r="AJS19" s="5"/>
      <c r="AJT19" s="5"/>
      <c r="AJU19" s="5"/>
      <c r="AJV19" s="5"/>
      <c r="AJW19" s="5"/>
      <c r="AJX19" s="5"/>
      <c r="AJY19" s="5"/>
      <c r="AJZ19" s="5"/>
      <c r="AKA19" s="5"/>
      <c r="AKB19" s="5"/>
      <c r="AKC19" s="5"/>
      <c r="AKD19" s="5"/>
      <c r="AKE19" s="5"/>
      <c r="AKF19" s="5"/>
      <c r="AKG19" s="5"/>
      <c r="AKH19" s="5"/>
      <c r="AKI19" s="5"/>
      <c r="AKJ19" s="5"/>
      <c r="AKK19" s="5"/>
      <c r="AKL19" s="5"/>
      <c r="AKM19" s="5"/>
      <c r="AKN19" s="5"/>
      <c r="AKO19" s="5"/>
      <c r="AKP19" s="5"/>
      <c r="AKQ19" s="5"/>
      <c r="AKR19" s="5"/>
      <c r="AKS19" s="5"/>
      <c r="AKT19" s="5"/>
      <c r="AKU19" s="5"/>
      <c r="AKV19" s="5"/>
      <c r="AKW19" s="5"/>
      <c r="AKX19" s="5"/>
      <c r="AKY19" s="5"/>
      <c r="AKZ19" s="5"/>
      <c r="ALA19" s="5"/>
      <c r="ALB19" s="5"/>
      <c r="ALC19" s="5"/>
      <c r="ALD19" s="5"/>
      <c r="ALE19" s="5"/>
      <c r="ALF19" s="5"/>
      <c r="ALG19" s="5"/>
      <c r="ALH19" s="5"/>
      <c r="ALI19" s="5"/>
      <c r="ALJ19" s="5"/>
      <c r="ALK19" s="5"/>
      <c r="ALL19" s="5"/>
      <c r="ALM19" s="5"/>
      <c r="ALN19" s="5"/>
      <c r="ALO19" s="5"/>
      <c r="ALP19" s="5"/>
      <c r="ALQ19" s="5"/>
      <c r="ALR19" s="5"/>
      <c r="ALS19" s="5"/>
      <c r="ALT19" s="5"/>
      <c r="ALU19" s="5"/>
      <c r="ALV19" s="5"/>
      <c r="ALW19" s="5"/>
      <c r="ALX19" s="5"/>
      <c r="ALY19" s="5"/>
      <c r="ALZ19" s="5"/>
      <c r="AMA19" s="5"/>
      <c r="AMB19" s="5"/>
      <c r="AMC19" s="5"/>
      <c r="AMD19" s="5"/>
      <c r="AME19" s="5"/>
      <c r="AMF19" s="5"/>
      <c r="AMG19" s="5"/>
      <c r="AMH19" s="5"/>
      <c r="AMI19" s="5"/>
      <c r="AMJ19" s="5"/>
      <c r="AMK19" s="5"/>
    </row>
    <row r="20" spans="1:1025" ht="13.5" thickBot="1">
      <c r="A20" s="114" t="s">
        <v>81</v>
      </c>
      <c r="B20" s="115">
        <v>1.6500000000000001E-2</v>
      </c>
      <c r="C20" s="116">
        <v>6000</v>
      </c>
      <c r="D20" s="117">
        <f t="shared" ref="D20" si="0">C20</f>
        <v>6000</v>
      </c>
      <c r="E20" s="116">
        <f>(D20/(220*SQRT(3)*0.92))</f>
        <v>17.115126557004718</v>
      </c>
      <c r="F20" s="116">
        <f>E20*1.2</f>
        <v>20.538151868405659</v>
      </c>
      <c r="G20" s="118">
        <f>B20*F20</f>
        <v>0.33887950582869342</v>
      </c>
      <c r="H20" s="117">
        <v>10</v>
      </c>
      <c r="I20" s="117">
        <f>IF(H20=95,'Quant. Condutores e eletrodutos'!B$3,IF(H20=70,'Quant. Condutores e eletrodutos'!B$4,IF(H20=50,'Quant. Condutores e eletrodutos'!B$5,IF(H20=35,'Quant. Condutores e eletrodutos'!B$6,IF(H20=25,'Quant. Condutores e eletrodutos'!B$7,IF(H20=16,'Quant. Condutores e eletrodutos'!B$8,IF(H20=10,'Quant. Condutores e eletrodutos'!B$9,IF(H20=6,'Quant. Condutores e eletrodutos'!B$10,IF(H20=4,'Quant. Condutores e eletrodutos'!B$11,"erro")))))))))</f>
        <v>3.17</v>
      </c>
      <c r="J20" s="119">
        <f>B20*3000</f>
        <v>49.5</v>
      </c>
      <c r="K20" s="116">
        <v>220</v>
      </c>
      <c r="L20" s="116">
        <f>B20*3000</f>
        <v>49.5</v>
      </c>
      <c r="M20" s="120">
        <f>(G20*I20*100)/K20</f>
        <v>0.48829456067134464</v>
      </c>
      <c r="N20" s="121">
        <f t="shared" ref="N20" si="1">M20+N19</f>
        <v>0.63626260935963086</v>
      </c>
      <c r="O20" s="63"/>
      <c r="P20" s="14"/>
      <c r="Q20" s="80"/>
      <c r="R20" s="13"/>
      <c r="S20" s="22"/>
      <c r="T20" s="25"/>
      <c r="U20" s="35"/>
    </row>
    <row r="21" spans="1:1025" ht="13.5" thickBot="1">
      <c r="A21" s="62"/>
      <c r="B21" s="63"/>
      <c r="C21" s="55"/>
      <c r="D21" s="45"/>
      <c r="E21" s="55"/>
      <c r="F21" s="55"/>
      <c r="G21" s="55"/>
      <c r="H21" s="45"/>
      <c r="I21" s="45"/>
      <c r="J21" s="64"/>
      <c r="K21" s="55"/>
      <c r="L21" s="55"/>
      <c r="M21" s="65"/>
      <c r="N21" s="66"/>
      <c r="O21" s="63"/>
      <c r="P21" s="14"/>
      <c r="Q21" s="11"/>
      <c r="R21" s="13"/>
      <c r="S21" s="22"/>
      <c r="T21" s="25"/>
      <c r="U21" s="35"/>
    </row>
    <row r="22" spans="1:1025">
      <c r="A22" s="106" t="s">
        <v>15</v>
      </c>
      <c r="B22" s="107">
        <v>2.6499999999999999E-2</v>
      </c>
      <c r="C22" s="108">
        <v>2400</v>
      </c>
      <c r="D22" s="109">
        <f>C22</f>
        <v>2400</v>
      </c>
      <c r="E22" s="108">
        <f t="shared" ref="E22:E34" si="2">(D22/(220*SQRT(3)*0.92))</f>
        <v>6.8460506228018874</v>
      </c>
      <c r="F22" s="108">
        <f>E22*1.2</f>
        <v>8.2152607473622652</v>
      </c>
      <c r="G22" s="108">
        <f>B22*F22</f>
        <v>0.21770440980510003</v>
      </c>
      <c r="H22" s="109">
        <v>4</v>
      </c>
      <c r="I22" s="109">
        <f>IF(H22=95,'Quant. Condutores e eletrodutos'!B$3,IF(H22=70,'Quant. Condutores e eletrodutos'!B$4,IF(H22=50,'Quant. Condutores e eletrodutos'!B$5,IF(H22=35,'Quant. Condutores e eletrodutos'!B$6,IF(H22=25,'Quant. Condutores e eletrodutos'!B$7,IF(H22=16,'Quant. Condutores e eletrodutos'!B$8,IF(H22=10,'Quant. Condutores e eletrodutos'!B$9,IF(H22=6,'Quant. Condutores e eletrodutos'!B$10,IF(H22=4,'Quant. Condutores e eletrodutos'!B$11,"erro")))))))))</f>
        <v>7.79</v>
      </c>
      <c r="J22" s="111">
        <f>B22*3000</f>
        <v>79.5</v>
      </c>
      <c r="K22" s="108">
        <v>220</v>
      </c>
      <c r="L22" s="108">
        <f>B22*3000</f>
        <v>79.5</v>
      </c>
      <c r="M22" s="112">
        <f>(G22*I22*100)/K22</f>
        <v>0.770871523809877</v>
      </c>
      <c r="N22" s="113">
        <f>M22+N20</f>
        <v>1.407134133169508</v>
      </c>
      <c r="O22" s="63"/>
      <c r="P22" s="14"/>
      <c r="Q22" s="11"/>
      <c r="R22" s="13"/>
      <c r="S22" s="42"/>
      <c r="T22" s="22"/>
      <c r="U22" s="35"/>
    </row>
    <row r="23" spans="1:1025">
      <c r="A23" s="122" t="s">
        <v>83</v>
      </c>
      <c r="B23" s="63">
        <v>3.5000000000000003E-2</v>
      </c>
      <c r="C23" s="55">
        <v>2100</v>
      </c>
      <c r="D23" s="45">
        <f>C23</f>
        <v>2100</v>
      </c>
      <c r="E23" s="55">
        <f t="shared" si="2"/>
        <v>5.9902942949516511</v>
      </c>
      <c r="F23" s="55">
        <f>E23*1.2</f>
        <v>7.1883531539419812</v>
      </c>
      <c r="G23" s="55">
        <f>B23*F23</f>
        <v>0.25159236038796934</v>
      </c>
      <c r="H23" s="45">
        <v>4</v>
      </c>
      <c r="I23" s="45">
        <f>IF(H23=95,'Quant. Condutores e eletrodutos'!B$3,IF(H23=70,'Quant. Condutores e eletrodutos'!B$4,IF(H23=50,'Quant. Condutores e eletrodutos'!B$5,IF(H23=35,'Quant. Condutores e eletrodutos'!B$6,IF(H23=25,'Quant. Condutores e eletrodutos'!B$7,IF(H23=16,'Quant. Condutores e eletrodutos'!B$8,IF(H23=10,'Quant. Condutores e eletrodutos'!B$9,IF(H23=6,'Quant. Condutores e eletrodutos'!B$10,IF(H23=4,'Quant. Condutores e eletrodutos'!B$11,"erro")))))))))</f>
        <v>7.79</v>
      </c>
      <c r="J23" s="64">
        <f>B23*3000</f>
        <v>105.00000000000001</v>
      </c>
      <c r="K23" s="55">
        <v>220</v>
      </c>
      <c r="L23" s="55">
        <f>B23*3000</f>
        <v>105.00000000000001</v>
      </c>
      <c r="M23" s="65">
        <f>(G23*I23*100)/K23</f>
        <v>0.89086567610103684</v>
      </c>
      <c r="N23" s="123">
        <f>M23+N22</f>
        <v>2.2979998092705447</v>
      </c>
      <c r="O23" s="63"/>
      <c r="P23" s="14"/>
      <c r="Q23" s="11"/>
      <c r="R23" s="13"/>
      <c r="S23" s="42"/>
      <c r="T23" s="22"/>
      <c r="U23" s="35"/>
    </row>
    <row r="24" spans="1:1025">
      <c r="A24" s="122" t="s">
        <v>84</v>
      </c>
      <c r="B24" s="63">
        <v>0.03</v>
      </c>
      <c r="C24" s="55">
        <v>1800</v>
      </c>
      <c r="D24" s="45">
        <f>C24</f>
        <v>1800</v>
      </c>
      <c r="E24" s="55">
        <f t="shared" si="2"/>
        <v>5.1345379671014157</v>
      </c>
      <c r="F24" s="55">
        <f>E24*1.2</f>
        <v>6.1614455605216989</v>
      </c>
      <c r="G24" s="55">
        <f>B24*F24</f>
        <v>0.18484336681565097</v>
      </c>
      <c r="H24" s="45">
        <v>4</v>
      </c>
      <c r="I24" s="45">
        <f>IF(H24=95,'Quant. Condutores e eletrodutos'!B$3,IF(H24=70,'Quant. Condutores e eletrodutos'!B$4,IF(H24=50,'Quant. Condutores e eletrodutos'!B$5,IF(H24=35,'Quant. Condutores e eletrodutos'!B$6,IF(H24=25,'Quant. Condutores e eletrodutos'!B$7,IF(H24=16,'Quant. Condutores e eletrodutos'!B$8,IF(H24=10,'Quant. Condutores e eletrodutos'!B$9,IF(H24=6,'Quant. Condutores e eletrodutos'!B$10,IF(H24=4,'Quant. Condutores e eletrodutos'!B$11,"erro")))))))))</f>
        <v>7.79</v>
      </c>
      <c r="J24" s="64">
        <f>B24*3000</f>
        <v>90</v>
      </c>
      <c r="K24" s="55">
        <v>220</v>
      </c>
      <c r="L24" s="55">
        <f>B24*3000</f>
        <v>90</v>
      </c>
      <c r="M24" s="65">
        <f>(G24*I24*100)/K24</f>
        <v>0.65451355795178234</v>
      </c>
      <c r="N24" s="123">
        <f>M24+N23</f>
        <v>2.9525133672223269</v>
      </c>
      <c r="O24" s="63"/>
      <c r="P24" s="14"/>
      <c r="Q24" s="32"/>
      <c r="R24" s="33"/>
      <c r="S24" s="33"/>
      <c r="T24" s="33"/>
      <c r="U24" s="73"/>
    </row>
    <row r="25" spans="1:1025" s="4" customFormat="1">
      <c r="A25" s="122" t="s">
        <v>85</v>
      </c>
      <c r="B25" s="63">
        <v>0.03</v>
      </c>
      <c r="C25" s="55">
        <v>1500</v>
      </c>
      <c r="D25" s="45">
        <f>C25</f>
        <v>1500</v>
      </c>
      <c r="E25" s="55">
        <f t="shared" si="2"/>
        <v>4.2787816392511795</v>
      </c>
      <c r="F25" s="55">
        <f>E25*1.2</f>
        <v>5.1345379671014149</v>
      </c>
      <c r="G25" s="55">
        <f>B25*F25</f>
        <v>0.15403613901304244</v>
      </c>
      <c r="H25" s="45">
        <v>4</v>
      </c>
      <c r="I25" s="45">
        <f>IF(H25=95,'Quant. Condutores e eletrodutos'!B$3,IF(H25=70,'Quant. Condutores e eletrodutos'!B$4,IF(H25=50,'Quant. Condutores e eletrodutos'!B$5,IF(H25=35,'Quant. Condutores e eletrodutos'!B$6,IF(H25=25,'Quant. Condutores e eletrodutos'!B$7,IF(H25=16,'Quant. Condutores e eletrodutos'!B$8,IF(H25=10,'Quant. Condutores e eletrodutos'!B$9,IF(H25=6,'Quant. Condutores e eletrodutos'!B$10,IF(H25=4,'Quant. Condutores e eletrodutos'!B$11,"erro")))))))))</f>
        <v>7.79</v>
      </c>
      <c r="J25" s="64">
        <f>B25*3000</f>
        <v>90</v>
      </c>
      <c r="K25" s="55">
        <v>220</v>
      </c>
      <c r="L25" s="55">
        <f>B25*3000</f>
        <v>90</v>
      </c>
      <c r="M25" s="65">
        <f>(G25*I25*100)/K25</f>
        <v>0.54542796495981849</v>
      </c>
      <c r="N25" s="123">
        <f>M25+N24</f>
        <v>3.4979413321821453</v>
      </c>
      <c r="O25" s="63"/>
      <c r="P25" s="14"/>
      <c r="Q25" s="32"/>
      <c r="R25" s="33"/>
      <c r="S25" s="33"/>
      <c r="T25" s="33"/>
      <c r="U25" s="73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5"/>
      <c r="NI25" s="5"/>
      <c r="NJ25" s="5"/>
      <c r="NK25" s="5"/>
      <c r="NL25" s="5"/>
      <c r="NM25" s="5"/>
      <c r="NN25" s="5"/>
      <c r="NO25" s="5"/>
      <c r="NP25" s="5"/>
      <c r="NQ25" s="5"/>
      <c r="NR25" s="5"/>
      <c r="NS25" s="5"/>
      <c r="NT25" s="5"/>
      <c r="NU25" s="5"/>
      <c r="NV25" s="5"/>
      <c r="NW25" s="5"/>
      <c r="NX25" s="5"/>
      <c r="NY25" s="5"/>
      <c r="NZ25" s="5"/>
      <c r="OA25" s="5"/>
      <c r="OB25" s="5"/>
      <c r="OC25" s="5"/>
      <c r="OD25" s="5"/>
      <c r="OE25" s="5"/>
      <c r="OF25" s="5"/>
      <c r="OG25" s="5"/>
      <c r="OH25" s="5"/>
      <c r="OI25" s="5"/>
      <c r="OJ25" s="5"/>
      <c r="OK25" s="5"/>
      <c r="OL25" s="5"/>
      <c r="OM25" s="5"/>
      <c r="ON25" s="5"/>
      <c r="OO25" s="5"/>
      <c r="OP25" s="5"/>
      <c r="OQ25" s="5"/>
      <c r="OR25" s="5"/>
      <c r="OS25" s="5"/>
      <c r="OT25" s="5"/>
      <c r="OU25" s="5"/>
      <c r="OV25" s="5"/>
      <c r="OW25" s="5"/>
      <c r="OX25" s="5"/>
      <c r="OY25" s="5"/>
      <c r="OZ25" s="5"/>
      <c r="PA25" s="5"/>
      <c r="PB25" s="5"/>
      <c r="PC25" s="5"/>
      <c r="PD25" s="5"/>
      <c r="PE25" s="5"/>
      <c r="PF25" s="5"/>
      <c r="PG25" s="5"/>
      <c r="PH25" s="5"/>
      <c r="PI25" s="5"/>
      <c r="PJ25" s="5"/>
      <c r="PK25" s="5"/>
      <c r="PL25" s="5"/>
      <c r="PM25" s="5"/>
      <c r="PN25" s="5"/>
      <c r="PO25" s="5"/>
      <c r="PP25" s="5"/>
      <c r="PQ25" s="5"/>
      <c r="PR25" s="5"/>
      <c r="PS25" s="5"/>
      <c r="PT25" s="5"/>
      <c r="PU25" s="5"/>
      <c r="PV25" s="5"/>
      <c r="PW25" s="5"/>
      <c r="PX25" s="5"/>
      <c r="PY25" s="5"/>
      <c r="PZ25" s="5"/>
      <c r="QA25" s="5"/>
      <c r="QB25" s="5"/>
      <c r="QC25" s="5"/>
      <c r="QD25" s="5"/>
      <c r="QE25" s="5"/>
      <c r="QF25" s="5"/>
      <c r="QG25" s="5"/>
      <c r="QH25" s="5"/>
      <c r="QI25" s="5"/>
      <c r="QJ25" s="5"/>
      <c r="QK25" s="5"/>
      <c r="QL25" s="5"/>
      <c r="QM25" s="5"/>
      <c r="QN25" s="5"/>
      <c r="QO25" s="5"/>
      <c r="QP25" s="5"/>
      <c r="QQ25" s="5"/>
      <c r="QR25" s="5"/>
      <c r="QS25" s="5"/>
      <c r="QT25" s="5"/>
      <c r="QU25" s="5"/>
      <c r="QV25" s="5"/>
      <c r="QW25" s="5"/>
      <c r="QX25" s="5"/>
      <c r="QY25" s="5"/>
      <c r="QZ25" s="5"/>
      <c r="RA25" s="5"/>
      <c r="RB25" s="5"/>
      <c r="RC25" s="5"/>
      <c r="RD25" s="5"/>
      <c r="RE25" s="5"/>
      <c r="RF25" s="5"/>
      <c r="RG25" s="5"/>
      <c r="RH25" s="5"/>
      <c r="RI25" s="5"/>
      <c r="RJ25" s="5"/>
      <c r="RK25" s="5"/>
      <c r="RL25" s="5"/>
      <c r="RM25" s="5"/>
      <c r="RN25" s="5"/>
      <c r="RO25" s="5"/>
      <c r="RP25" s="5"/>
      <c r="RQ25" s="5"/>
      <c r="RR25" s="5"/>
      <c r="RS25" s="5"/>
      <c r="RT25" s="5"/>
      <c r="RU25" s="5"/>
      <c r="RV25" s="5"/>
      <c r="RW25" s="5"/>
      <c r="RX25" s="5"/>
      <c r="RY25" s="5"/>
      <c r="RZ25" s="5"/>
      <c r="SA25" s="5"/>
      <c r="SB25" s="5"/>
      <c r="SC25" s="5"/>
      <c r="SD25" s="5"/>
      <c r="SE25" s="5"/>
      <c r="SF25" s="5"/>
      <c r="SG25" s="5"/>
      <c r="SH25" s="5"/>
      <c r="SI25" s="5"/>
      <c r="SJ25" s="5"/>
      <c r="SK25" s="5"/>
      <c r="SL25" s="5"/>
      <c r="SM25" s="5"/>
      <c r="SN25" s="5"/>
      <c r="SO25" s="5"/>
      <c r="SP25" s="5"/>
      <c r="SQ25" s="5"/>
      <c r="SR25" s="5"/>
      <c r="SS25" s="5"/>
      <c r="ST25" s="5"/>
      <c r="SU25" s="5"/>
      <c r="SV25" s="5"/>
      <c r="SW25" s="5"/>
      <c r="SX25" s="5"/>
      <c r="SY25" s="5"/>
      <c r="SZ25" s="5"/>
      <c r="TA25" s="5"/>
      <c r="TB25" s="5"/>
      <c r="TC25" s="5"/>
      <c r="TD25" s="5"/>
      <c r="TE25" s="5"/>
      <c r="TF25" s="5"/>
      <c r="TG25" s="5"/>
      <c r="TH25" s="5"/>
      <c r="TI25" s="5"/>
      <c r="TJ25" s="5"/>
      <c r="TK25" s="5"/>
      <c r="TL25" s="5"/>
      <c r="TM25" s="5"/>
      <c r="TN25" s="5"/>
      <c r="TO25" s="5"/>
      <c r="TP25" s="5"/>
      <c r="TQ25" s="5"/>
      <c r="TR25" s="5"/>
      <c r="TS25" s="5"/>
      <c r="TT25" s="5"/>
      <c r="TU25" s="5"/>
      <c r="TV25" s="5"/>
      <c r="TW25" s="5"/>
      <c r="TX25" s="5"/>
      <c r="TY25" s="5"/>
      <c r="TZ25" s="5"/>
      <c r="UA25" s="5"/>
      <c r="UB25" s="5"/>
      <c r="UC25" s="5"/>
      <c r="UD25" s="5"/>
      <c r="UE25" s="5"/>
      <c r="UF25" s="5"/>
      <c r="UG25" s="5"/>
      <c r="UH25" s="5"/>
      <c r="UI25" s="5"/>
      <c r="UJ25" s="5"/>
      <c r="UK25" s="5"/>
      <c r="UL25" s="5"/>
      <c r="UM25" s="5"/>
      <c r="UN25" s="5"/>
      <c r="UO25" s="5"/>
      <c r="UP25" s="5"/>
      <c r="UQ25" s="5"/>
      <c r="UR25" s="5"/>
      <c r="US25" s="5"/>
      <c r="UT25" s="5"/>
      <c r="UU25" s="5"/>
      <c r="UV25" s="5"/>
      <c r="UW25" s="5"/>
      <c r="UX25" s="5"/>
      <c r="UY25" s="5"/>
      <c r="UZ25" s="5"/>
      <c r="VA25" s="5"/>
      <c r="VB25" s="5"/>
      <c r="VC25" s="5"/>
      <c r="VD25" s="5"/>
      <c r="VE25" s="5"/>
      <c r="VF25" s="5"/>
      <c r="VG25" s="5"/>
      <c r="VH25" s="5"/>
      <c r="VI25" s="5"/>
      <c r="VJ25" s="5"/>
      <c r="VK25" s="5"/>
      <c r="VL25" s="5"/>
      <c r="VM25" s="5"/>
      <c r="VN25" s="5"/>
      <c r="VO25" s="5"/>
      <c r="VP25" s="5"/>
      <c r="VQ25" s="5"/>
      <c r="VR25" s="5"/>
      <c r="VS25" s="5"/>
      <c r="VT25" s="5"/>
      <c r="VU25" s="5"/>
      <c r="VV25" s="5"/>
      <c r="VW25" s="5"/>
      <c r="VX25" s="5"/>
      <c r="VY25" s="5"/>
      <c r="VZ25" s="5"/>
      <c r="WA25" s="5"/>
      <c r="WB25" s="5"/>
      <c r="WC25" s="5"/>
      <c r="WD25" s="5"/>
      <c r="WE25" s="5"/>
      <c r="WF25" s="5"/>
      <c r="WG25" s="5"/>
      <c r="WH25" s="5"/>
      <c r="WI25" s="5"/>
      <c r="WJ25" s="5"/>
      <c r="WK25" s="5"/>
      <c r="WL25" s="5"/>
      <c r="WM25" s="5"/>
      <c r="WN25" s="5"/>
      <c r="WO25" s="5"/>
      <c r="WP25" s="5"/>
      <c r="WQ25" s="5"/>
      <c r="WR25" s="5"/>
      <c r="WS25" s="5"/>
      <c r="WT25" s="5"/>
      <c r="WU25" s="5"/>
      <c r="WV25" s="5"/>
      <c r="WW25" s="5"/>
      <c r="WX25" s="5"/>
      <c r="WY25" s="5"/>
      <c r="WZ25" s="5"/>
      <c r="XA25" s="5"/>
      <c r="XB25" s="5"/>
      <c r="XC25" s="5"/>
      <c r="XD25" s="5"/>
      <c r="XE25" s="5"/>
      <c r="XF25" s="5"/>
      <c r="XG25" s="5"/>
      <c r="XH25" s="5"/>
      <c r="XI25" s="5"/>
      <c r="XJ25" s="5"/>
      <c r="XK25" s="5"/>
      <c r="XL25" s="5"/>
      <c r="XM25" s="5"/>
      <c r="XN25" s="5"/>
      <c r="XO25" s="5"/>
      <c r="XP25" s="5"/>
      <c r="XQ25" s="5"/>
      <c r="XR25" s="5"/>
      <c r="XS25" s="5"/>
      <c r="XT25" s="5"/>
      <c r="XU25" s="5"/>
      <c r="XV25" s="5"/>
      <c r="XW25" s="5"/>
      <c r="XX25" s="5"/>
      <c r="XY25" s="5"/>
      <c r="XZ25" s="5"/>
      <c r="YA25" s="5"/>
      <c r="YB25" s="5"/>
      <c r="YC25" s="5"/>
      <c r="YD25" s="5"/>
      <c r="YE25" s="5"/>
      <c r="YF25" s="5"/>
      <c r="YG25" s="5"/>
      <c r="YH25" s="5"/>
      <c r="YI25" s="5"/>
      <c r="YJ25" s="5"/>
      <c r="YK25" s="5"/>
      <c r="YL25" s="5"/>
      <c r="YM25" s="5"/>
      <c r="YN25" s="5"/>
      <c r="YO25" s="5"/>
      <c r="YP25" s="5"/>
      <c r="YQ25" s="5"/>
      <c r="YR25" s="5"/>
      <c r="YS25" s="5"/>
      <c r="YT25" s="5"/>
      <c r="YU25" s="5"/>
      <c r="YV25" s="5"/>
      <c r="YW25" s="5"/>
      <c r="YX25" s="5"/>
      <c r="YY25" s="5"/>
      <c r="YZ25" s="5"/>
      <c r="ZA25" s="5"/>
      <c r="ZB25" s="5"/>
      <c r="ZC25" s="5"/>
      <c r="ZD25" s="5"/>
      <c r="ZE25" s="5"/>
      <c r="ZF25" s="5"/>
      <c r="ZG25" s="5"/>
      <c r="ZH25" s="5"/>
      <c r="ZI25" s="5"/>
      <c r="ZJ25" s="5"/>
      <c r="ZK25" s="5"/>
      <c r="ZL25" s="5"/>
      <c r="ZM25" s="5"/>
      <c r="ZN25" s="5"/>
      <c r="ZO25" s="5"/>
      <c r="ZP25" s="5"/>
      <c r="ZQ25" s="5"/>
      <c r="ZR25" s="5"/>
      <c r="ZS25" s="5"/>
      <c r="ZT25" s="5"/>
      <c r="ZU25" s="5"/>
      <c r="ZV25" s="5"/>
      <c r="ZW25" s="5"/>
      <c r="ZX25" s="5"/>
      <c r="ZY25" s="5"/>
      <c r="ZZ25" s="5"/>
      <c r="AAA25" s="5"/>
      <c r="AAB25" s="5"/>
      <c r="AAC25" s="5"/>
      <c r="AAD25" s="5"/>
      <c r="AAE25" s="5"/>
      <c r="AAF25" s="5"/>
      <c r="AAG25" s="5"/>
      <c r="AAH25" s="5"/>
      <c r="AAI25" s="5"/>
      <c r="AAJ25" s="5"/>
      <c r="AAK25" s="5"/>
      <c r="AAL25" s="5"/>
      <c r="AAM25" s="5"/>
      <c r="AAN25" s="5"/>
      <c r="AAO25" s="5"/>
      <c r="AAP25" s="5"/>
      <c r="AAQ25" s="5"/>
      <c r="AAR25" s="5"/>
      <c r="AAS25" s="5"/>
      <c r="AAT25" s="5"/>
      <c r="AAU25" s="5"/>
      <c r="AAV25" s="5"/>
      <c r="AAW25" s="5"/>
      <c r="AAX25" s="5"/>
      <c r="AAY25" s="5"/>
      <c r="AAZ25" s="5"/>
      <c r="ABA25" s="5"/>
      <c r="ABB25" s="5"/>
      <c r="ABC25" s="5"/>
      <c r="ABD25" s="5"/>
      <c r="ABE25" s="5"/>
      <c r="ABF25" s="5"/>
      <c r="ABG25" s="5"/>
      <c r="ABH25" s="5"/>
      <c r="ABI25" s="5"/>
      <c r="ABJ25" s="5"/>
      <c r="ABK25" s="5"/>
      <c r="ABL25" s="5"/>
      <c r="ABM25" s="5"/>
      <c r="ABN25" s="5"/>
      <c r="ABO25" s="5"/>
      <c r="ABP25" s="5"/>
      <c r="ABQ25" s="5"/>
      <c r="ABR25" s="5"/>
      <c r="ABS25" s="5"/>
      <c r="ABT25" s="5"/>
      <c r="ABU25" s="5"/>
      <c r="ABV25" s="5"/>
      <c r="ABW25" s="5"/>
      <c r="ABX25" s="5"/>
      <c r="ABY25" s="5"/>
      <c r="ABZ25" s="5"/>
      <c r="ACA25" s="5"/>
      <c r="ACB25" s="5"/>
      <c r="ACC25" s="5"/>
      <c r="ACD25" s="5"/>
      <c r="ACE25" s="5"/>
      <c r="ACF25" s="5"/>
      <c r="ACG25" s="5"/>
      <c r="ACH25" s="5"/>
      <c r="ACI25" s="5"/>
      <c r="ACJ25" s="5"/>
      <c r="ACK25" s="5"/>
      <c r="ACL25" s="5"/>
      <c r="ACM25" s="5"/>
      <c r="ACN25" s="5"/>
      <c r="ACO25" s="5"/>
      <c r="ACP25" s="5"/>
      <c r="ACQ25" s="5"/>
      <c r="ACR25" s="5"/>
      <c r="ACS25" s="5"/>
      <c r="ACT25" s="5"/>
      <c r="ACU25" s="5"/>
      <c r="ACV25" s="5"/>
      <c r="ACW25" s="5"/>
      <c r="ACX25" s="5"/>
      <c r="ACY25" s="5"/>
      <c r="ACZ25" s="5"/>
      <c r="ADA25" s="5"/>
      <c r="ADB25" s="5"/>
      <c r="ADC25" s="5"/>
      <c r="ADD25" s="5"/>
      <c r="ADE25" s="5"/>
      <c r="ADF25" s="5"/>
      <c r="ADG25" s="5"/>
      <c r="ADH25" s="5"/>
      <c r="ADI25" s="5"/>
      <c r="ADJ25" s="5"/>
      <c r="ADK25" s="5"/>
      <c r="ADL25" s="5"/>
      <c r="ADM25" s="5"/>
      <c r="ADN25" s="5"/>
      <c r="ADO25" s="5"/>
      <c r="ADP25" s="5"/>
      <c r="ADQ25" s="5"/>
      <c r="ADR25" s="5"/>
      <c r="ADS25" s="5"/>
      <c r="ADT25" s="5"/>
      <c r="ADU25" s="5"/>
      <c r="ADV25" s="5"/>
      <c r="ADW25" s="5"/>
      <c r="ADX25" s="5"/>
      <c r="ADY25" s="5"/>
      <c r="ADZ25" s="5"/>
      <c r="AEA25" s="5"/>
      <c r="AEB25" s="5"/>
      <c r="AEC25" s="5"/>
      <c r="AED25" s="5"/>
      <c r="AEE25" s="5"/>
      <c r="AEF25" s="5"/>
      <c r="AEG25" s="5"/>
      <c r="AEH25" s="5"/>
      <c r="AEI25" s="5"/>
      <c r="AEJ25" s="5"/>
      <c r="AEK25" s="5"/>
      <c r="AEL25" s="5"/>
      <c r="AEM25" s="5"/>
      <c r="AEN25" s="5"/>
      <c r="AEO25" s="5"/>
      <c r="AEP25" s="5"/>
      <c r="AEQ25" s="5"/>
      <c r="AER25" s="5"/>
      <c r="AES25" s="5"/>
      <c r="AET25" s="5"/>
      <c r="AEU25" s="5"/>
      <c r="AEV25" s="5"/>
      <c r="AEW25" s="5"/>
      <c r="AEX25" s="5"/>
      <c r="AEY25" s="5"/>
      <c r="AEZ25" s="5"/>
      <c r="AFA25" s="5"/>
      <c r="AFB25" s="5"/>
      <c r="AFC25" s="5"/>
      <c r="AFD25" s="5"/>
      <c r="AFE25" s="5"/>
      <c r="AFF25" s="5"/>
      <c r="AFG25" s="5"/>
      <c r="AFH25" s="5"/>
      <c r="AFI25" s="5"/>
      <c r="AFJ25" s="5"/>
      <c r="AFK25" s="5"/>
      <c r="AFL25" s="5"/>
      <c r="AFM25" s="5"/>
      <c r="AFN25" s="5"/>
      <c r="AFO25" s="5"/>
      <c r="AFP25" s="5"/>
      <c r="AFQ25" s="5"/>
      <c r="AFR25" s="5"/>
      <c r="AFS25" s="5"/>
      <c r="AFT25" s="5"/>
      <c r="AFU25" s="5"/>
      <c r="AFV25" s="5"/>
      <c r="AFW25" s="5"/>
      <c r="AFX25" s="5"/>
      <c r="AFY25" s="5"/>
      <c r="AFZ25" s="5"/>
      <c r="AGA25" s="5"/>
      <c r="AGB25" s="5"/>
      <c r="AGC25" s="5"/>
      <c r="AGD25" s="5"/>
      <c r="AGE25" s="5"/>
      <c r="AGF25" s="5"/>
      <c r="AGG25" s="5"/>
      <c r="AGH25" s="5"/>
      <c r="AGI25" s="5"/>
      <c r="AGJ25" s="5"/>
      <c r="AGK25" s="5"/>
      <c r="AGL25" s="5"/>
      <c r="AGM25" s="5"/>
      <c r="AGN25" s="5"/>
      <c r="AGO25" s="5"/>
      <c r="AGP25" s="5"/>
      <c r="AGQ25" s="5"/>
      <c r="AGR25" s="5"/>
      <c r="AGS25" s="5"/>
      <c r="AGT25" s="5"/>
      <c r="AGU25" s="5"/>
      <c r="AGV25" s="5"/>
      <c r="AGW25" s="5"/>
      <c r="AGX25" s="5"/>
      <c r="AGY25" s="5"/>
      <c r="AGZ25" s="5"/>
      <c r="AHA25" s="5"/>
      <c r="AHB25" s="5"/>
      <c r="AHC25" s="5"/>
      <c r="AHD25" s="5"/>
      <c r="AHE25" s="5"/>
      <c r="AHF25" s="5"/>
      <c r="AHG25" s="5"/>
      <c r="AHH25" s="5"/>
      <c r="AHI25" s="5"/>
      <c r="AHJ25" s="5"/>
      <c r="AHK25" s="5"/>
      <c r="AHL25" s="5"/>
      <c r="AHM25" s="5"/>
      <c r="AHN25" s="5"/>
      <c r="AHO25" s="5"/>
      <c r="AHP25" s="5"/>
      <c r="AHQ25" s="5"/>
      <c r="AHR25" s="5"/>
      <c r="AHS25" s="5"/>
      <c r="AHT25" s="5"/>
      <c r="AHU25" s="5"/>
      <c r="AHV25" s="5"/>
      <c r="AHW25" s="5"/>
      <c r="AHX25" s="5"/>
      <c r="AHY25" s="5"/>
      <c r="AHZ25" s="5"/>
      <c r="AIA25" s="5"/>
      <c r="AIB25" s="5"/>
      <c r="AIC25" s="5"/>
      <c r="AID25" s="5"/>
      <c r="AIE25" s="5"/>
      <c r="AIF25" s="5"/>
      <c r="AIG25" s="5"/>
      <c r="AIH25" s="5"/>
      <c r="AII25" s="5"/>
      <c r="AIJ25" s="5"/>
      <c r="AIK25" s="5"/>
      <c r="AIL25" s="5"/>
      <c r="AIM25" s="5"/>
      <c r="AIN25" s="5"/>
      <c r="AIO25" s="5"/>
      <c r="AIP25" s="5"/>
      <c r="AIQ25" s="5"/>
      <c r="AIR25" s="5"/>
      <c r="AIS25" s="5"/>
      <c r="AIT25" s="5"/>
      <c r="AIU25" s="5"/>
      <c r="AIV25" s="5"/>
      <c r="AIW25" s="5"/>
      <c r="AIX25" s="5"/>
      <c r="AIY25" s="5"/>
      <c r="AIZ25" s="5"/>
      <c r="AJA25" s="5"/>
      <c r="AJB25" s="5"/>
      <c r="AJC25" s="5"/>
      <c r="AJD25" s="5"/>
      <c r="AJE25" s="5"/>
      <c r="AJF25" s="5"/>
      <c r="AJG25" s="5"/>
      <c r="AJH25" s="5"/>
      <c r="AJI25" s="5"/>
      <c r="AJJ25" s="5"/>
      <c r="AJK25" s="5"/>
      <c r="AJL25" s="5"/>
      <c r="AJM25" s="5"/>
      <c r="AJN25" s="5"/>
      <c r="AJO25" s="5"/>
      <c r="AJP25" s="5"/>
      <c r="AJQ25" s="5"/>
      <c r="AJR25" s="5"/>
      <c r="AJS25" s="5"/>
      <c r="AJT25" s="5"/>
      <c r="AJU25" s="5"/>
      <c r="AJV25" s="5"/>
      <c r="AJW25" s="5"/>
      <c r="AJX25" s="5"/>
      <c r="AJY25" s="5"/>
      <c r="AJZ25" s="5"/>
      <c r="AKA25" s="5"/>
      <c r="AKB25" s="5"/>
      <c r="AKC25" s="5"/>
      <c r="AKD25" s="5"/>
      <c r="AKE25" s="5"/>
      <c r="AKF25" s="5"/>
      <c r="AKG25" s="5"/>
      <c r="AKH25" s="5"/>
      <c r="AKI25" s="5"/>
      <c r="AKJ25" s="5"/>
      <c r="AKK25" s="5"/>
      <c r="AKL25" s="5"/>
      <c r="AKM25" s="5"/>
      <c r="AKN25" s="5"/>
      <c r="AKO25" s="5"/>
      <c r="AKP25" s="5"/>
      <c r="AKQ25" s="5"/>
      <c r="AKR25" s="5"/>
      <c r="AKS25" s="5"/>
      <c r="AKT25" s="5"/>
      <c r="AKU25" s="5"/>
      <c r="AKV25" s="5"/>
      <c r="AKW25" s="5"/>
      <c r="AKX25" s="5"/>
      <c r="AKY25" s="5"/>
      <c r="AKZ25" s="5"/>
      <c r="ALA25" s="5"/>
      <c r="ALB25" s="5"/>
      <c r="ALC25" s="5"/>
      <c r="ALD25" s="5"/>
      <c r="ALE25" s="5"/>
      <c r="ALF25" s="5"/>
      <c r="ALG25" s="5"/>
      <c r="ALH25" s="5"/>
      <c r="ALI25" s="5"/>
      <c r="ALJ25" s="5"/>
      <c r="ALK25" s="5"/>
      <c r="ALL25" s="5"/>
      <c r="ALM25" s="5"/>
      <c r="ALN25" s="5"/>
      <c r="ALO25" s="5"/>
      <c r="ALP25" s="5"/>
      <c r="ALQ25" s="5"/>
      <c r="ALR25" s="5"/>
      <c r="ALS25" s="5"/>
      <c r="ALT25" s="5"/>
      <c r="ALU25" s="5"/>
      <c r="ALV25" s="5"/>
      <c r="ALW25" s="5"/>
      <c r="ALX25" s="5"/>
      <c r="ALY25" s="5"/>
      <c r="ALZ25" s="5"/>
      <c r="AMA25" s="5"/>
      <c r="AMB25" s="5"/>
      <c r="AMC25" s="5"/>
      <c r="AMD25" s="5"/>
      <c r="AME25" s="5"/>
      <c r="AMF25" s="5"/>
      <c r="AMG25" s="5"/>
      <c r="AMH25" s="5"/>
      <c r="AMI25" s="5"/>
      <c r="AMJ25" s="5"/>
      <c r="AMK25" s="5"/>
    </row>
    <row r="26" spans="1:1025">
      <c r="A26" s="122" t="s">
        <v>91</v>
      </c>
      <c r="B26" s="63">
        <v>3.5000000000000003E-2</v>
      </c>
      <c r="C26" s="55">
        <v>1200</v>
      </c>
      <c r="D26" s="45">
        <f>C26</f>
        <v>1200</v>
      </c>
      <c r="E26" s="55">
        <f t="shared" si="2"/>
        <v>3.4230253114009437</v>
      </c>
      <c r="F26" s="55">
        <f>E26*1.2</f>
        <v>4.1076303736811326</v>
      </c>
      <c r="G26" s="55">
        <f>B26*F26</f>
        <v>0.14376706307883966</v>
      </c>
      <c r="H26" s="45">
        <v>4</v>
      </c>
      <c r="I26" s="45">
        <f>IF(H26=95,'Quant. Condutores e eletrodutos'!B$3,IF(H26=70,'Quant. Condutores e eletrodutos'!B$4,IF(H26=50,'Quant. Condutores e eletrodutos'!B$5,IF(H26=35,'Quant. Condutores e eletrodutos'!B$6,IF(H26=25,'Quant. Condutores e eletrodutos'!B$7,IF(H26=16,'Quant. Condutores e eletrodutos'!B$8,IF(H26=10,'Quant. Condutores e eletrodutos'!B$9,IF(H26=6,'Quant. Condutores e eletrodutos'!B$10,IF(H26=4,'Quant. Condutores e eletrodutos'!B$11,"erro")))))))))</f>
        <v>7.79</v>
      </c>
      <c r="J26" s="64">
        <f>B26*3000</f>
        <v>105.00000000000001</v>
      </c>
      <c r="K26" s="55">
        <v>220</v>
      </c>
      <c r="L26" s="55">
        <f>B26*3000</f>
        <v>105.00000000000001</v>
      </c>
      <c r="M26" s="65">
        <f>(G26*I26*100)/K26</f>
        <v>0.50906610062916402</v>
      </c>
      <c r="N26" s="123">
        <f>M26+N25</f>
        <v>4.0070074328113092</v>
      </c>
      <c r="O26" s="63"/>
      <c r="P26" s="14"/>
      <c r="Q26" s="12"/>
      <c r="R26" s="13"/>
      <c r="S26" s="14"/>
      <c r="T26" s="14"/>
      <c r="U26" s="12"/>
    </row>
    <row r="27" spans="1:1025" s="4" customFormat="1">
      <c r="A27" s="122" t="s">
        <v>88</v>
      </c>
      <c r="B27" s="63">
        <v>0.03</v>
      </c>
      <c r="C27" s="55">
        <v>900</v>
      </c>
      <c r="D27" s="45">
        <f t="shared" ref="D27:D28" si="3">C27</f>
        <v>900</v>
      </c>
      <c r="E27" s="55">
        <f t="shared" si="2"/>
        <v>2.5672689835507079</v>
      </c>
      <c r="F27" s="55">
        <f t="shared" ref="F27:F28" si="4">E27*1.2</f>
        <v>3.0807227802608494</v>
      </c>
      <c r="G27" s="55">
        <f t="shared" ref="G27:G28" si="5">B27*F27</f>
        <v>9.2421683407825486E-2</v>
      </c>
      <c r="H27" s="45">
        <v>4</v>
      </c>
      <c r="I27" s="45">
        <f>IF(H27=95,'Quant. Condutores e eletrodutos'!B$3,IF(H27=70,'Quant. Condutores e eletrodutos'!B$4,IF(H27=50,'Quant. Condutores e eletrodutos'!B$5,IF(H27=35,'Quant. Condutores e eletrodutos'!B$6,IF(H27=25,'Quant. Condutores e eletrodutos'!B$7,IF(H27=16,'Quant. Condutores e eletrodutos'!B$8,IF(H27=10,'Quant. Condutores e eletrodutos'!B$9,IF(H27=6,'Quant. Condutores e eletrodutos'!B$10,IF(H27=4,'Quant. Condutores e eletrodutos'!B$11,"erro")))))))))</f>
        <v>7.79</v>
      </c>
      <c r="J27" s="64">
        <f t="shared" ref="J27:J28" si="6">B27*3000</f>
        <v>90</v>
      </c>
      <c r="K27" s="55">
        <v>220</v>
      </c>
      <c r="L27" s="55">
        <f t="shared" ref="L27:L28" si="7">B27*3000</f>
        <v>90</v>
      </c>
      <c r="M27" s="65">
        <f t="shared" ref="M27:M28" si="8">(G27*I27*100)/K27</f>
        <v>0.32725677897589117</v>
      </c>
      <c r="N27" s="123">
        <f t="shared" ref="N27:N28" si="9">M27+N26</f>
        <v>4.3342642117872003</v>
      </c>
      <c r="O27" s="63"/>
      <c r="P27" s="14"/>
      <c r="Q27" s="12"/>
      <c r="R27" s="13"/>
      <c r="S27" s="14"/>
      <c r="T27" s="14"/>
      <c r="U27" s="12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5"/>
      <c r="NI27" s="5"/>
      <c r="NJ27" s="5"/>
      <c r="NK27" s="5"/>
      <c r="NL27" s="5"/>
      <c r="NM27" s="5"/>
      <c r="NN27" s="5"/>
      <c r="NO27" s="5"/>
      <c r="NP27" s="5"/>
      <c r="NQ27" s="5"/>
      <c r="NR27" s="5"/>
      <c r="NS27" s="5"/>
      <c r="NT27" s="5"/>
      <c r="NU27" s="5"/>
      <c r="NV27" s="5"/>
      <c r="NW27" s="5"/>
      <c r="NX27" s="5"/>
      <c r="NY27" s="5"/>
      <c r="NZ27" s="5"/>
      <c r="OA27" s="5"/>
      <c r="OB27" s="5"/>
      <c r="OC27" s="5"/>
      <c r="OD27" s="5"/>
      <c r="OE27" s="5"/>
      <c r="OF27" s="5"/>
      <c r="OG27" s="5"/>
      <c r="OH27" s="5"/>
      <c r="OI27" s="5"/>
      <c r="OJ27" s="5"/>
      <c r="OK27" s="5"/>
      <c r="OL27" s="5"/>
      <c r="OM27" s="5"/>
      <c r="ON27" s="5"/>
      <c r="OO27" s="5"/>
      <c r="OP27" s="5"/>
      <c r="OQ27" s="5"/>
      <c r="OR27" s="5"/>
      <c r="OS27" s="5"/>
      <c r="OT27" s="5"/>
      <c r="OU27" s="5"/>
      <c r="OV27" s="5"/>
      <c r="OW27" s="5"/>
      <c r="OX27" s="5"/>
      <c r="OY27" s="5"/>
      <c r="OZ27" s="5"/>
      <c r="PA27" s="5"/>
      <c r="PB27" s="5"/>
      <c r="PC27" s="5"/>
      <c r="PD27" s="5"/>
      <c r="PE27" s="5"/>
      <c r="PF27" s="5"/>
      <c r="PG27" s="5"/>
      <c r="PH27" s="5"/>
      <c r="PI27" s="5"/>
      <c r="PJ27" s="5"/>
      <c r="PK27" s="5"/>
      <c r="PL27" s="5"/>
      <c r="PM27" s="5"/>
      <c r="PN27" s="5"/>
      <c r="PO27" s="5"/>
      <c r="PP27" s="5"/>
      <c r="PQ27" s="5"/>
      <c r="PR27" s="5"/>
      <c r="PS27" s="5"/>
      <c r="PT27" s="5"/>
      <c r="PU27" s="5"/>
      <c r="PV27" s="5"/>
      <c r="PW27" s="5"/>
      <c r="PX27" s="5"/>
      <c r="PY27" s="5"/>
      <c r="PZ27" s="5"/>
      <c r="QA27" s="5"/>
      <c r="QB27" s="5"/>
      <c r="QC27" s="5"/>
      <c r="QD27" s="5"/>
      <c r="QE27" s="5"/>
      <c r="QF27" s="5"/>
      <c r="QG27" s="5"/>
      <c r="QH27" s="5"/>
      <c r="QI27" s="5"/>
      <c r="QJ27" s="5"/>
      <c r="QK27" s="5"/>
      <c r="QL27" s="5"/>
      <c r="QM27" s="5"/>
      <c r="QN27" s="5"/>
      <c r="QO27" s="5"/>
      <c r="QP27" s="5"/>
      <c r="QQ27" s="5"/>
      <c r="QR27" s="5"/>
      <c r="QS27" s="5"/>
      <c r="QT27" s="5"/>
      <c r="QU27" s="5"/>
      <c r="QV27" s="5"/>
      <c r="QW27" s="5"/>
      <c r="QX27" s="5"/>
      <c r="QY27" s="5"/>
      <c r="QZ27" s="5"/>
      <c r="RA27" s="5"/>
      <c r="RB27" s="5"/>
      <c r="RC27" s="5"/>
      <c r="RD27" s="5"/>
      <c r="RE27" s="5"/>
      <c r="RF27" s="5"/>
      <c r="RG27" s="5"/>
      <c r="RH27" s="5"/>
      <c r="RI27" s="5"/>
      <c r="RJ27" s="5"/>
      <c r="RK27" s="5"/>
      <c r="RL27" s="5"/>
      <c r="RM27" s="5"/>
      <c r="RN27" s="5"/>
      <c r="RO27" s="5"/>
      <c r="RP27" s="5"/>
      <c r="RQ27" s="5"/>
      <c r="RR27" s="5"/>
      <c r="RS27" s="5"/>
      <c r="RT27" s="5"/>
      <c r="RU27" s="5"/>
      <c r="RV27" s="5"/>
      <c r="RW27" s="5"/>
      <c r="RX27" s="5"/>
      <c r="RY27" s="5"/>
      <c r="RZ27" s="5"/>
      <c r="SA27" s="5"/>
      <c r="SB27" s="5"/>
      <c r="SC27" s="5"/>
      <c r="SD27" s="5"/>
      <c r="SE27" s="5"/>
      <c r="SF27" s="5"/>
      <c r="SG27" s="5"/>
      <c r="SH27" s="5"/>
      <c r="SI27" s="5"/>
      <c r="SJ27" s="5"/>
      <c r="SK27" s="5"/>
      <c r="SL27" s="5"/>
      <c r="SM27" s="5"/>
      <c r="SN27" s="5"/>
      <c r="SO27" s="5"/>
      <c r="SP27" s="5"/>
      <c r="SQ27" s="5"/>
      <c r="SR27" s="5"/>
      <c r="SS27" s="5"/>
      <c r="ST27" s="5"/>
      <c r="SU27" s="5"/>
      <c r="SV27" s="5"/>
      <c r="SW27" s="5"/>
      <c r="SX27" s="5"/>
      <c r="SY27" s="5"/>
      <c r="SZ27" s="5"/>
      <c r="TA27" s="5"/>
      <c r="TB27" s="5"/>
      <c r="TC27" s="5"/>
      <c r="TD27" s="5"/>
      <c r="TE27" s="5"/>
      <c r="TF27" s="5"/>
      <c r="TG27" s="5"/>
      <c r="TH27" s="5"/>
      <c r="TI27" s="5"/>
      <c r="TJ27" s="5"/>
      <c r="TK27" s="5"/>
      <c r="TL27" s="5"/>
      <c r="TM27" s="5"/>
      <c r="TN27" s="5"/>
      <c r="TO27" s="5"/>
      <c r="TP27" s="5"/>
      <c r="TQ27" s="5"/>
      <c r="TR27" s="5"/>
      <c r="TS27" s="5"/>
      <c r="TT27" s="5"/>
      <c r="TU27" s="5"/>
      <c r="TV27" s="5"/>
      <c r="TW27" s="5"/>
      <c r="TX27" s="5"/>
      <c r="TY27" s="5"/>
      <c r="TZ27" s="5"/>
      <c r="UA27" s="5"/>
      <c r="UB27" s="5"/>
      <c r="UC27" s="5"/>
      <c r="UD27" s="5"/>
      <c r="UE27" s="5"/>
      <c r="UF27" s="5"/>
      <c r="UG27" s="5"/>
      <c r="UH27" s="5"/>
      <c r="UI27" s="5"/>
      <c r="UJ27" s="5"/>
      <c r="UK27" s="5"/>
      <c r="UL27" s="5"/>
      <c r="UM27" s="5"/>
      <c r="UN27" s="5"/>
      <c r="UO27" s="5"/>
      <c r="UP27" s="5"/>
      <c r="UQ27" s="5"/>
      <c r="UR27" s="5"/>
      <c r="US27" s="5"/>
      <c r="UT27" s="5"/>
      <c r="UU27" s="5"/>
      <c r="UV27" s="5"/>
      <c r="UW27" s="5"/>
      <c r="UX27" s="5"/>
      <c r="UY27" s="5"/>
      <c r="UZ27" s="5"/>
      <c r="VA27" s="5"/>
      <c r="VB27" s="5"/>
      <c r="VC27" s="5"/>
      <c r="VD27" s="5"/>
      <c r="VE27" s="5"/>
      <c r="VF27" s="5"/>
      <c r="VG27" s="5"/>
      <c r="VH27" s="5"/>
      <c r="VI27" s="5"/>
      <c r="VJ27" s="5"/>
      <c r="VK27" s="5"/>
      <c r="VL27" s="5"/>
      <c r="VM27" s="5"/>
      <c r="VN27" s="5"/>
      <c r="VO27" s="5"/>
      <c r="VP27" s="5"/>
      <c r="VQ27" s="5"/>
      <c r="VR27" s="5"/>
      <c r="VS27" s="5"/>
      <c r="VT27" s="5"/>
      <c r="VU27" s="5"/>
      <c r="VV27" s="5"/>
      <c r="VW27" s="5"/>
      <c r="VX27" s="5"/>
      <c r="VY27" s="5"/>
      <c r="VZ27" s="5"/>
      <c r="WA27" s="5"/>
      <c r="WB27" s="5"/>
      <c r="WC27" s="5"/>
      <c r="WD27" s="5"/>
      <c r="WE27" s="5"/>
      <c r="WF27" s="5"/>
      <c r="WG27" s="5"/>
      <c r="WH27" s="5"/>
      <c r="WI27" s="5"/>
      <c r="WJ27" s="5"/>
      <c r="WK27" s="5"/>
      <c r="WL27" s="5"/>
      <c r="WM27" s="5"/>
      <c r="WN27" s="5"/>
      <c r="WO27" s="5"/>
      <c r="WP27" s="5"/>
      <c r="WQ27" s="5"/>
      <c r="WR27" s="5"/>
      <c r="WS27" s="5"/>
      <c r="WT27" s="5"/>
      <c r="WU27" s="5"/>
      <c r="WV27" s="5"/>
      <c r="WW27" s="5"/>
      <c r="WX27" s="5"/>
      <c r="WY27" s="5"/>
      <c r="WZ27" s="5"/>
      <c r="XA27" s="5"/>
      <c r="XB27" s="5"/>
      <c r="XC27" s="5"/>
      <c r="XD27" s="5"/>
      <c r="XE27" s="5"/>
      <c r="XF27" s="5"/>
      <c r="XG27" s="5"/>
      <c r="XH27" s="5"/>
      <c r="XI27" s="5"/>
      <c r="XJ27" s="5"/>
      <c r="XK27" s="5"/>
      <c r="XL27" s="5"/>
      <c r="XM27" s="5"/>
      <c r="XN27" s="5"/>
      <c r="XO27" s="5"/>
      <c r="XP27" s="5"/>
      <c r="XQ27" s="5"/>
      <c r="XR27" s="5"/>
      <c r="XS27" s="5"/>
      <c r="XT27" s="5"/>
      <c r="XU27" s="5"/>
      <c r="XV27" s="5"/>
      <c r="XW27" s="5"/>
      <c r="XX27" s="5"/>
      <c r="XY27" s="5"/>
      <c r="XZ27" s="5"/>
      <c r="YA27" s="5"/>
      <c r="YB27" s="5"/>
      <c r="YC27" s="5"/>
      <c r="YD27" s="5"/>
      <c r="YE27" s="5"/>
      <c r="YF27" s="5"/>
      <c r="YG27" s="5"/>
      <c r="YH27" s="5"/>
      <c r="YI27" s="5"/>
      <c r="YJ27" s="5"/>
      <c r="YK27" s="5"/>
      <c r="YL27" s="5"/>
      <c r="YM27" s="5"/>
      <c r="YN27" s="5"/>
      <c r="YO27" s="5"/>
      <c r="YP27" s="5"/>
      <c r="YQ27" s="5"/>
      <c r="YR27" s="5"/>
      <c r="YS27" s="5"/>
      <c r="YT27" s="5"/>
      <c r="YU27" s="5"/>
      <c r="YV27" s="5"/>
      <c r="YW27" s="5"/>
      <c r="YX27" s="5"/>
      <c r="YY27" s="5"/>
      <c r="YZ27" s="5"/>
      <c r="ZA27" s="5"/>
      <c r="ZB27" s="5"/>
      <c r="ZC27" s="5"/>
      <c r="ZD27" s="5"/>
      <c r="ZE27" s="5"/>
      <c r="ZF27" s="5"/>
      <c r="ZG27" s="5"/>
      <c r="ZH27" s="5"/>
      <c r="ZI27" s="5"/>
      <c r="ZJ27" s="5"/>
      <c r="ZK27" s="5"/>
      <c r="ZL27" s="5"/>
      <c r="ZM27" s="5"/>
      <c r="ZN27" s="5"/>
      <c r="ZO27" s="5"/>
      <c r="ZP27" s="5"/>
      <c r="ZQ27" s="5"/>
      <c r="ZR27" s="5"/>
      <c r="ZS27" s="5"/>
      <c r="ZT27" s="5"/>
      <c r="ZU27" s="5"/>
      <c r="ZV27" s="5"/>
      <c r="ZW27" s="5"/>
      <c r="ZX27" s="5"/>
      <c r="ZY27" s="5"/>
      <c r="ZZ27" s="5"/>
      <c r="AAA27" s="5"/>
      <c r="AAB27" s="5"/>
      <c r="AAC27" s="5"/>
      <c r="AAD27" s="5"/>
      <c r="AAE27" s="5"/>
      <c r="AAF27" s="5"/>
      <c r="AAG27" s="5"/>
      <c r="AAH27" s="5"/>
      <c r="AAI27" s="5"/>
      <c r="AAJ27" s="5"/>
      <c r="AAK27" s="5"/>
      <c r="AAL27" s="5"/>
      <c r="AAM27" s="5"/>
      <c r="AAN27" s="5"/>
      <c r="AAO27" s="5"/>
      <c r="AAP27" s="5"/>
      <c r="AAQ27" s="5"/>
      <c r="AAR27" s="5"/>
      <c r="AAS27" s="5"/>
      <c r="AAT27" s="5"/>
      <c r="AAU27" s="5"/>
      <c r="AAV27" s="5"/>
      <c r="AAW27" s="5"/>
      <c r="AAX27" s="5"/>
      <c r="AAY27" s="5"/>
      <c r="AAZ27" s="5"/>
      <c r="ABA27" s="5"/>
      <c r="ABB27" s="5"/>
      <c r="ABC27" s="5"/>
      <c r="ABD27" s="5"/>
      <c r="ABE27" s="5"/>
      <c r="ABF27" s="5"/>
      <c r="ABG27" s="5"/>
      <c r="ABH27" s="5"/>
      <c r="ABI27" s="5"/>
      <c r="ABJ27" s="5"/>
      <c r="ABK27" s="5"/>
      <c r="ABL27" s="5"/>
      <c r="ABM27" s="5"/>
      <c r="ABN27" s="5"/>
      <c r="ABO27" s="5"/>
      <c r="ABP27" s="5"/>
      <c r="ABQ27" s="5"/>
      <c r="ABR27" s="5"/>
      <c r="ABS27" s="5"/>
      <c r="ABT27" s="5"/>
      <c r="ABU27" s="5"/>
      <c r="ABV27" s="5"/>
      <c r="ABW27" s="5"/>
      <c r="ABX27" s="5"/>
      <c r="ABY27" s="5"/>
      <c r="ABZ27" s="5"/>
      <c r="ACA27" s="5"/>
      <c r="ACB27" s="5"/>
      <c r="ACC27" s="5"/>
      <c r="ACD27" s="5"/>
      <c r="ACE27" s="5"/>
      <c r="ACF27" s="5"/>
      <c r="ACG27" s="5"/>
      <c r="ACH27" s="5"/>
      <c r="ACI27" s="5"/>
      <c r="ACJ27" s="5"/>
      <c r="ACK27" s="5"/>
      <c r="ACL27" s="5"/>
      <c r="ACM27" s="5"/>
      <c r="ACN27" s="5"/>
      <c r="ACO27" s="5"/>
      <c r="ACP27" s="5"/>
      <c r="ACQ27" s="5"/>
      <c r="ACR27" s="5"/>
      <c r="ACS27" s="5"/>
      <c r="ACT27" s="5"/>
      <c r="ACU27" s="5"/>
      <c r="ACV27" s="5"/>
      <c r="ACW27" s="5"/>
      <c r="ACX27" s="5"/>
      <c r="ACY27" s="5"/>
      <c r="ACZ27" s="5"/>
      <c r="ADA27" s="5"/>
      <c r="ADB27" s="5"/>
      <c r="ADC27" s="5"/>
      <c r="ADD27" s="5"/>
      <c r="ADE27" s="5"/>
      <c r="ADF27" s="5"/>
      <c r="ADG27" s="5"/>
      <c r="ADH27" s="5"/>
      <c r="ADI27" s="5"/>
      <c r="ADJ27" s="5"/>
      <c r="ADK27" s="5"/>
      <c r="ADL27" s="5"/>
      <c r="ADM27" s="5"/>
      <c r="ADN27" s="5"/>
      <c r="ADO27" s="5"/>
      <c r="ADP27" s="5"/>
      <c r="ADQ27" s="5"/>
      <c r="ADR27" s="5"/>
      <c r="ADS27" s="5"/>
      <c r="ADT27" s="5"/>
      <c r="ADU27" s="5"/>
      <c r="ADV27" s="5"/>
      <c r="ADW27" s="5"/>
      <c r="ADX27" s="5"/>
      <c r="ADY27" s="5"/>
      <c r="ADZ27" s="5"/>
      <c r="AEA27" s="5"/>
      <c r="AEB27" s="5"/>
      <c r="AEC27" s="5"/>
      <c r="AED27" s="5"/>
      <c r="AEE27" s="5"/>
      <c r="AEF27" s="5"/>
      <c r="AEG27" s="5"/>
      <c r="AEH27" s="5"/>
      <c r="AEI27" s="5"/>
      <c r="AEJ27" s="5"/>
      <c r="AEK27" s="5"/>
      <c r="AEL27" s="5"/>
      <c r="AEM27" s="5"/>
      <c r="AEN27" s="5"/>
      <c r="AEO27" s="5"/>
      <c r="AEP27" s="5"/>
      <c r="AEQ27" s="5"/>
      <c r="AER27" s="5"/>
      <c r="AES27" s="5"/>
      <c r="AET27" s="5"/>
      <c r="AEU27" s="5"/>
      <c r="AEV27" s="5"/>
      <c r="AEW27" s="5"/>
      <c r="AEX27" s="5"/>
      <c r="AEY27" s="5"/>
      <c r="AEZ27" s="5"/>
      <c r="AFA27" s="5"/>
      <c r="AFB27" s="5"/>
      <c r="AFC27" s="5"/>
      <c r="AFD27" s="5"/>
      <c r="AFE27" s="5"/>
      <c r="AFF27" s="5"/>
      <c r="AFG27" s="5"/>
      <c r="AFH27" s="5"/>
      <c r="AFI27" s="5"/>
      <c r="AFJ27" s="5"/>
      <c r="AFK27" s="5"/>
      <c r="AFL27" s="5"/>
      <c r="AFM27" s="5"/>
      <c r="AFN27" s="5"/>
      <c r="AFO27" s="5"/>
      <c r="AFP27" s="5"/>
      <c r="AFQ27" s="5"/>
      <c r="AFR27" s="5"/>
      <c r="AFS27" s="5"/>
      <c r="AFT27" s="5"/>
      <c r="AFU27" s="5"/>
      <c r="AFV27" s="5"/>
      <c r="AFW27" s="5"/>
      <c r="AFX27" s="5"/>
      <c r="AFY27" s="5"/>
      <c r="AFZ27" s="5"/>
      <c r="AGA27" s="5"/>
      <c r="AGB27" s="5"/>
      <c r="AGC27" s="5"/>
      <c r="AGD27" s="5"/>
      <c r="AGE27" s="5"/>
      <c r="AGF27" s="5"/>
      <c r="AGG27" s="5"/>
      <c r="AGH27" s="5"/>
      <c r="AGI27" s="5"/>
      <c r="AGJ27" s="5"/>
      <c r="AGK27" s="5"/>
      <c r="AGL27" s="5"/>
      <c r="AGM27" s="5"/>
      <c r="AGN27" s="5"/>
      <c r="AGO27" s="5"/>
      <c r="AGP27" s="5"/>
      <c r="AGQ27" s="5"/>
      <c r="AGR27" s="5"/>
      <c r="AGS27" s="5"/>
      <c r="AGT27" s="5"/>
      <c r="AGU27" s="5"/>
      <c r="AGV27" s="5"/>
      <c r="AGW27" s="5"/>
      <c r="AGX27" s="5"/>
      <c r="AGY27" s="5"/>
      <c r="AGZ27" s="5"/>
      <c r="AHA27" s="5"/>
      <c r="AHB27" s="5"/>
      <c r="AHC27" s="5"/>
      <c r="AHD27" s="5"/>
      <c r="AHE27" s="5"/>
      <c r="AHF27" s="5"/>
      <c r="AHG27" s="5"/>
      <c r="AHH27" s="5"/>
      <c r="AHI27" s="5"/>
      <c r="AHJ27" s="5"/>
      <c r="AHK27" s="5"/>
      <c r="AHL27" s="5"/>
      <c r="AHM27" s="5"/>
      <c r="AHN27" s="5"/>
      <c r="AHO27" s="5"/>
      <c r="AHP27" s="5"/>
      <c r="AHQ27" s="5"/>
      <c r="AHR27" s="5"/>
      <c r="AHS27" s="5"/>
      <c r="AHT27" s="5"/>
      <c r="AHU27" s="5"/>
      <c r="AHV27" s="5"/>
      <c r="AHW27" s="5"/>
      <c r="AHX27" s="5"/>
      <c r="AHY27" s="5"/>
      <c r="AHZ27" s="5"/>
      <c r="AIA27" s="5"/>
      <c r="AIB27" s="5"/>
      <c r="AIC27" s="5"/>
      <c r="AID27" s="5"/>
      <c r="AIE27" s="5"/>
      <c r="AIF27" s="5"/>
      <c r="AIG27" s="5"/>
      <c r="AIH27" s="5"/>
      <c r="AII27" s="5"/>
      <c r="AIJ27" s="5"/>
      <c r="AIK27" s="5"/>
      <c r="AIL27" s="5"/>
      <c r="AIM27" s="5"/>
      <c r="AIN27" s="5"/>
      <c r="AIO27" s="5"/>
      <c r="AIP27" s="5"/>
      <c r="AIQ27" s="5"/>
      <c r="AIR27" s="5"/>
      <c r="AIS27" s="5"/>
      <c r="AIT27" s="5"/>
      <c r="AIU27" s="5"/>
      <c r="AIV27" s="5"/>
      <c r="AIW27" s="5"/>
      <c r="AIX27" s="5"/>
      <c r="AIY27" s="5"/>
      <c r="AIZ27" s="5"/>
      <c r="AJA27" s="5"/>
      <c r="AJB27" s="5"/>
      <c r="AJC27" s="5"/>
      <c r="AJD27" s="5"/>
      <c r="AJE27" s="5"/>
      <c r="AJF27" s="5"/>
      <c r="AJG27" s="5"/>
      <c r="AJH27" s="5"/>
      <c r="AJI27" s="5"/>
      <c r="AJJ27" s="5"/>
      <c r="AJK27" s="5"/>
      <c r="AJL27" s="5"/>
      <c r="AJM27" s="5"/>
      <c r="AJN27" s="5"/>
      <c r="AJO27" s="5"/>
      <c r="AJP27" s="5"/>
      <c r="AJQ27" s="5"/>
      <c r="AJR27" s="5"/>
      <c r="AJS27" s="5"/>
      <c r="AJT27" s="5"/>
      <c r="AJU27" s="5"/>
      <c r="AJV27" s="5"/>
      <c r="AJW27" s="5"/>
      <c r="AJX27" s="5"/>
      <c r="AJY27" s="5"/>
      <c r="AJZ27" s="5"/>
      <c r="AKA27" s="5"/>
      <c r="AKB27" s="5"/>
      <c r="AKC27" s="5"/>
      <c r="AKD27" s="5"/>
      <c r="AKE27" s="5"/>
      <c r="AKF27" s="5"/>
      <c r="AKG27" s="5"/>
      <c r="AKH27" s="5"/>
      <c r="AKI27" s="5"/>
      <c r="AKJ27" s="5"/>
      <c r="AKK27" s="5"/>
      <c r="AKL27" s="5"/>
      <c r="AKM27" s="5"/>
      <c r="AKN27" s="5"/>
      <c r="AKO27" s="5"/>
      <c r="AKP27" s="5"/>
      <c r="AKQ27" s="5"/>
      <c r="AKR27" s="5"/>
      <c r="AKS27" s="5"/>
      <c r="AKT27" s="5"/>
      <c r="AKU27" s="5"/>
      <c r="AKV27" s="5"/>
      <c r="AKW27" s="5"/>
      <c r="AKX27" s="5"/>
      <c r="AKY27" s="5"/>
      <c r="AKZ27" s="5"/>
      <c r="ALA27" s="5"/>
      <c r="ALB27" s="5"/>
      <c r="ALC27" s="5"/>
      <c r="ALD27" s="5"/>
      <c r="ALE27" s="5"/>
      <c r="ALF27" s="5"/>
      <c r="ALG27" s="5"/>
      <c r="ALH27" s="5"/>
      <c r="ALI27" s="5"/>
      <c r="ALJ27" s="5"/>
      <c r="ALK27" s="5"/>
      <c r="ALL27" s="5"/>
      <c r="ALM27" s="5"/>
      <c r="ALN27" s="5"/>
      <c r="ALO27" s="5"/>
      <c r="ALP27" s="5"/>
      <c r="ALQ27" s="5"/>
      <c r="ALR27" s="5"/>
      <c r="ALS27" s="5"/>
      <c r="ALT27" s="5"/>
      <c r="ALU27" s="5"/>
      <c r="ALV27" s="5"/>
      <c r="ALW27" s="5"/>
      <c r="ALX27" s="5"/>
      <c r="ALY27" s="5"/>
      <c r="ALZ27" s="5"/>
      <c r="AMA27" s="5"/>
      <c r="AMB27" s="5"/>
      <c r="AMC27" s="5"/>
      <c r="AMD27" s="5"/>
      <c r="AME27" s="5"/>
      <c r="AMF27" s="5"/>
      <c r="AMG27" s="5"/>
      <c r="AMH27" s="5"/>
      <c r="AMI27" s="5"/>
      <c r="AMJ27" s="5"/>
      <c r="AMK27" s="5"/>
    </row>
    <row r="28" spans="1:1025" s="4" customFormat="1">
      <c r="A28" s="122" t="s">
        <v>87</v>
      </c>
      <c r="B28" s="63">
        <v>0.03</v>
      </c>
      <c r="C28" s="55">
        <v>600</v>
      </c>
      <c r="D28" s="45">
        <f t="shared" si="3"/>
        <v>600</v>
      </c>
      <c r="E28" s="55">
        <f t="shared" si="2"/>
        <v>1.7115126557004718</v>
      </c>
      <c r="F28" s="55">
        <f t="shared" si="4"/>
        <v>2.0538151868405663</v>
      </c>
      <c r="G28" s="55">
        <f t="shared" si="5"/>
        <v>6.1614455605216986E-2</v>
      </c>
      <c r="H28" s="45">
        <v>4</v>
      </c>
      <c r="I28" s="45">
        <f>IF(H28=95,'Quant. Condutores e eletrodutos'!B$3,IF(H28=70,'Quant. Condutores e eletrodutos'!B$4,IF(H28=50,'Quant. Condutores e eletrodutos'!B$5,IF(H28=35,'Quant. Condutores e eletrodutos'!B$6,IF(H28=25,'Quant. Condutores e eletrodutos'!B$7,IF(H28=16,'Quant. Condutores e eletrodutos'!B$8,IF(H28=10,'Quant. Condutores e eletrodutos'!B$9,IF(H28=6,'Quant. Condutores e eletrodutos'!B$10,IF(H28=4,'Quant. Condutores e eletrodutos'!B$11,"erro")))))))))</f>
        <v>7.79</v>
      </c>
      <c r="J28" s="64">
        <f t="shared" si="6"/>
        <v>90</v>
      </c>
      <c r="K28" s="55">
        <v>220</v>
      </c>
      <c r="L28" s="55">
        <f t="shared" si="7"/>
        <v>90</v>
      </c>
      <c r="M28" s="65">
        <f t="shared" si="8"/>
        <v>0.2181711859839274</v>
      </c>
      <c r="N28" s="123">
        <f t="shared" si="9"/>
        <v>4.552435397771128</v>
      </c>
      <c r="O28" s="63"/>
      <c r="P28" s="14"/>
      <c r="Q28" s="12"/>
      <c r="R28" s="13"/>
      <c r="S28" s="14"/>
      <c r="T28" s="14"/>
      <c r="U28" s="12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5"/>
      <c r="NI28" s="5"/>
      <c r="NJ28" s="5"/>
      <c r="NK28" s="5"/>
      <c r="NL28" s="5"/>
      <c r="NM28" s="5"/>
      <c r="NN28" s="5"/>
      <c r="NO28" s="5"/>
      <c r="NP28" s="5"/>
      <c r="NQ28" s="5"/>
      <c r="NR28" s="5"/>
      <c r="NS28" s="5"/>
      <c r="NT28" s="5"/>
      <c r="NU28" s="5"/>
      <c r="NV28" s="5"/>
      <c r="NW28" s="5"/>
      <c r="NX28" s="5"/>
      <c r="NY28" s="5"/>
      <c r="NZ28" s="5"/>
      <c r="OA28" s="5"/>
      <c r="OB28" s="5"/>
      <c r="OC28" s="5"/>
      <c r="OD28" s="5"/>
      <c r="OE28" s="5"/>
      <c r="OF28" s="5"/>
      <c r="OG28" s="5"/>
      <c r="OH28" s="5"/>
      <c r="OI28" s="5"/>
      <c r="OJ28" s="5"/>
      <c r="OK28" s="5"/>
      <c r="OL28" s="5"/>
      <c r="OM28" s="5"/>
      <c r="ON28" s="5"/>
      <c r="OO28" s="5"/>
      <c r="OP28" s="5"/>
      <c r="OQ28" s="5"/>
      <c r="OR28" s="5"/>
      <c r="OS28" s="5"/>
      <c r="OT28" s="5"/>
      <c r="OU28" s="5"/>
      <c r="OV28" s="5"/>
      <c r="OW28" s="5"/>
      <c r="OX28" s="5"/>
      <c r="OY28" s="5"/>
      <c r="OZ28" s="5"/>
      <c r="PA28" s="5"/>
      <c r="PB28" s="5"/>
      <c r="PC28" s="5"/>
      <c r="PD28" s="5"/>
      <c r="PE28" s="5"/>
      <c r="PF28" s="5"/>
      <c r="PG28" s="5"/>
      <c r="PH28" s="5"/>
      <c r="PI28" s="5"/>
      <c r="PJ28" s="5"/>
      <c r="PK28" s="5"/>
      <c r="PL28" s="5"/>
      <c r="PM28" s="5"/>
      <c r="PN28" s="5"/>
      <c r="PO28" s="5"/>
      <c r="PP28" s="5"/>
      <c r="PQ28" s="5"/>
      <c r="PR28" s="5"/>
      <c r="PS28" s="5"/>
      <c r="PT28" s="5"/>
      <c r="PU28" s="5"/>
      <c r="PV28" s="5"/>
      <c r="PW28" s="5"/>
      <c r="PX28" s="5"/>
      <c r="PY28" s="5"/>
      <c r="PZ28" s="5"/>
      <c r="QA28" s="5"/>
      <c r="QB28" s="5"/>
      <c r="QC28" s="5"/>
      <c r="QD28" s="5"/>
      <c r="QE28" s="5"/>
      <c r="QF28" s="5"/>
      <c r="QG28" s="5"/>
      <c r="QH28" s="5"/>
      <c r="QI28" s="5"/>
      <c r="QJ28" s="5"/>
      <c r="QK28" s="5"/>
      <c r="QL28" s="5"/>
      <c r="QM28" s="5"/>
      <c r="QN28" s="5"/>
      <c r="QO28" s="5"/>
      <c r="QP28" s="5"/>
      <c r="QQ28" s="5"/>
      <c r="QR28" s="5"/>
      <c r="QS28" s="5"/>
      <c r="QT28" s="5"/>
      <c r="QU28" s="5"/>
      <c r="QV28" s="5"/>
      <c r="QW28" s="5"/>
      <c r="QX28" s="5"/>
      <c r="QY28" s="5"/>
      <c r="QZ28" s="5"/>
      <c r="RA28" s="5"/>
      <c r="RB28" s="5"/>
      <c r="RC28" s="5"/>
      <c r="RD28" s="5"/>
      <c r="RE28" s="5"/>
      <c r="RF28" s="5"/>
      <c r="RG28" s="5"/>
      <c r="RH28" s="5"/>
      <c r="RI28" s="5"/>
      <c r="RJ28" s="5"/>
      <c r="RK28" s="5"/>
      <c r="RL28" s="5"/>
      <c r="RM28" s="5"/>
      <c r="RN28" s="5"/>
      <c r="RO28" s="5"/>
      <c r="RP28" s="5"/>
      <c r="RQ28" s="5"/>
      <c r="RR28" s="5"/>
      <c r="RS28" s="5"/>
      <c r="RT28" s="5"/>
      <c r="RU28" s="5"/>
      <c r="RV28" s="5"/>
      <c r="RW28" s="5"/>
      <c r="RX28" s="5"/>
      <c r="RY28" s="5"/>
      <c r="RZ28" s="5"/>
      <c r="SA28" s="5"/>
      <c r="SB28" s="5"/>
      <c r="SC28" s="5"/>
      <c r="SD28" s="5"/>
      <c r="SE28" s="5"/>
      <c r="SF28" s="5"/>
      <c r="SG28" s="5"/>
      <c r="SH28" s="5"/>
      <c r="SI28" s="5"/>
      <c r="SJ28" s="5"/>
      <c r="SK28" s="5"/>
      <c r="SL28" s="5"/>
      <c r="SM28" s="5"/>
      <c r="SN28" s="5"/>
      <c r="SO28" s="5"/>
      <c r="SP28" s="5"/>
      <c r="SQ28" s="5"/>
      <c r="SR28" s="5"/>
      <c r="SS28" s="5"/>
      <c r="ST28" s="5"/>
      <c r="SU28" s="5"/>
      <c r="SV28" s="5"/>
      <c r="SW28" s="5"/>
      <c r="SX28" s="5"/>
      <c r="SY28" s="5"/>
      <c r="SZ28" s="5"/>
      <c r="TA28" s="5"/>
      <c r="TB28" s="5"/>
      <c r="TC28" s="5"/>
      <c r="TD28" s="5"/>
      <c r="TE28" s="5"/>
      <c r="TF28" s="5"/>
      <c r="TG28" s="5"/>
      <c r="TH28" s="5"/>
      <c r="TI28" s="5"/>
      <c r="TJ28" s="5"/>
      <c r="TK28" s="5"/>
      <c r="TL28" s="5"/>
      <c r="TM28" s="5"/>
      <c r="TN28" s="5"/>
      <c r="TO28" s="5"/>
      <c r="TP28" s="5"/>
      <c r="TQ28" s="5"/>
      <c r="TR28" s="5"/>
      <c r="TS28" s="5"/>
      <c r="TT28" s="5"/>
      <c r="TU28" s="5"/>
      <c r="TV28" s="5"/>
      <c r="TW28" s="5"/>
      <c r="TX28" s="5"/>
      <c r="TY28" s="5"/>
      <c r="TZ28" s="5"/>
      <c r="UA28" s="5"/>
      <c r="UB28" s="5"/>
      <c r="UC28" s="5"/>
      <c r="UD28" s="5"/>
      <c r="UE28" s="5"/>
      <c r="UF28" s="5"/>
      <c r="UG28" s="5"/>
      <c r="UH28" s="5"/>
      <c r="UI28" s="5"/>
      <c r="UJ28" s="5"/>
      <c r="UK28" s="5"/>
      <c r="UL28" s="5"/>
      <c r="UM28" s="5"/>
      <c r="UN28" s="5"/>
      <c r="UO28" s="5"/>
      <c r="UP28" s="5"/>
      <c r="UQ28" s="5"/>
      <c r="UR28" s="5"/>
      <c r="US28" s="5"/>
      <c r="UT28" s="5"/>
      <c r="UU28" s="5"/>
      <c r="UV28" s="5"/>
      <c r="UW28" s="5"/>
      <c r="UX28" s="5"/>
      <c r="UY28" s="5"/>
      <c r="UZ28" s="5"/>
      <c r="VA28" s="5"/>
      <c r="VB28" s="5"/>
      <c r="VC28" s="5"/>
      <c r="VD28" s="5"/>
      <c r="VE28" s="5"/>
      <c r="VF28" s="5"/>
      <c r="VG28" s="5"/>
      <c r="VH28" s="5"/>
      <c r="VI28" s="5"/>
      <c r="VJ28" s="5"/>
      <c r="VK28" s="5"/>
      <c r="VL28" s="5"/>
      <c r="VM28" s="5"/>
      <c r="VN28" s="5"/>
      <c r="VO28" s="5"/>
      <c r="VP28" s="5"/>
      <c r="VQ28" s="5"/>
      <c r="VR28" s="5"/>
      <c r="VS28" s="5"/>
      <c r="VT28" s="5"/>
      <c r="VU28" s="5"/>
      <c r="VV28" s="5"/>
      <c r="VW28" s="5"/>
      <c r="VX28" s="5"/>
      <c r="VY28" s="5"/>
      <c r="VZ28" s="5"/>
      <c r="WA28" s="5"/>
      <c r="WB28" s="5"/>
      <c r="WC28" s="5"/>
      <c r="WD28" s="5"/>
      <c r="WE28" s="5"/>
      <c r="WF28" s="5"/>
      <c r="WG28" s="5"/>
      <c r="WH28" s="5"/>
      <c r="WI28" s="5"/>
      <c r="WJ28" s="5"/>
      <c r="WK28" s="5"/>
      <c r="WL28" s="5"/>
      <c r="WM28" s="5"/>
      <c r="WN28" s="5"/>
      <c r="WO28" s="5"/>
      <c r="WP28" s="5"/>
      <c r="WQ28" s="5"/>
      <c r="WR28" s="5"/>
      <c r="WS28" s="5"/>
      <c r="WT28" s="5"/>
      <c r="WU28" s="5"/>
      <c r="WV28" s="5"/>
      <c r="WW28" s="5"/>
      <c r="WX28" s="5"/>
      <c r="WY28" s="5"/>
      <c r="WZ28" s="5"/>
      <c r="XA28" s="5"/>
      <c r="XB28" s="5"/>
      <c r="XC28" s="5"/>
      <c r="XD28" s="5"/>
      <c r="XE28" s="5"/>
      <c r="XF28" s="5"/>
      <c r="XG28" s="5"/>
      <c r="XH28" s="5"/>
      <c r="XI28" s="5"/>
      <c r="XJ28" s="5"/>
      <c r="XK28" s="5"/>
      <c r="XL28" s="5"/>
      <c r="XM28" s="5"/>
      <c r="XN28" s="5"/>
      <c r="XO28" s="5"/>
      <c r="XP28" s="5"/>
      <c r="XQ28" s="5"/>
      <c r="XR28" s="5"/>
      <c r="XS28" s="5"/>
      <c r="XT28" s="5"/>
      <c r="XU28" s="5"/>
      <c r="XV28" s="5"/>
      <c r="XW28" s="5"/>
      <c r="XX28" s="5"/>
      <c r="XY28" s="5"/>
      <c r="XZ28" s="5"/>
      <c r="YA28" s="5"/>
      <c r="YB28" s="5"/>
      <c r="YC28" s="5"/>
      <c r="YD28" s="5"/>
      <c r="YE28" s="5"/>
      <c r="YF28" s="5"/>
      <c r="YG28" s="5"/>
      <c r="YH28" s="5"/>
      <c r="YI28" s="5"/>
      <c r="YJ28" s="5"/>
      <c r="YK28" s="5"/>
      <c r="YL28" s="5"/>
      <c r="YM28" s="5"/>
      <c r="YN28" s="5"/>
      <c r="YO28" s="5"/>
      <c r="YP28" s="5"/>
      <c r="YQ28" s="5"/>
      <c r="YR28" s="5"/>
      <c r="YS28" s="5"/>
      <c r="YT28" s="5"/>
      <c r="YU28" s="5"/>
      <c r="YV28" s="5"/>
      <c r="YW28" s="5"/>
      <c r="YX28" s="5"/>
      <c r="YY28" s="5"/>
      <c r="YZ28" s="5"/>
      <c r="ZA28" s="5"/>
      <c r="ZB28" s="5"/>
      <c r="ZC28" s="5"/>
      <c r="ZD28" s="5"/>
      <c r="ZE28" s="5"/>
      <c r="ZF28" s="5"/>
      <c r="ZG28" s="5"/>
      <c r="ZH28" s="5"/>
      <c r="ZI28" s="5"/>
      <c r="ZJ28" s="5"/>
      <c r="ZK28" s="5"/>
      <c r="ZL28" s="5"/>
      <c r="ZM28" s="5"/>
      <c r="ZN28" s="5"/>
      <c r="ZO28" s="5"/>
      <c r="ZP28" s="5"/>
      <c r="ZQ28" s="5"/>
      <c r="ZR28" s="5"/>
      <c r="ZS28" s="5"/>
      <c r="ZT28" s="5"/>
      <c r="ZU28" s="5"/>
      <c r="ZV28" s="5"/>
      <c r="ZW28" s="5"/>
      <c r="ZX28" s="5"/>
      <c r="ZY28" s="5"/>
      <c r="ZZ28" s="5"/>
      <c r="AAA28" s="5"/>
      <c r="AAB28" s="5"/>
      <c r="AAC28" s="5"/>
      <c r="AAD28" s="5"/>
      <c r="AAE28" s="5"/>
      <c r="AAF28" s="5"/>
      <c r="AAG28" s="5"/>
      <c r="AAH28" s="5"/>
      <c r="AAI28" s="5"/>
      <c r="AAJ28" s="5"/>
      <c r="AAK28" s="5"/>
      <c r="AAL28" s="5"/>
      <c r="AAM28" s="5"/>
      <c r="AAN28" s="5"/>
      <c r="AAO28" s="5"/>
      <c r="AAP28" s="5"/>
      <c r="AAQ28" s="5"/>
      <c r="AAR28" s="5"/>
      <c r="AAS28" s="5"/>
      <c r="AAT28" s="5"/>
      <c r="AAU28" s="5"/>
      <c r="AAV28" s="5"/>
      <c r="AAW28" s="5"/>
      <c r="AAX28" s="5"/>
      <c r="AAY28" s="5"/>
      <c r="AAZ28" s="5"/>
      <c r="ABA28" s="5"/>
      <c r="ABB28" s="5"/>
      <c r="ABC28" s="5"/>
      <c r="ABD28" s="5"/>
      <c r="ABE28" s="5"/>
      <c r="ABF28" s="5"/>
      <c r="ABG28" s="5"/>
      <c r="ABH28" s="5"/>
      <c r="ABI28" s="5"/>
      <c r="ABJ28" s="5"/>
      <c r="ABK28" s="5"/>
      <c r="ABL28" s="5"/>
      <c r="ABM28" s="5"/>
      <c r="ABN28" s="5"/>
      <c r="ABO28" s="5"/>
      <c r="ABP28" s="5"/>
      <c r="ABQ28" s="5"/>
      <c r="ABR28" s="5"/>
      <c r="ABS28" s="5"/>
      <c r="ABT28" s="5"/>
      <c r="ABU28" s="5"/>
      <c r="ABV28" s="5"/>
      <c r="ABW28" s="5"/>
      <c r="ABX28" s="5"/>
      <c r="ABY28" s="5"/>
      <c r="ABZ28" s="5"/>
      <c r="ACA28" s="5"/>
      <c r="ACB28" s="5"/>
      <c r="ACC28" s="5"/>
      <c r="ACD28" s="5"/>
      <c r="ACE28" s="5"/>
      <c r="ACF28" s="5"/>
      <c r="ACG28" s="5"/>
      <c r="ACH28" s="5"/>
      <c r="ACI28" s="5"/>
      <c r="ACJ28" s="5"/>
      <c r="ACK28" s="5"/>
      <c r="ACL28" s="5"/>
      <c r="ACM28" s="5"/>
      <c r="ACN28" s="5"/>
      <c r="ACO28" s="5"/>
      <c r="ACP28" s="5"/>
      <c r="ACQ28" s="5"/>
      <c r="ACR28" s="5"/>
      <c r="ACS28" s="5"/>
      <c r="ACT28" s="5"/>
      <c r="ACU28" s="5"/>
      <c r="ACV28" s="5"/>
      <c r="ACW28" s="5"/>
      <c r="ACX28" s="5"/>
      <c r="ACY28" s="5"/>
      <c r="ACZ28" s="5"/>
      <c r="ADA28" s="5"/>
      <c r="ADB28" s="5"/>
      <c r="ADC28" s="5"/>
      <c r="ADD28" s="5"/>
      <c r="ADE28" s="5"/>
      <c r="ADF28" s="5"/>
      <c r="ADG28" s="5"/>
      <c r="ADH28" s="5"/>
      <c r="ADI28" s="5"/>
      <c r="ADJ28" s="5"/>
      <c r="ADK28" s="5"/>
      <c r="ADL28" s="5"/>
      <c r="ADM28" s="5"/>
      <c r="ADN28" s="5"/>
      <c r="ADO28" s="5"/>
      <c r="ADP28" s="5"/>
      <c r="ADQ28" s="5"/>
      <c r="ADR28" s="5"/>
      <c r="ADS28" s="5"/>
      <c r="ADT28" s="5"/>
      <c r="ADU28" s="5"/>
      <c r="ADV28" s="5"/>
      <c r="ADW28" s="5"/>
      <c r="ADX28" s="5"/>
      <c r="ADY28" s="5"/>
      <c r="ADZ28" s="5"/>
      <c r="AEA28" s="5"/>
      <c r="AEB28" s="5"/>
      <c r="AEC28" s="5"/>
      <c r="AED28" s="5"/>
      <c r="AEE28" s="5"/>
      <c r="AEF28" s="5"/>
      <c r="AEG28" s="5"/>
      <c r="AEH28" s="5"/>
      <c r="AEI28" s="5"/>
      <c r="AEJ28" s="5"/>
      <c r="AEK28" s="5"/>
      <c r="AEL28" s="5"/>
      <c r="AEM28" s="5"/>
      <c r="AEN28" s="5"/>
      <c r="AEO28" s="5"/>
      <c r="AEP28" s="5"/>
      <c r="AEQ28" s="5"/>
      <c r="AER28" s="5"/>
      <c r="AES28" s="5"/>
      <c r="AET28" s="5"/>
      <c r="AEU28" s="5"/>
      <c r="AEV28" s="5"/>
      <c r="AEW28" s="5"/>
      <c r="AEX28" s="5"/>
      <c r="AEY28" s="5"/>
      <c r="AEZ28" s="5"/>
      <c r="AFA28" s="5"/>
      <c r="AFB28" s="5"/>
      <c r="AFC28" s="5"/>
      <c r="AFD28" s="5"/>
      <c r="AFE28" s="5"/>
      <c r="AFF28" s="5"/>
      <c r="AFG28" s="5"/>
      <c r="AFH28" s="5"/>
      <c r="AFI28" s="5"/>
      <c r="AFJ28" s="5"/>
      <c r="AFK28" s="5"/>
      <c r="AFL28" s="5"/>
      <c r="AFM28" s="5"/>
      <c r="AFN28" s="5"/>
      <c r="AFO28" s="5"/>
      <c r="AFP28" s="5"/>
      <c r="AFQ28" s="5"/>
      <c r="AFR28" s="5"/>
      <c r="AFS28" s="5"/>
      <c r="AFT28" s="5"/>
      <c r="AFU28" s="5"/>
      <c r="AFV28" s="5"/>
      <c r="AFW28" s="5"/>
      <c r="AFX28" s="5"/>
      <c r="AFY28" s="5"/>
      <c r="AFZ28" s="5"/>
      <c r="AGA28" s="5"/>
      <c r="AGB28" s="5"/>
      <c r="AGC28" s="5"/>
      <c r="AGD28" s="5"/>
      <c r="AGE28" s="5"/>
      <c r="AGF28" s="5"/>
      <c r="AGG28" s="5"/>
      <c r="AGH28" s="5"/>
      <c r="AGI28" s="5"/>
      <c r="AGJ28" s="5"/>
      <c r="AGK28" s="5"/>
      <c r="AGL28" s="5"/>
      <c r="AGM28" s="5"/>
      <c r="AGN28" s="5"/>
      <c r="AGO28" s="5"/>
      <c r="AGP28" s="5"/>
      <c r="AGQ28" s="5"/>
      <c r="AGR28" s="5"/>
      <c r="AGS28" s="5"/>
      <c r="AGT28" s="5"/>
      <c r="AGU28" s="5"/>
      <c r="AGV28" s="5"/>
      <c r="AGW28" s="5"/>
      <c r="AGX28" s="5"/>
      <c r="AGY28" s="5"/>
      <c r="AGZ28" s="5"/>
      <c r="AHA28" s="5"/>
      <c r="AHB28" s="5"/>
      <c r="AHC28" s="5"/>
      <c r="AHD28" s="5"/>
      <c r="AHE28" s="5"/>
      <c r="AHF28" s="5"/>
      <c r="AHG28" s="5"/>
      <c r="AHH28" s="5"/>
      <c r="AHI28" s="5"/>
      <c r="AHJ28" s="5"/>
      <c r="AHK28" s="5"/>
      <c r="AHL28" s="5"/>
      <c r="AHM28" s="5"/>
      <c r="AHN28" s="5"/>
      <c r="AHO28" s="5"/>
      <c r="AHP28" s="5"/>
      <c r="AHQ28" s="5"/>
      <c r="AHR28" s="5"/>
      <c r="AHS28" s="5"/>
      <c r="AHT28" s="5"/>
      <c r="AHU28" s="5"/>
      <c r="AHV28" s="5"/>
      <c r="AHW28" s="5"/>
      <c r="AHX28" s="5"/>
      <c r="AHY28" s="5"/>
      <c r="AHZ28" s="5"/>
      <c r="AIA28" s="5"/>
      <c r="AIB28" s="5"/>
      <c r="AIC28" s="5"/>
      <c r="AID28" s="5"/>
      <c r="AIE28" s="5"/>
      <c r="AIF28" s="5"/>
      <c r="AIG28" s="5"/>
      <c r="AIH28" s="5"/>
      <c r="AII28" s="5"/>
      <c r="AIJ28" s="5"/>
      <c r="AIK28" s="5"/>
      <c r="AIL28" s="5"/>
      <c r="AIM28" s="5"/>
      <c r="AIN28" s="5"/>
      <c r="AIO28" s="5"/>
      <c r="AIP28" s="5"/>
      <c r="AIQ28" s="5"/>
      <c r="AIR28" s="5"/>
      <c r="AIS28" s="5"/>
      <c r="AIT28" s="5"/>
      <c r="AIU28" s="5"/>
      <c r="AIV28" s="5"/>
      <c r="AIW28" s="5"/>
      <c r="AIX28" s="5"/>
      <c r="AIY28" s="5"/>
      <c r="AIZ28" s="5"/>
      <c r="AJA28" s="5"/>
      <c r="AJB28" s="5"/>
      <c r="AJC28" s="5"/>
      <c r="AJD28" s="5"/>
      <c r="AJE28" s="5"/>
      <c r="AJF28" s="5"/>
      <c r="AJG28" s="5"/>
      <c r="AJH28" s="5"/>
      <c r="AJI28" s="5"/>
      <c r="AJJ28" s="5"/>
      <c r="AJK28" s="5"/>
      <c r="AJL28" s="5"/>
      <c r="AJM28" s="5"/>
      <c r="AJN28" s="5"/>
      <c r="AJO28" s="5"/>
      <c r="AJP28" s="5"/>
      <c r="AJQ28" s="5"/>
      <c r="AJR28" s="5"/>
      <c r="AJS28" s="5"/>
      <c r="AJT28" s="5"/>
      <c r="AJU28" s="5"/>
      <c r="AJV28" s="5"/>
      <c r="AJW28" s="5"/>
      <c r="AJX28" s="5"/>
      <c r="AJY28" s="5"/>
      <c r="AJZ28" s="5"/>
      <c r="AKA28" s="5"/>
      <c r="AKB28" s="5"/>
      <c r="AKC28" s="5"/>
      <c r="AKD28" s="5"/>
      <c r="AKE28" s="5"/>
      <c r="AKF28" s="5"/>
      <c r="AKG28" s="5"/>
      <c r="AKH28" s="5"/>
      <c r="AKI28" s="5"/>
      <c r="AKJ28" s="5"/>
      <c r="AKK28" s="5"/>
      <c r="AKL28" s="5"/>
      <c r="AKM28" s="5"/>
      <c r="AKN28" s="5"/>
      <c r="AKO28" s="5"/>
      <c r="AKP28" s="5"/>
      <c r="AKQ28" s="5"/>
      <c r="AKR28" s="5"/>
      <c r="AKS28" s="5"/>
      <c r="AKT28" s="5"/>
      <c r="AKU28" s="5"/>
      <c r="AKV28" s="5"/>
      <c r="AKW28" s="5"/>
      <c r="AKX28" s="5"/>
      <c r="AKY28" s="5"/>
      <c r="AKZ28" s="5"/>
      <c r="ALA28" s="5"/>
      <c r="ALB28" s="5"/>
      <c r="ALC28" s="5"/>
      <c r="ALD28" s="5"/>
      <c r="ALE28" s="5"/>
      <c r="ALF28" s="5"/>
      <c r="ALG28" s="5"/>
      <c r="ALH28" s="5"/>
      <c r="ALI28" s="5"/>
      <c r="ALJ28" s="5"/>
      <c r="ALK28" s="5"/>
      <c r="ALL28" s="5"/>
      <c r="ALM28" s="5"/>
      <c r="ALN28" s="5"/>
      <c r="ALO28" s="5"/>
      <c r="ALP28" s="5"/>
      <c r="ALQ28" s="5"/>
      <c r="ALR28" s="5"/>
      <c r="ALS28" s="5"/>
      <c r="ALT28" s="5"/>
      <c r="ALU28" s="5"/>
      <c r="ALV28" s="5"/>
      <c r="ALW28" s="5"/>
      <c r="ALX28" s="5"/>
      <c r="ALY28" s="5"/>
      <c r="ALZ28" s="5"/>
      <c r="AMA28" s="5"/>
      <c r="AMB28" s="5"/>
      <c r="AMC28" s="5"/>
      <c r="AMD28" s="5"/>
      <c r="AME28" s="5"/>
      <c r="AMF28" s="5"/>
      <c r="AMG28" s="5"/>
      <c r="AMH28" s="5"/>
      <c r="AMI28" s="5"/>
      <c r="AMJ28" s="5"/>
      <c r="AMK28" s="5"/>
    </row>
    <row r="29" spans="1:1025" s="4" customFormat="1" ht="13.5" thickBot="1">
      <c r="A29" s="114" t="s">
        <v>93</v>
      </c>
      <c r="B29" s="115">
        <v>3.5000000000000003E-2</v>
      </c>
      <c r="C29" s="116">
        <v>300</v>
      </c>
      <c r="D29" s="117">
        <f t="shared" ref="D29" si="10">C29</f>
        <v>300</v>
      </c>
      <c r="E29" s="116">
        <f t="shared" ref="E29" si="11">(D29/(220*SQRT(3)*0.92))</f>
        <v>0.85575632785023592</v>
      </c>
      <c r="F29" s="116">
        <f t="shared" ref="F29" si="12">E29*1.2</f>
        <v>1.0269075934202831</v>
      </c>
      <c r="G29" s="116">
        <f t="shared" ref="G29" si="13">B29*F29</f>
        <v>3.5941765769709914E-2</v>
      </c>
      <c r="H29" s="117">
        <v>4</v>
      </c>
      <c r="I29" s="117">
        <f>IF(H29=95,'Quant. Condutores e eletrodutos'!B$3,IF(H29=70,'Quant. Condutores e eletrodutos'!B$4,IF(H29=50,'Quant. Condutores e eletrodutos'!B$5,IF(H29=35,'Quant. Condutores e eletrodutos'!B$6,IF(H29=25,'Quant. Condutores e eletrodutos'!B$7,IF(H29=16,'Quant. Condutores e eletrodutos'!B$8,IF(H29=10,'Quant. Condutores e eletrodutos'!B$9,IF(H29=6,'Quant. Condutores e eletrodutos'!B$10,IF(H29=4,'Quant. Condutores e eletrodutos'!B$11,"erro")))))))))</f>
        <v>7.79</v>
      </c>
      <c r="J29" s="119">
        <f t="shared" ref="J29" si="14">B29*3000</f>
        <v>105.00000000000001</v>
      </c>
      <c r="K29" s="116">
        <v>220</v>
      </c>
      <c r="L29" s="116">
        <f t="shared" ref="L29" si="15">B29*3000</f>
        <v>105.00000000000001</v>
      </c>
      <c r="M29" s="120">
        <f t="shared" ref="M29" si="16">(G29*I29*100)/K29</f>
        <v>0.12726652515729101</v>
      </c>
      <c r="N29" s="121">
        <f t="shared" ref="N29" si="17">M29+N28</f>
        <v>4.6797019229284187</v>
      </c>
      <c r="O29" s="63"/>
      <c r="P29" s="14"/>
      <c r="Q29" s="12"/>
      <c r="R29" s="13"/>
      <c r="S29" s="14"/>
      <c r="T29" s="14"/>
      <c r="U29" s="12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5"/>
      <c r="NI29" s="5"/>
      <c r="NJ29" s="5"/>
      <c r="NK29" s="5"/>
      <c r="NL29" s="5"/>
      <c r="NM29" s="5"/>
      <c r="NN29" s="5"/>
      <c r="NO29" s="5"/>
      <c r="NP29" s="5"/>
      <c r="NQ29" s="5"/>
      <c r="NR29" s="5"/>
      <c r="NS29" s="5"/>
      <c r="NT29" s="5"/>
      <c r="NU29" s="5"/>
      <c r="NV29" s="5"/>
      <c r="NW29" s="5"/>
      <c r="NX29" s="5"/>
      <c r="NY29" s="5"/>
      <c r="NZ29" s="5"/>
      <c r="OA29" s="5"/>
      <c r="OB29" s="5"/>
      <c r="OC29" s="5"/>
      <c r="OD29" s="5"/>
      <c r="OE29" s="5"/>
      <c r="OF29" s="5"/>
      <c r="OG29" s="5"/>
      <c r="OH29" s="5"/>
      <c r="OI29" s="5"/>
      <c r="OJ29" s="5"/>
      <c r="OK29" s="5"/>
      <c r="OL29" s="5"/>
      <c r="OM29" s="5"/>
      <c r="ON29" s="5"/>
      <c r="OO29" s="5"/>
      <c r="OP29" s="5"/>
      <c r="OQ29" s="5"/>
      <c r="OR29" s="5"/>
      <c r="OS29" s="5"/>
      <c r="OT29" s="5"/>
      <c r="OU29" s="5"/>
      <c r="OV29" s="5"/>
      <c r="OW29" s="5"/>
      <c r="OX29" s="5"/>
      <c r="OY29" s="5"/>
      <c r="OZ29" s="5"/>
      <c r="PA29" s="5"/>
      <c r="PB29" s="5"/>
      <c r="PC29" s="5"/>
      <c r="PD29" s="5"/>
      <c r="PE29" s="5"/>
      <c r="PF29" s="5"/>
      <c r="PG29" s="5"/>
      <c r="PH29" s="5"/>
      <c r="PI29" s="5"/>
      <c r="PJ29" s="5"/>
      <c r="PK29" s="5"/>
      <c r="PL29" s="5"/>
      <c r="PM29" s="5"/>
      <c r="PN29" s="5"/>
      <c r="PO29" s="5"/>
      <c r="PP29" s="5"/>
      <c r="PQ29" s="5"/>
      <c r="PR29" s="5"/>
      <c r="PS29" s="5"/>
      <c r="PT29" s="5"/>
      <c r="PU29" s="5"/>
      <c r="PV29" s="5"/>
      <c r="PW29" s="5"/>
      <c r="PX29" s="5"/>
      <c r="PY29" s="5"/>
      <c r="PZ29" s="5"/>
      <c r="QA29" s="5"/>
      <c r="QB29" s="5"/>
      <c r="QC29" s="5"/>
      <c r="QD29" s="5"/>
      <c r="QE29" s="5"/>
      <c r="QF29" s="5"/>
      <c r="QG29" s="5"/>
      <c r="QH29" s="5"/>
      <c r="QI29" s="5"/>
      <c r="QJ29" s="5"/>
      <c r="QK29" s="5"/>
      <c r="QL29" s="5"/>
      <c r="QM29" s="5"/>
      <c r="QN29" s="5"/>
      <c r="QO29" s="5"/>
      <c r="QP29" s="5"/>
      <c r="QQ29" s="5"/>
      <c r="QR29" s="5"/>
      <c r="QS29" s="5"/>
      <c r="QT29" s="5"/>
      <c r="QU29" s="5"/>
      <c r="QV29" s="5"/>
      <c r="QW29" s="5"/>
      <c r="QX29" s="5"/>
      <c r="QY29" s="5"/>
      <c r="QZ29" s="5"/>
      <c r="RA29" s="5"/>
      <c r="RB29" s="5"/>
      <c r="RC29" s="5"/>
      <c r="RD29" s="5"/>
      <c r="RE29" s="5"/>
      <c r="RF29" s="5"/>
      <c r="RG29" s="5"/>
      <c r="RH29" s="5"/>
      <c r="RI29" s="5"/>
      <c r="RJ29" s="5"/>
      <c r="RK29" s="5"/>
      <c r="RL29" s="5"/>
      <c r="RM29" s="5"/>
      <c r="RN29" s="5"/>
      <c r="RO29" s="5"/>
      <c r="RP29" s="5"/>
      <c r="RQ29" s="5"/>
      <c r="RR29" s="5"/>
      <c r="RS29" s="5"/>
      <c r="RT29" s="5"/>
      <c r="RU29" s="5"/>
      <c r="RV29" s="5"/>
      <c r="RW29" s="5"/>
      <c r="RX29" s="5"/>
      <c r="RY29" s="5"/>
      <c r="RZ29" s="5"/>
      <c r="SA29" s="5"/>
      <c r="SB29" s="5"/>
      <c r="SC29" s="5"/>
      <c r="SD29" s="5"/>
      <c r="SE29" s="5"/>
      <c r="SF29" s="5"/>
      <c r="SG29" s="5"/>
      <c r="SH29" s="5"/>
      <c r="SI29" s="5"/>
      <c r="SJ29" s="5"/>
      <c r="SK29" s="5"/>
      <c r="SL29" s="5"/>
      <c r="SM29" s="5"/>
      <c r="SN29" s="5"/>
      <c r="SO29" s="5"/>
      <c r="SP29" s="5"/>
      <c r="SQ29" s="5"/>
      <c r="SR29" s="5"/>
      <c r="SS29" s="5"/>
      <c r="ST29" s="5"/>
      <c r="SU29" s="5"/>
      <c r="SV29" s="5"/>
      <c r="SW29" s="5"/>
      <c r="SX29" s="5"/>
      <c r="SY29" s="5"/>
      <c r="SZ29" s="5"/>
      <c r="TA29" s="5"/>
      <c r="TB29" s="5"/>
      <c r="TC29" s="5"/>
      <c r="TD29" s="5"/>
      <c r="TE29" s="5"/>
      <c r="TF29" s="5"/>
      <c r="TG29" s="5"/>
      <c r="TH29" s="5"/>
      <c r="TI29" s="5"/>
      <c r="TJ29" s="5"/>
      <c r="TK29" s="5"/>
      <c r="TL29" s="5"/>
      <c r="TM29" s="5"/>
      <c r="TN29" s="5"/>
      <c r="TO29" s="5"/>
      <c r="TP29" s="5"/>
      <c r="TQ29" s="5"/>
      <c r="TR29" s="5"/>
      <c r="TS29" s="5"/>
      <c r="TT29" s="5"/>
      <c r="TU29" s="5"/>
      <c r="TV29" s="5"/>
      <c r="TW29" s="5"/>
      <c r="TX29" s="5"/>
      <c r="TY29" s="5"/>
      <c r="TZ29" s="5"/>
      <c r="UA29" s="5"/>
      <c r="UB29" s="5"/>
      <c r="UC29" s="5"/>
      <c r="UD29" s="5"/>
      <c r="UE29" s="5"/>
      <c r="UF29" s="5"/>
      <c r="UG29" s="5"/>
      <c r="UH29" s="5"/>
      <c r="UI29" s="5"/>
      <c r="UJ29" s="5"/>
      <c r="UK29" s="5"/>
      <c r="UL29" s="5"/>
      <c r="UM29" s="5"/>
      <c r="UN29" s="5"/>
      <c r="UO29" s="5"/>
      <c r="UP29" s="5"/>
      <c r="UQ29" s="5"/>
      <c r="UR29" s="5"/>
      <c r="US29" s="5"/>
      <c r="UT29" s="5"/>
      <c r="UU29" s="5"/>
      <c r="UV29" s="5"/>
      <c r="UW29" s="5"/>
      <c r="UX29" s="5"/>
      <c r="UY29" s="5"/>
      <c r="UZ29" s="5"/>
      <c r="VA29" s="5"/>
      <c r="VB29" s="5"/>
      <c r="VC29" s="5"/>
      <c r="VD29" s="5"/>
      <c r="VE29" s="5"/>
      <c r="VF29" s="5"/>
      <c r="VG29" s="5"/>
      <c r="VH29" s="5"/>
      <c r="VI29" s="5"/>
      <c r="VJ29" s="5"/>
      <c r="VK29" s="5"/>
      <c r="VL29" s="5"/>
      <c r="VM29" s="5"/>
      <c r="VN29" s="5"/>
      <c r="VO29" s="5"/>
      <c r="VP29" s="5"/>
      <c r="VQ29" s="5"/>
      <c r="VR29" s="5"/>
      <c r="VS29" s="5"/>
      <c r="VT29" s="5"/>
      <c r="VU29" s="5"/>
      <c r="VV29" s="5"/>
      <c r="VW29" s="5"/>
      <c r="VX29" s="5"/>
      <c r="VY29" s="5"/>
      <c r="VZ29" s="5"/>
      <c r="WA29" s="5"/>
      <c r="WB29" s="5"/>
      <c r="WC29" s="5"/>
      <c r="WD29" s="5"/>
      <c r="WE29" s="5"/>
      <c r="WF29" s="5"/>
      <c r="WG29" s="5"/>
      <c r="WH29" s="5"/>
      <c r="WI29" s="5"/>
      <c r="WJ29" s="5"/>
      <c r="WK29" s="5"/>
      <c r="WL29" s="5"/>
      <c r="WM29" s="5"/>
      <c r="WN29" s="5"/>
      <c r="WO29" s="5"/>
      <c r="WP29" s="5"/>
      <c r="WQ29" s="5"/>
      <c r="WR29" s="5"/>
      <c r="WS29" s="5"/>
      <c r="WT29" s="5"/>
      <c r="WU29" s="5"/>
      <c r="WV29" s="5"/>
      <c r="WW29" s="5"/>
      <c r="WX29" s="5"/>
      <c r="WY29" s="5"/>
      <c r="WZ29" s="5"/>
      <c r="XA29" s="5"/>
      <c r="XB29" s="5"/>
      <c r="XC29" s="5"/>
      <c r="XD29" s="5"/>
      <c r="XE29" s="5"/>
      <c r="XF29" s="5"/>
      <c r="XG29" s="5"/>
      <c r="XH29" s="5"/>
      <c r="XI29" s="5"/>
      <c r="XJ29" s="5"/>
      <c r="XK29" s="5"/>
      <c r="XL29" s="5"/>
      <c r="XM29" s="5"/>
      <c r="XN29" s="5"/>
      <c r="XO29" s="5"/>
      <c r="XP29" s="5"/>
      <c r="XQ29" s="5"/>
      <c r="XR29" s="5"/>
      <c r="XS29" s="5"/>
      <c r="XT29" s="5"/>
      <c r="XU29" s="5"/>
      <c r="XV29" s="5"/>
      <c r="XW29" s="5"/>
      <c r="XX29" s="5"/>
      <c r="XY29" s="5"/>
      <c r="XZ29" s="5"/>
      <c r="YA29" s="5"/>
      <c r="YB29" s="5"/>
      <c r="YC29" s="5"/>
      <c r="YD29" s="5"/>
      <c r="YE29" s="5"/>
      <c r="YF29" s="5"/>
      <c r="YG29" s="5"/>
      <c r="YH29" s="5"/>
      <c r="YI29" s="5"/>
      <c r="YJ29" s="5"/>
      <c r="YK29" s="5"/>
      <c r="YL29" s="5"/>
      <c r="YM29" s="5"/>
      <c r="YN29" s="5"/>
      <c r="YO29" s="5"/>
      <c r="YP29" s="5"/>
      <c r="YQ29" s="5"/>
      <c r="YR29" s="5"/>
      <c r="YS29" s="5"/>
      <c r="YT29" s="5"/>
      <c r="YU29" s="5"/>
      <c r="YV29" s="5"/>
      <c r="YW29" s="5"/>
      <c r="YX29" s="5"/>
      <c r="YY29" s="5"/>
      <c r="YZ29" s="5"/>
      <c r="ZA29" s="5"/>
      <c r="ZB29" s="5"/>
      <c r="ZC29" s="5"/>
      <c r="ZD29" s="5"/>
      <c r="ZE29" s="5"/>
      <c r="ZF29" s="5"/>
      <c r="ZG29" s="5"/>
      <c r="ZH29" s="5"/>
      <c r="ZI29" s="5"/>
      <c r="ZJ29" s="5"/>
      <c r="ZK29" s="5"/>
      <c r="ZL29" s="5"/>
      <c r="ZM29" s="5"/>
      <c r="ZN29" s="5"/>
      <c r="ZO29" s="5"/>
      <c r="ZP29" s="5"/>
      <c r="ZQ29" s="5"/>
      <c r="ZR29" s="5"/>
      <c r="ZS29" s="5"/>
      <c r="ZT29" s="5"/>
      <c r="ZU29" s="5"/>
      <c r="ZV29" s="5"/>
      <c r="ZW29" s="5"/>
      <c r="ZX29" s="5"/>
      <c r="ZY29" s="5"/>
      <c r="ZZ29" s="5"/>
      <c r="AAA29" s="5"/>
      <c r="AAB29" s="5"/>
      <c r="AAC29" s="5"/>
      <c r="AAD29" s="5"/>
      <c r="AAE29" s="5"/>
      <c r="AAF29" s="5"/>
      <c r="AAG29" s="5"/>
      <c r="AAH29" s="5"/>
      <c r="AAI29" s="5"/>
      <c r="AAJ29" s="5"/>
      <c r="AAK29" s="5"/>
      <c r="AAL29" s="5"/>
      <c r="AAM29" s="5"/>
      <c r="AAN29" s="5"/>
      <c r="AAO29" s="5"/>
      <c r="AAP29" s="5"/>
      <c r="AAQ29" s="5"/>
      <c r="AAR29" s="5"/>
      <c r="AAS29" s="5"/>
      <c r="AAT29" s="5"/>
      <c r="AAU29" s="5"/>
      <c r="AAV29" s="5"/>
      <c r="AAW29" s="5"/>
      <c r="AAX29" s="5"/>
      <c r="AAY29" s="5"/>
      <c r="AAZ29" s="5"/>
      <c r="ABA29" s="5"/>
      <c r="ABB29" s="5"/>
      <c r="ABC29" s="5"/>
      <c r="ABD29" s="5"/>
      <c r="ABE29" s="5"/>
      <c r="ABF29" s="5"/>
      <c r="ABG29" s="5"/>
      <c r="ABH29" s="5"/>
      <c r="ABI29" s="5"/>
      <c r="ABJ29" s="5"/>
      <c r="ABK29" s="5"/>
      <c r="ABL29" s="5"/>
      <c r="ABM29" s="5"/>
      <c r="ABN29" s="5"/>
      <c r="ABO29" s="5"/>
      <c r="ABP29" s="5"/>
      <c r="ABQ29" s="5"/>
      <c r="ABR29" s="5"/>
      <c r="ABS29" s="5"/>
      <c r="ABT29" s="5"/>
      <c r="ABU29" s="5"/>
      <c r="ABV29" s="5"/>
      <c r="ABW29" s="5"/>
      <c r="ABX29" s="5"/>
      <c r="ABY29" s="5"/>
      <c r="ABZ29" s="5"/>
      <c r="ACA29" s="5"/>
      <c r="ACB29" s="5"/>
      <c r="ACC29" s="5"/>
      <c r="ACD29" s="5"/>
      <c r="ACE29" s="5"/>
      <c r="ACF29" s="5"/>
      <c r="ACG29" s="5"/>
      <c r="ACH29" s="5"/>
      <c r="ACI29" s="5"/>
      <c r="ACJ29" s="5"/>
      <c r="ACK29" s="5"/>
      <c r="ACL29" s="5"/>
      <c r="ACM29" s="5"/>
      <c r="ACN29" s="5"/>
      <c r="ACO29" s="5"/>
      <c r="ACP29" s="5"/>
      <c r="ACQ29" s="5"/>
      <c r="ACR29" s="5"/>
      <c r="ACS29" s="5"/>
      <c r="ACT29" s="5"/>
      <c r="ACU29" s="5"/>
      <c r="ACV29" s="5"/>
      <c r="ACW29" s="5"/>
      <c r="ACX29" s="5"/>
      <c r="ACY29" s="5"/>
      <c r="ACZ29" s="5"/>
      <c r="ADA29" s="5"/>
      <c r="ADB29" s="5"/>
      <c r="ADC29" s="5"/>
      <c r="ADD29" s="5"/>
      <c r="ADE29" s="5"/>
      <c r="ADF29" s="5"/>
      <c r="ADG29" s="5"/>
      <c r="ADH29" s="5"/>
      <c r="ADI29" s="5"/>
      <c r="ADJ29" s="5"/>
      <c r="ADK29" s="5"/>
      <c r="ADL29" s="5"/>
      <c r="ADM29" s="5"/>
      <c r="ADN29" s="5"/>
      <c r="ADO29" s="5"/>
      <c r="ADP29" s="5"/>
      <c r="ADQ29" s="5"/>
      <c r="ADR29" s="5"/>
      <c r="ADS29" s="5"/>
      <c r="ADT29" s="5"/>
      <c r="ADU29" s="5"/>
      <c r="ADV29" s="5"/>
      <c r="ADW29" s="5"/>
      <c r="ADX29" s="5"/>
      <c r="ADY29" s="5"/>
      <c r="ADZ29" s="5"/>
      <c r="AEA29" s="5"/>
      <c r="AEB29" s="5"/>
      <c r="AEC29" s="5"/>
      <c r="AED29" s="5"/>
      <c r="AEE29" s="5"/>
      <c r="AEF29" s="5"/>
      <c r="AEG29" s="5"/>
      <c r="AEH29" s="5"/>
      <c r="AEI29" s="5"/>
      <c r="AEJ29" s="5"/>
      <c r="AEK29" s="5"/>
      <c r="AEL29" s="5"/>
      <c r="AEM29" s="5"/>
      <c r="AEN29" s="5"/>
      <c r="AEO29" s="5"/>
      <c r="AEP29" s="5"/>
      <c r="AEQ29" s="5"/>
      <c r="AER29" s="5"/>
      <c r="AES29" s="5"/>
      <c r="AET29" s="5"/>
      <c r="AEU29" s="5"/>
      <c r="AEV29" s="5"/>
      <c r="AEW29" s="5"/>
      <c r="AEX29" s="5"/>
      <c r="AEY29" s="5"/>
      <c r="AEZ29" s="5"/>
      <c r="AFA29" s="5"/>
      <c r="AFB29" s="5"/>
      <c r="AFC29" s="5"/>
      <c r="AFD29" s="5"/>
      <c r="AFE29" s="5"/>
      <c r="AFF29" s="5"/>
      <c r="AFG29" s="5"/>
      <c r="AFH29" s="5"/>
      <c r="AFI29" s="5"/>
      <c r="AFJ29" s="5"/>
      <c r="AFK29" s="5"/>
      <c r="AFL29" s="5"/>
      <c r="AFM29" s="5"/>
      <c r="AFN29" s="5"/>
      <c r="AFO29" s="5"/>
      <c r="AFP29" s="5"/>
      <c r="AFQ29" s="5"/>
      <c r="AFR29" s="5"/>
      <c r="AFS29" s="5"/>
      <c r="AFT29" s="5"/>
      <c r="AFU29" s="5"/>
      <c r="AFV29" s="5"/>
      <c r="AFW29" s="5"/>
      <c r="AFX29" s="5"/>
      <c r="AFY29" s="5"/>
      <c r="AFZ29" s="5"/>
      <c r="AGA29" s="5"/>
      <c r="AGB29" s="5"/>
      <c r="AGC29" s="5"/>
      <c r="AGD29" s="5"/>
      <c r="AGE29" s="5"/>
      <c r="AGF29" s="5"/>
      <c r="AGG29" s="5"/>
      <c r="AGH29" s="5"/>
      <c r="AGI29" s="5"/>
      <c r="AGJ29" s="5"/>
      <c r="AGK29" s="5"/>
      <c r="AGL29" s="5"/>
      <c r="AGM29" s="5"/>
      <c r="AGN29" s="5"/>
      <c r="AGO29" s="5"/>
      <c r="AGP29" s="5"/>
      <c r="AGQ29" s="5"/>
      <c r="AGR29" s="5"/>
      <c r="AGS29" s="5"/>
      <c r="AGT29" s="5"/>
      <c r="AGU29" s="5"/>
      <c r="AGV29" s="5"/>
      <c r="AGW29" s="5"/>
      <c r="AGX29" s="5"/>
      <c r="AGY29" s="5"/>
      <c r="AGZ29" s="5"/>
      <c r="AHA29" s="5"/>
      <c r="AHB29" s="5"/>
      <c r="AHC29" s="5"/>
      <c r="AHD29" s="5"/>
      <c r="AHE29" s="5"/>
      <c r="AHF29" s="5"/>
      <c r="AHG29" s="5"/>
      <c r="AHH29" s="5"/>
      <c r="AHI29" s="5"/>
      <c r="AHJ29" s="5"/>
      <c r="AHK29" s="5"/>
      <c r="AHL29" s="5"/>
      <c r="AHM29" s="5"/>
      <c r="AHN29" s="5"/>
      <c r="AHO29" s="5"/>
      <c r="AHP29" s="5"/>
      <c r="AHQ29" s="5"/>
      <c r="AHR29" s="5"/>
      <c r="AHS29" s="5"/>
      <c r="AHT29" s="5"/>
      <c r="AHU29" s="5"/>
      <c r="AHV29" s="5"/>
      <c r="AHW29" s="5"/>
      <c r="AHX29" s="5"/>
      <c r="AHY29" s="5"/>
      <c r="AHZ29" s="5"/>
      <c r="AIA29" s="5"/>
      <c r="AIB29" s="5"/>
      <c r="AIC29" s="5"/>
      <c r="AID29" s="5"/>
      <c r="AIE29" s="5"/>
      <c r="AIF29" s="5"/>
      <c r="AIG29" s="5"/>
      <c r="AIH29" s="5"/>
      <c r="AII29" s="5"/>
      <c r="AIJ29" s="5"/>
      <c r="AIK29" s="5"/>
      <c r="AIL29" s="5"/>
      <c r="AIM29" s="5"/>
      <c r="AIN29" s="5"/>
      <c r="AIO29" s="5"/>
      <c r="AIP29" s="5"/>
      <c r="AIQ29" s="5"/>
      <c r="AIR29" s="5"/>
      <c r="AIS29" s="5"/>
      <c r="AIT29" s="5"/>
      <c r="AIU29" s="5"/>
      <c r="AIV29" s="5"/>
      <c r="AIW29" s="5"/>
      <c r="AIX29" s="5"/>
      <c r="AIY29" s="5"/>
      <c r="AIZ29" s="5"/>
      <c r="AJA29" s="5"/>
      <c r="AJB29" s="5"/>
      <c r="AJC29" s="5"/>
      <c r="AJD29" s="5"/>
      <c r="AJE29" s="5"/>
      <c r="AJF29" s="5"/>
      <c r="AJG29" s="5"/>
      <c r="AJH29" s="5"/>
      <c r="AJI29" s="5"/>
      <c r="AJJ29" s="5"/>
      <c r="AJK29" s="5"/>
      <c r="AJL29" s="5"/>
      <c r="AJM29" s="5"/>
      <c r="AJN29" s="5"/>
      <c r="AJO29" s="5"/>
      <c r="AJP29" s="5"/>
      <c r="AJQ29" s="5"/>
      <c r="AJR29" s="5"/>
      <c r="AJS29" s="5"/>
      <c r="AJT29" s="5"/>
      <c r="AJU29" s="5"/>
      <c r="AJV29" s="5"/>
      <c r="AJW29" s="5"/>
      <c r="AJX29" s="5"/>
      <c r="AJY29" s="5"/>
      <c r="AJZ29" s="5"/>
      <c r="AKA29" s="5"/>
      <c r="AKB29" s="5"/>
      <c r="AKC29" s="5"/>
      <c r="AKD29" s="5"/>
      <c r="AKE29" s="5"/>
      <c r="AKF29" s="5"/>
      <c r="AKG29" s="5"/>
      <c r="AKH29" s="5"/>
      <c r="AKI29" s="5"/>
      <c r="AKJ29" s="5"/>
      <c r="AKK29" s="5"/>
      <c r="AKL29" s="5"/>
      <c r="AKM29" s="5"/>
      <c r="AKN29" s="5"/>
      <c r="AKO29" s="5"/>
      <c r="AKP29" s="5"/>
      <c r="AKQ29" s="5"/>
      <c r="AKR29" s="5"/>
      <c r="AKS29" s="5"/>
      <c r="AKT29" s="5"/>
      <c r="AKU29" s="5"/>
      <c r="AKV29" s="5"/>
      <c r="AKW29" s="5"/>
      <c r="AKX29" s="5"/>
      <c r="AKY29" s="5"/>
      <c r="AKZ29" s="5"/>
      <c r="ALA29" s="5"/>
      <c r="ALB29" s="5"/>
      <c r="ALC29" s="5"/>
      <c r="ALD29" s="5"/>
      <c r="ALE29" s="5"/>
      <c r="ALF29" s="5"/>
      <c r="ALG29" s="5"/>
      <c r="ALH29" s="5"/>
      <c r="ALI29" s="5"/>
      <c r="ALJ29" s="5"/>
      <c r="ALK29" s="5"/>
      <c r="ALL29" s="5"/>
      <c r="ALM29" s="5"/>
      <c r="ALN29" s="5"/>
      <c r="ALO29" s="5"/>
      <c r="ALP29" s="5"/>
      <c r="ALQ29" s="5"/>
      <c r="ALR29" s="5"/>
      <c r="ALS29" s="5"/>
      <c r="ALT29" s="5"/>
      <c r="ALU29" s="5"/>
      <c r="ALV29" s="5"/>
      <c r="ALW29" s="5"/>
      <c r="ALX29" s="5"/>
      <c r="ALY29" s="5"/>
      <c r="ALZ29" s="5"/>
      <c r="AMA29" s="5"/>
      <c r="AMB29" s="5"/>
      <c r="AMC29" s="5"/>
      <c r="AMD29" s="5"/>
      <c r="AME29" s="5"/>
      <c r="AMF29" s="5"/>
      <c r="AMG29" s="5"/>
      <c r="AMH29" s="5"/>
      <c r="AMI29" s="5"/>
      <c r="AMJ29" s="5"/>
      <c r="AMK29" s="5"/>
    </row>
    <row r="30" spans="1:1025" s="4" customFormat="1" ht="13.5" thickBot="1">
      <c r="A30" s="62"/>
      <c r="B30" s="63"/>
      <c r="C30" s="55"/>
      <c r="D30" s="45"/>
      <c r="E30" s="55"/>
      <c r="F30" s="55"/>
      <c r="G30" s="55"/>
      <c r="H30" s="45"/>
      <c r="I30" s="45"/>
      <c r="J30" s="64"/>
      <c r="K30" s="55"/>
      <c r="L30" s="55"/>
      <c r="M30" s="65"/>
      <c r="N30" s="66"/>
      <c r="O30" s="63"/>
      <c r="P30" s="14"/>
      <c r="Q30" s="12"/>
      <c r="R30" s="13"/>
      <c r="S30" s="14"/>
      <c r="T30" s="14"/>
      <c r="U30" s="12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5"/>
      <c r="NI30" s="5"/>
      <c r="NJ30" s="5"/>
      <c r="NK30" s="5"/>
      <c r="NL30" s="5"/>
      <c r="NM30" s="5"/>
      <c r="NN30" s="5"/>
      <c r="NO30" s="5"/>
      <c r="NP30" s="5"/>
      <c r="NQ30" s="5"/>
      <c r="NR30" s="5"/>
      <c r="NS30" s="5"/>
      <c r="NT30" s="5"/>
      <c r="NU30" s="5"/>
      <c r="NV30" s="5"/>
      <c r="NW30" s="5"/>
      <c r="NX30" s="5"/>
      <c r="NY30" s="5"/>
      <c r="NZ30" s="5"/>
      <c r="OA30" s="5"/>
      <c r="OB30" s="5"/>
      <c r="OC30" s="5"/>
      <c r="OD30" s="5"/>
      <c r="OE30" s="5"/>
      <c r="OF30" s="5"/>
      <c r="OG30" s="5"/>
      <c r="OH30" s="5"/>
      <c r="OI30" s="5"/>
      <c r="OJ30" s="5"/>
      <c r="OK30" s="5"/>
      <c r="OL30" s="5"/>
      <c r="OM30" s="5"/>
      <c r="ON30" s="5"/>
      <c r="OO30" s="5"/>
      <c r="OP30" s="5"/>
      <c r="OQ30" s="5"/>
      <c r="OR30" s="5"/>
      <c r="OS30" s="5"/>
      <c r="OT30" s="5"/>
      <c r="OU30" s="5"/>
      <c r="OV30" s="5"/>
      <c r="OW30" s="5"/>
      <c r="OX30" s="5"/>
      <c r="OY30" s="5"/>
      <c r="OZ30" s="5"/>
      <c r="PA30" s="5"/>
      <c r="PB30" s="5"/>
      <c r="PC30" s="5"/>
      <c r="PD30" s="5"/>
      <c r="PE30" s="5"/>
      <c r="PF30" s="5"/>
      <c r="PG30" s="5"/>
      <c r="PH30" s="5"/>
      <c r="PI30" s="5"/>
      <c r="PJ30" s="5"/>
      <c r="PK30" s="5"/>
      <c r="PL30" s="5"/>
      <c r="PM30" s="5"/>
      <c r="PN30" s="5"/>
      <c r="PO30" s="5"/>
      <c r="PP30" s="5"/>
      <c r="PQ30" s="5"/>
      <c r="PR30" s="5"/>
      <c r="PS30" s="5"/>
      <c r="PT30" s="5"/>
      <c r="PU30" s="5"/>
      <c r="PV30" s="5"/>
      <c r="PW30" s="5"/>
      <c r="PX30" s="5"/>
      <c r="PY30" s="5"/>
      <c r="PZ30" s="5"/>
      <c r="QA30" s="5"/>
      <c r="QB30" s="5"/>
      <c r="QC30" s="5"/>
      <c r="QD30" s="5"/>
      <c r="QE30" s="5"/>
      <c r="QF30" s="5"/>
      <c r="QG30" s="5"/>
      <c r="QH30" s="5"/>
      <c r="QI30" s="5"/>
      <c r="QJ30" s="5"/>
      <c r="QK30" s="5"/>
      <c r="QL30" s="5"/>
      <c r="QM30" s="5"/>
      <c r="QN30" s="5"/>
      <c r="QO30" s="5"/>
      <c r="QP30" s="5"/>
      <c r="QQ30" s="5"/>
      <c r="QR30" s="5"/>
      <c r="QS30" s="5"/>
      <c r="QT30" s="5"/>
      <c r="QU30" s="5"/>
      <c r="QV30" s="5"/>
      <c r="QW30" s="5"/>
      <c r="QX30" s="5"/>
      <c r="QY30" s="5"/>
      <c r="QZ30" s="5"/>
      <c r="RA30" s="5"/>
      <c r="RB30" s="5"/>
      <c r="RC30" s="5"/>
      <c r="RD30" s="5"/>
      <c r="RE30" s="5"/>
      <c r="RF30" s="5"/>
      <c r="RG30" s="5"/>
      <c r="RH30" s="5"/>
      <c r="RI30" s="5"/>
      <c r="RJ30" s="5"/>
      <c r="RK30" s="5"/>
      <c r="RL30" s="5"/>
      <c r="RM30" s="5"/>
      <c r="RN30" s="5"/>
      <c r="RO30" s="5"/>
      <c r="RP30" s="5"/>
      <c r="RQ30" s="5"/>
      <c r="RR30" s="5"/>
      <c r="RS30" s="5"/>
      <c r="RT30" s="5"/>
      <c r="RU30" s="5"/>
      <c r="RV30" s="5"/>
      <c r="RW30" s="5"/>
      <c r="RX30" s="5"/>
      <c r="RY30" s="5"/>
      <c r="RZ30" s="5"/>
      <c r="SA30" s="5"/>
      <c r="SB30" s="5"/>
      <c r="SC30" s="5"/>
      <c r="SD30" s="5"/>
      <c r="SE30" s="5"/>
      <c r="SF30" s="5"/>
      <c r="SG30" s="5"/>
      <c r="SH30" s="5"/>
      <c r="SI30" s="5"/>
      <c r="SJ30" s="5"/>
      <c r="SK30" s="5"/>
      <c r="SL30" s="5"/>
      <c r="SM30" s="5"/>
      <c r="SN30" s="5"/>
      <c r="SO30" s="5"/>
      <c r="SP30" s="5"/>
      <c r="SQ30" s="5"/>
      <c r="SR30" s="5"/>
      <c r="SS30" s="5"/>
      <c r="ST30" s="5"/>
      <c r="SU30" s="5"/>
      <c r="SV30" s="5"/>
      <c r="SW30" s="5"/>
      <c r="SX30" s="5"/>
      <c r="SY30" s="5"/>
      <c r="SZ30" s="5"/>
      <c r="TA30" s="5"/>
      <c r="TB30" s="5"/>
      <c r="TC30" s="5"/>
      <c r="TD30" s="5"/>
      <c r="TE30" s="5"/>
      <c r="TF30" s="5"/>
      <c r="TG30" s="5"/>
      <c r="TH30" s="5"/>
      <c r="TI30" s="5"/>
      <c r="TJ30" s="5"/>
      <c r="TK30" s="5"/>
      <c r="TL30" s="5"/>
      <c r="TM30" s="5"/>
      <c r="TN30" s="5"/>
      <c r="TO30" s="5"/>
      <c r="TP30" s="5"/>
      <c r="TQ30" s="5"/>
      <c r="TR30" s="5"/>
      <c r="TS30" s="5"/>
      <c r="TT30" s="5"/>
      <c r="TU30" s="5"/>
      <c r="TV30" s="5"/>
      <c r="TW30" s="5"/>
      <c r="TX30" s="5"/>
      <c r="TY30" s="5"/>
      <c r="TZ30" s="5"/>
      <c r="UA30" s="5"/>
      <c r="UB30" s="5"/>
      <c r="UC30" s="5"/>
      <c r="UD30" s="5"/>
      <c r="UE30" s="5"/>
      <c r="UF30" s="5"/>
      <c r="UG30" s="5"/>
      <c r="UH30" s="5"/>
      <c r="UI30" s="5"/>
      <c r="UJ30" s="5"/>
      <c r="UK30" s="5"/>
      <c r="UL30" s="5"/>
      <c r="UM30" s="5"/>
      <c r="UN30" s="5"/>
      <c r="UO30" s="5"/>
      <c r="UP30" s="5"/>
      <c r="UQ30" s="5"/>
      <c r="UR30" s="5"/>
      <c r="US30" s="5"/>
      <c r="UT30" s="5"/>
      <c r="UU30" s="5"/>
      <c r="UV30" s="5"/>
      <c r="UW30" s="5"/>
      <c r="UX30" s="5"/>
      <c r="UY30" s="5"/>
      <c r="UZ30" s="5"/>
      <c r="VA30" s="5"/>
      <c r="VB30" s="5"/>
      <c r="VC30" s="5"/>
      <c r="VD30" s="5"/>
      <c r="VE30" s="5"/>
      <c r="VF30" s="5"/>
      <c r="VG30" s="5"/>
      <c r="VH30" s="5"/>
      <c r="VI30" s="5"/>
      <c r="VJ30" s="5"/>
      <c r="VK30" s="5"/>
      <c r="VL30" s="5"/>
      <c r="VM30" s="5"/>
      <c r="VN30" s="5"/>
      <c r="VO30" s="5"/>
      <c r="VP30" s="5"/>
      <c r="VQ30" s="5"/>
      <c r="VR30" s="5"/>
      <c r="VS30" s="5"/>
      <c r="VT30" s="5"/>
      <c r="VU30" s="5"/>
      <c r="VV30" s="5"/>
      <c r="VW30" s="5"/>
      <c r="VX30" s="5"/>
      <c r="VY30" s="5"/>
      <c r="VZ30" s="5"/>
      <c r="WA30" s="5"/>
      <c r="WB30" s="5"/>
      <c r="WC30" s="5"/>
      <c r="WD30" s="5"/>
      <c r="WE30" s="5"/>
      <c r="WF30" s="5"/>
      <c r="WG30" s="5"/>
      <c r="WH30" s="5"/>
      <c r="WI30" s="5"/>
      <c r="WJ30" s="5"/>
      <c r="WK30" s="5"/>
      <c r="WL30" s="5"/>
      <c r="WM30" s="5"/>
      <c r="WN30" s="5"/>
      <c r="WO30" s="5"/>
      <c r="WP30" s="5"/>
      <c r="WQ30" s="5"/>
      <c r="WR30" s="5"/>
      <c r="WS30" s="5"/>
      <c r="WT30" s="5"/>
      <c r="WU30" s="5"/>
      <c r="WV30" s="5"/>
      <c r="WW30" s="5"/>
      <c r="WX30" s="5"/>
      <c r="WY30" s="5"/>
      <c r="WZ30" s="5"/>
      <c r="XA30" s="5"/>
      <c r="XB30" s="5"/>
      <c r="XC30" s="5"/>
      <c r="XD30" s="5"/>
      <c r="XE30" s="5"/>
      <c r="XF30" s="5"/>
      <c r="XG30" s="5"/>
      <c r="XH30" s="5"/>
      <c r="XI30" s="5"/>
      <c r="XJ30" s="5"/>
      <c r="XK30" s="5"/>
      <c r="XL30" s="5"/>
      <c r="XM30" s="5"/>
      <c r="XN30" s="5"/>
      <c r="XO30" s="5"/>
      <c r="XP30" s="5"/>
      <c r="XQ30" s="5"/>
      <c r="XR30" s="5"/>
      <c r="XS30" s="5"/>
      <c r="XT30" s="5"/>
      <c r="XU30" s="5"/>
      <c r="XV30" s="5"/>
      <c r="XW30" s="5"/>
      <c r="XX30" s="5"/>
      <c r="XY30" s="5"/>
      <c r="XZ30" s="5"/>
      <c r="YA30" s="5"/>
      <c r="YB30" s="5"/>
      <c r="YC30" s="5"/>
      <c r="YD30" s="5"/>
      <c r="YE30" s="5"/>
      <c r="YF30" s="5"/>
      <c r="YG30" s="5"/>
      <c r="YH30" s="5"/>
      <c r="YI30" s="5"/>
      <c r="YJ30" s="5"/>
      <c r="YK30" s="5"/>
      <c r="YL30" s="5"/>
      <c r="YM30" s="5"/>
      <c r="YN30" s="5"/>
      <c r="YO30" s="5"/>
      <c r="YP30" s="5"/>
      <c r="YQ30" s="5"/>
      <c r="YR30" s="5"/>
      <c r="YS30" s="5"/>
      <c r="YT30" s="5"/>
      <c r="YU30" s="5"/>
      <c r="YV30" s="5"/>
      <c r="YW30" s="5"/>
      <c r="YX30" s="5"/>
      <c r="YY30" s="5"/>
      <c r="YZ30" s="5"/>
      <c r="ZA30" s="5"/>
      <c r="ZB30" s="5"/>
      <c r="ZC30" s="5"/>
      <c r="ZD30" s="5"/>
      <c r="ZE30" s="5"/>
      <c r="ZF30" s="5"/>
      <c r="ZG30" s="5"/>
      <c r="ZH30" s="5"/>
      <c r="ZI30" s="5"/>
      <c r="ZJ30" s="5"/>
      <c r="ZK30" s="5"/>
      <c r="ZL30" s="5"/>
      <c r="ZM30" s="5"/>
      <c r="ZN30" s="5"/>
      <c r="ZO30" s="5"/>
      <c r="ZP30" s="5"/>
      <c r="ZQ30" s="5"/>
      <c r="ZR30" s="5"/>
      <c r="ZS30" s="5"/>
      <c r="ZT30" s="5"/>
      <c r="ZU30" s="5"/>
      <c r="ZV30" s="5"/>
      <c r="ZW30" s="5"/>
      <c r="ZX30" s="5"/>
      <c r="ZY30" s="5"/>
      <c r="ZZ30" s="5"/>
      <c r="AAA30" s="5"/>
      <c r="AAB30" s="5"/>
      <c r="AAC30" s="5"/>
      <c r="AAD30" s="5"/>
      <c r="AAE30" s="5"/>
      <c r="AAF30" s="5"/>
      <c r="AAG30" s="5"/>
      <c r="AAH30" s="5"/>
      <c r="AAI30" s="5"/>
      <c r="AAJ30" s="5"/>
      <c r="AAK30" s="5"/>
      <c r="AAL30" s="5"/>
      <c r="AAM30" s="5"/>
      <c r="AAN30" s="5"/>
      <c r="AAO30" s="5"/>
      <c r="AAP30" s="5"/>
      <c r="AAQ30" s="5"/>
      <c r="AAR30" s="5"/>
      <c r="AAS30" s="5"/>
      <c r="AAT30" s="5"/>
      <c r="AAU30" s="5"/>
      <c r="AAV30" s="5"/>
      <c r="AAW30" s="5"/>
      <c r="AAX30" s="5"/>
      <c r="AAY30" s="5"/>
      <c r="AAZ30" s="5"/>
      <c r="ABA30" s="5"/>
      <c r="ABB30" s="5"/>
      <c r="ABC30" s="5"/>
      <c r="ABD30" s="5"/>
      <c r="ABE30" s="5"/>
      <c r="ABF30" s="5"/>
      <c r="ABG30" s="5"/>
      <c r="ABH30" s="5"/>
      <c r="ABI30" s="5"/>
      <c r="ABJ30" s="5"/>
      <c r="ABK30" s="5"/>
      <c r="ABL30" s="5"/>
      <c r="ABM30" s="5"/>
      <c r="ABN30" s="5"/>
      <c r="ABO30" s="5"/>
      <c r="ABP30" s="5"/>
      <c r="ABQ30" s="5"/>
      <c r="ABR30" s="5"/>
      <c r="ABS30" s="5"/>
      <c r="ABT30" s="5"/>
      <c r="ABU30" s="5"/>
      <c r="ABV30" s="5"/>
      <c r="ABW30" s="5"/>
      <c r="ABX30" s="5"/>
      <c r="ABY30" s="5"/>
      <c r="ABZ30" s="5"/>
      <c r="ACA30" s="5"/>
      <c r="ACB30" s="5"/>
      <c r="ACC30" s="5"/>
      <c r="ACD30" s="5"/>
      <c r="ACE30" s="5"/>
      <c r="ACF30" s="5"/>
      <c r="ACG30" s="5"/>
      <c r="ACH30" s="5"/>
      <c r="ACI30" s="5"/>
      <c r="ACJ30" s="5"/>
      <c r="ACK30" s="5"/>
      <c r="ACL30" s="5"/>
      <c r="ACM30" s="5"/>
      <c r="ACN30" s="5"/>
      <c r="ACO30" s="5"/>
      <c r="ACP30" s="5"/>
      <c r="ACQ30" s="5"/>
      <c r="ACR30" s="5"/>
      <c r="ACS30" s="5"/>
      <c r="ACT30" s="5"/>
      <c r="ACU30" s="5"/>
      <c r="ACV30" s="5"/>
      <c r="ACW30" s="5"/>
      <c r="ACX30" s="5"/>
      <c r="ACY30" s="5"/>
      <c r="ACZ30" s="5"/>
      <c r="ADA30" s="5"/>
      <c r="ADB30" s="5"/>
      <c r="ADC30" s="5"/>
      <c r="ADD30" s="5"/>
      <c r="ADE30" s="5"/>
      <c r="ADF30" s="5"/>
      <c r="ADG30" s="5"/>
      <c r="ADH30" s="5"/>
      <c r="ADI30" s="5"/>
      <c r="ADJ30" s="5"/>
      <c r="ADK30" s="5"/>
      <c r="ADL30" s="5"/>
      <c r="ADM30" s="5"/>
      <c r="ADN30" s="5"/>
      <c r="ADO30" s="5"/>
      <c r="ADP30" s="5"/>
      <c r="ADQ30" s="5"/>
      <c r="ADR30" s="5"/>
      <c r="ADS30" s="5"/>
      <c r="ADT30" s="5"/>
      <c r="ADU30" s="5"/>
      <c r="ADV30" s="5"/>
      <c r="ADW30" s="5"/>
      <c r="ADX30" s="5"/>
      <c r="ADY30" s="5"/>
      <c r="ADZ30" s="5"/>
      <c r="AEA30" s="5"/>
      <c r="AEB30" s="5"/>
      <c r="AEC30" s="5"/>
      <c r="AED30" s="5"/>
      <c r="AEE30" s="5"/>
      <c r="AEF30" s="5"/>
      <c r="AEG30" s="5"/>
      <c r="AEH30" s="5"/>
      <c r="AEI30" s="5"/>
      <c r="AEJ30" s="5"/>
      <c r="AEK30" s="5"/>
      <c r="AEL30" s="5"/>
      <c r="AEM30" s="5"/>
      <c r="AEN30" s="5"/>
      <c r="AEO30" s="5"/>
      <c r="AEP30" s="5"/>
      <c r="AEQ30" s="5"/>
      <c r="AER30" s="5"/>
      <c r="AES30" s="5"/>
      <c r="AET30" s="5"/>
      <c r="AEU30" s="5"/>
      <c r="AEV30" s="5"/>
      <c r="AEW30" s="5"/>
      <c r="AEX30" s="5"/>
      <c r="AEY30" s="5"/>
      <c r="AEZ30" s="5"/>
      <c r="AFA30" s="5"/>
      <c r="AFB30" s="5"/>
      <c r="AFC30" s="5"/>
      <c r="AFD30" s="5"/>
      <c r="AFE30" s="5"/>
      <c r="AFF30" s="5"/>
      <c r="AFG30" s="5"/>
      <c r="AFH30" s="5"/>
      <c r="AFI30" s="5"/>
      <c r="AFJ30" s="5"/>
      <c r="AFK30" s="5"/>
      <c r="AFL30" s="5"/>
      <c r="AFM30" s="5"/>
      <c r="AFN30" s="5"/>
      <c r="AFO30" s="5"/>
      <c r="AFP30" s="5"/>
      <c r="AFQ30" s="5"/>
      <c r="AFR30" s="5"/>
      <c r="AFS30" s="5"/>
      <c r="AFT30" s="5"/>
      <c r="AFU30" s="5"/>
      <c r="AFV30" s="5"/>
      <c r="AFW30" s="5"/>
      <c r="AFX30" s="5"/>
      <c r="AFY30" s="5"/>
      <c r="AFZ30" s="5"/>
      <c r="AGA30" s="5"/>
      <c r="AGB30" s="5"/>
      <c r="AGC30" s="5"/>
      <c r="AGD30" s="5"/>
      <c r="AGE30" s="5"/>
      <c r="AGF30" s="5"/>
      <c r="AGG30" s="5"/>
      <c r="AGH30" s="5"/>
      <c r="AGI30" s="5"/>
      <c r="AGJ30" s="5"/>
      <c r="AGK30" s="5"/>
      <c r="AGL30" s="5"/>
      <c r="AGM30" s="5"/>
      <c r="AGN30" s="5"/>
      <c r="AGO30" s="5"/>
      <c r="AGP30" s="5"/>
      <c r="AGQ30" s="5"/>
      <c r="AGR30" s="5"/>
      <c r="AGS30" s="5"/>
      <c r="AGT30" s="5"/>
      <c r="AGU30" s="5"/>
      <c r="AGV30" s="5"/>
      <c r="AGW30" s="5"/>
      <c r="AGX30" s="5"/>
      <c r="AGY30" s="5"/>
      <c r="AGZ30" s="5"/>
      <c r="AHA30" s="5"/>
      <c r="AHB30" s="5"/>
      <c r="AHC30" s="5"/>
      <c r="AHD30" s="5"/>
      <c r="AHE30" s="5"/>
      <c r="AHF30" s="5"/>
      <c r="AHG30" s="5"/>
      <c r="AHH30" s="5"/>
      <c r="AHI30" s="5"/>
      <c r="AHJ30" s="5"/>
      <c r="AHK30" s="5"/>
      <c r="AHL30" s="5"/>
      <c r="AHM30" s="5"/>
      <c r="AHN30" s="5"/>
      <c r="AHO30" s="5"/>
      <c r="AHP30" s="5"/>
      <c r="AHQ30" s="5"/>
      <c r="AHR30" s="5"/>
      <c r="AHS30" s="5"/>
      <c r="AHT30" s="5"/>
      <c r="AHU30" s="5"/>
      <c r="AHV30" s="5"/>
      <c r="AHW30" s="5"/>
      <c r="AHX30" s="5"/>
      <c r="AHY30" s="5"/>
      <c r="AHZ30" s="5"/>
      <c r="AIA30" s="5"/>
      <c r="AIB30" s="5"/>
      <c r="AIC30" s="5"/>
      <c r="AID30" s="5"/>
      <c r="AIE30" s="5"/>
      <c r="AIF30" s="5"/>
      <c r="AIG30" s="5"/>
      <c r="AIH30" s="5"/>
      <c r="AII30" s="5"/>
      <c r="AIJ30" s="5"/>
      <c r="AIK30" s="5"/>
      <c r="AIL30" s="5"/>
      <c r="AIM30" s="5"/>
      <c r="AIN30" s="5"/>
      <c r="AIO30" s="5"/>
      <c r="AIP30" s="5"/>
      <c r="AIQ30" s="5"/>
      <c r="AIR30" s="5"/>
      <c r="AIS30" s="5"/>
      <c r="AIT30" s="5"/>
      <c r="AIU30" s="5"/>
      <c r="AIV30" s="5"/>
      <c r="AIW30" s="5"/>
      <c r="AIX30" s="5"/>
      <c r="AIY30" s="5"/>
      <c r="AIZ30" s="5"/>
      <c r="AJA30" s="5"/>
      <c r="AJB30" s="5"/>
      <c r="AJC30" s="5"/>
      <c r="AJD30" s="5"/>
      <c r="AJE30" s="5"/>
      <c r="AJF30" s="5"/>
      <c r="AJG30" s="5"/>
      <c r="AJH30" s="5"/>
      <c r="AJI30" s="5"/>
      <c r="AJJ30" s="5"/>
      <c r="AJK30" s="5"/>
      <c r="AJL30" s="5"/>
      <c r="AJM30" s="5"/>
      <c r="AJN30" s="5"/>
      <c r="AJO30" s="5"/>
      <c r="AJP30" s="5"/>
      <c r="AJQ30" s="5"/>
      <c r="AJR30" s="5"/>
      <c r="AJS30" s="5"/>
      <c r="AJT30" s="5"/>
      <c r="AJU30" s="5"/>
      <c r="AJV30" s="5"/>
      <c r="AJW30" s="5"/>
      <c r="AJX30" s="5"/>
      <c r="AJY30" s="5"/>
      <c r="AJZ30" s="5"/>
      <c r="AKA30" s="5"/>
      <c r="AKB30" s="5"/>
      <c r="AKC30" s="5"/>
      <c r="AKD30" s="5"/>
      <c r="AKE30" s="5"/>
      <c r="AKF30" s="5"/>
      <c r="AKG30" s="5"/>
      <c r="AKH30" s="5"/>
      <c r="AKI30" s="5"/>
      <c r="AKJ30" s="5"/>
      <c r="AKK30" s="5"/>
      <c r="AKL30" s="5"/>
      <c r="AKM30" s="5"/>
      <c r="AKN30" s="5"/>
      <c r="AKO30" s="5"/>
      <c r="AKP30" s="5"/>
      <c r="AKQ30" s="5"/>
      <c r="AKR30" s="5"/>
      <c r="AKS30" s="5"/>
      <c r="AKT30" s="5"/>
      <c r="AKU30" s="5"/>
      <c r="AKV30" s="5"/>
      <c r="AKW30" s="5"/>
      <c r="AKX30" s="5"/>
      <c r="AKY30" s="5"/>
      <c r="AKZ30" s="5"/>
      <c r="ALA30" s="5"/>
      <c r="ALB30" s="5"/>
      <c r="ALC30" s="5"/>
      <c r="ALD30" s="5"/>
      <c r="ALE30" s="5"/>
      <c r="ALF30" s="5"/>
      <c r="ALG30" s="5"/>
      <c r="ALH30" s="5"/>
      <c r="ALI30" s="5"/>
      <c r="ALJ30" s="5"/>
      <c r="ALK30" s="5"/>
      <c r="ALL30" s="5"/>
      <c r="ALM30" s="5"/>
      <c r="ALN30" s="5"/>
      <c r="ALO30" s="5"/>
      <c r="ALP30" s="5"/>
      <c r="ALQ30" s="5"/>
      <c r="ALR30" s="5"/>
      <c r="ALS30" s="5"/>
      <c r="ALT30" s="5"/>
      <c r="ALU30" s="5"/>
      <c r="ALV30" s="5"/>
      <c r="ALW30" s="5"/>
      <c r="ALX30" s="5"/>
      <c r="ALY30" s="5"/>
      <c r="ALZ30" s="5"/>
      <c r="AMA30" s="5"/>
      <c r="AMB30" s="5"/>
      <c r="AMC30" s="5"/>
      <c r="AMD30" s="5"/>
      <c r="AME30" s="5"/>
      <c r="AMF30" s="5"/>
      <c r="AMG30" s="5"/>
      <c r="AMH30" s="5"/>
      <c r="AMI30" s="5"/>
      <c r="AMJ30" s="5"/>
      <c r="AMK30" s="5"/>
    </row>
    <row r="31" spans="1:1025" s="4" customFormat="1">
      <c r="A31" s="106" t="s">
        <v>96</v>
      </c>
      <c r="B31" s="107">
        <v>8.5000000000000006E-3</v>
      </c>
      <c r="C31" s="108">
        <v>3600</v>
      </c>
      <c r="D31" s="109">
        <f t="shared" ref="D31:D33" si="18">C31</f>
        <v>3600</v>
      </c>
      <c r="E31" s="108">
        <f t="shared" si="2"/>
        <v>10.269075934202831</v>
      </c>
      <c r="F31" s="108">
        <f t="shared" ref="F31:F33" si="19">E31*1.2</f>
        <v>12.322891121043398</v>
      </c>
      <c r="G31" s="108">
        <f t="shared" ref="G31:G33" si="20">B31*F31</f>
        <v>0.10474457452886889</v>
      </c>
      <c r="H31" s="109">
        <v>10</v>
      </c>
      <c r="I31" s="109">
        <f>IF(H31=95,'Quant. Condutores e eletrodutos'!B$3,IF(H31=70,'Quant. Condutores e eletrodutos'!B$4,IF(H31=50,'Quant. Condutores e eletrodutos'!B$5,IF(H31=35,'Quant. Condutores e eletrodutos'!B$6,IF(H31=25,'Quant. Condutores e eletrodutos'!B$7,IF(H31=16,'Quant. Condutores e eletrodutos'!B$8,IF(H31=10,'Quant. Condutores e eletrodutos'!B$9,IF(H31=6,'Quant. Condutores e eletrodutos'!B$10,IF(H31=4,'Quant. Condutores e eletrodutos'!B$11,"erro")))))))))</f>
        <v>3.17</v>
      </c>
      <c r="J31" s="111">
        <f t="shared" ref="J31:J33" si="21">B31*3000</f>
        <v>25.500000000000004</v>
      </c>
      <c r="K31" s="108">
        <v>220</v>
      </c>
      <c r="L31" s="108">
        <f t="shared" ref="L31:L33" si="22">B31*3000</f>
        <v>25.500000000000004</v>
      </c>
      <c r="M31" s="112">
        <f>(G31*I31*100)/K31</f>
        <v>0.15092740966205198</v>
      </c>
      <c r="N31" s="113">
        <f>M31+N20</f>
        <v>0.78719001902168284</v>
      </c>
      <c r="O31" s="63"/>
      <c r="P31" s="14"/>
      <c r="Q31" s="12"/>
      <c r="R31" s="13"/>
      <c r="S31" s="14"/>
      <c r="T31" s="14"/>
      <c r="U31" s="12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5"/>
      <c r="NI31" s="5"/>
      <c r="NJ31" s="5"/>
      <c r="NK31" s="5"/>
      <c r="NL31" s="5"/>
      <c r="NM31" s="5"/>
      <c r="NN31" s="5"/>
      <c r="NO31" s="5"/>
      <c r="NP31" s="5"/>
      <c r="NQ31" s="5"/>
      <c r="NR31" s="5"/>
      <c r="NS31" s="5"/>
      <c r="NT31" s="5"/>
      <c r="NU31" s="5"/>
      <c r="NV31" s="5"/>
      <c r="NW31" s="5"/>
      <c r="NX31" s="5"/>
      <c r="NY31" s="5"/>
      <c r="NZ31" s="5"/>
      <c r="OA31" s="5"/>
      <c r="OB31" s="5"/>
      <c r="OC31" s="5"/>
      <c r="OD31" s="5"/>
      <c r="OE31" s="5"/>
      <c r="OF31" s="5"/>
      <c r="OG31" s="5"/>
      <c r="OH31" s="5"/>
      <c r="OI31" s="5"/>
      <c r="OJ31" s="5"/>
      <c r="OK31" s="5"/>
      <c r="OL31" s="5"/>
      <c r="OM31" s="5"/>
      <c r="ON31" s="5"/>
      <c r="OO31" s="5"/>
      <c r="OP31" s="5"/>
      <c r="OQ31" s="5"/>
      <c r="OR31" s="5"/>
      <c r="OS31" s="5"/>
      <c r="OT31" s="5"/>
      <c r="OU31" s="5"/>
      <c r="OV31" s="5"/>
      <c r="OW31" s="5"/>
      <c r="OX31" s="5"/>
      <c r="OY31" s="5"/>
      <c r="OZ31" s="5"/>
      <c r="PA31" s="5"/>
      <c r="PB31" s="5"/>
      <c r="PC31" s="5"/>
      <c r="PD31" s="5"/>
      <c r="PE31" s="5"/>
      <c r="PF31" s="5"/>
      <c r="PG31" s="5"/>
      <c r="PH31" s="5"/>
      <c r="PI31" s="5"/>
      <c r="PJ31" s="5"/>
      <c r="PK31" s="5"/>
      <c r="PL31" s="5"/>
      <c r="PM31" s="5"/>
      <c r="PN31" s="5"/>
      <c r="PO31" s="5"/>
      <c r="PP31" s="5"/>
      <c r="PQ31" s="5"/>
      <c r="PR31" s="5"/>
      <c r="PS31" s="5"/>
      <c r="PT31" s="5"/>
      <c r="PU31" s="5"/>
      <c r="PV31" s="5"/>
      <c r="PW31" s="5"/>
      <c r="PX31" s="5"/>
      <c r="PY31" s="5"/>
      <c r="PZ31" s="5"/>
      <c r="QA31" s="5"/>
      <c r="QB31" s="5"/>
      <c r="QC31" s="5"/>
      <c r="QD31" s="5"/>
      <c r="QE31" s="5"/>
      <c r="QF31" s="5"/>
      <c r="QG31" s="5"/>
      <c r="QH31" s="5"/>
      <c r="QI31" s="5"/>
      <c r="QJ31" s="5"/>
      <c r="QK31" s="5"/>
      <c r="QL31" s="5"/>
      <c r="QM31" s="5"/>
      <c r="QN31" s="5"/>
      <c r="QO31" s="5"/>
      <c r="QP31" s="5"/>
      <c r="QQ31" s="5"/>
      <c r="QR31" s="5"/>
      <c r="QS31" s="5"/>
      <c r="QT31" s="5"/>
      <c r="QU31" s="5"/>
      <c r="QV31" s="5"/>
      <c r="QW31" s="5"/>
      <c r="QX31" s="5"/>
      <c r="QY31" s="5"/>
      <c r="QZ31" s="5"/>
      <c r="RA31" s="5"/>
      <c r="RB31" s="5"/>
      <c r="RC31" s="5"/>
      <c r="RD31" s="5"/>
      <c r="RE31" s="5"/>
      <c r="RF31" s="5"/>
      <c r="RG31" s="5"/>
      <c r="RH31" s="5"/>
      <c r="RI31" s="5"/>
      <c r="RJ31" s="5"/>
      <c r="RK31" s="5"/>
      <c r="RL31" s="5"/>
      <c r="RM31" s="5"/>
      <c r="RN31" s="5"/>
      <c r="RO31" s="5"/>
      <c r="RP31" s="5"/>
      <c r="RQ31" s="5"/>
      <c r="RR31" s="5"/>
      <c r="RS31" s="5"/>
      <c r="RT31" s="5"/>
      <c r="RU31" s="5"/>
      <c r="RV31" s="5"/>
      <c r="RW31" s="5"/>
      <c r="RX31" s="5"/>
      <c r="RY31" s="5"/>
      <c r="RZ31" s="5"/>
      <c r="SA31" s="5"/>
      <c r="SB31" s="5"/>
      <c r="SC31" s="5"/>
      <c r="SD31" s="5"/>
      <c r="SE31" s="5"/>
      <c r="SF31" s="5"/>
      <c r="SG31" s="5"/>
      <c r="SH31" s="5"/>
      <c r="SI31" s="5"/>
      <c r="SJ31" s="5"/>
      <c r="SK31" s="5"/>
      <c r="SL31" s="5"/>
      <c r="SM31" s="5"/>
      <c r="SN31" s="5"/>
      <c r="SO31" s="5"/>
      <c r="SP31" s="5"/>
      <c r="SQ31" s="5"/>
      <c r="SR31" s="5"/>
      <c r="SS31" s="5"/>
      <c r="ST31" s="5"/>
      <c r="SU31" s="5"/>
      <c r="SV31" s="5"/>
      <c r="SW31" s="5"/>
      <c r="SX31" s="5"/>
      <c r="SY31" s="5"/>
      <c r="SZ31" s="5"/>
      <c r="TA31" s="5"/>
      <c r="TB31" s="5"/>
      <c r="TC31" s="5"/>
      <c r="TD31" s="5"/>
      <c r="TE31" s="5"/>
      <c r="TF31" s="5"/>
      <c r="TG31" s="5"/>
      <c r="TH31" s="5"/>
      <c r="TI31" s="5"/>
      <c r="TJ31" s="5"/>
      <c r="TK31" s="5"/>
      <c r="TL31" s="5"/>
      <c r="TM31" s="5"/>
      <c r="TN31" s="5"/>
      <c r="TO31" s="5"/>
      <c r="TP31" s="5"/>
      <c r="TQ31" s="5"/>
      <c r="TR31" s="5"/>
      <c r="TS31" s="5"/>
      <c r="TT31" s="5"/>
      <c r="TU31" s="5"/>
      <c r="TV31" s="5"/>
      <c r="TW31" s="5"/>
      <c r="TX31" s="5"/>
      <c r="TY31" s="5"/>
      <c r="TZ31" s="5"/>
      <c r="UA31" s="5"/>
      <c r="UB31" s="5"/>
      <c r="UC31" s="5"/>
      <c r="UD31" s="5"/>
      <c r="UE31" s="5"/>
      <c r="UF31" s="5"/>
      <c r="UG31" s="5"/>
      <c r="UH31" s="5"/>
      <c r="UI31" s="5"/>
      <c r="UJ31" s="5"/>
      <c r="UK31" s="5"/>
      <c r="UL31" s="5"/>
      <c r="UM31" s="5"/>
      <c r="UN31" s="5"/>
      <c r="UO31" s="5"/>
      <c r="UP31" s="5"/>
      <c r="UQ31" s="5"/>
      <c r="UR31" s="5"/>
      <c r="US31" s="5"/>
      <c r="UT31" s="5"/>
      <c r="UU31" s="5"/>
      <c r="UV31" s="5"/>
      <c r="UW31" s="5"/>
      <c r="UX31" s="5"/>
      <c r="UY31" s="5"/>
      <c r="UZ31" s="5"/>
      <c r="VA31" s="5"/>
      <c r="VB31" s="5"/>
      <c r="VC31" s="5"/>
      <c r="VD31" s="5"/>
      <c r="VE31" s="5"/>
      <c r="VF31" s="5"/>
      <c r="VG31" s="5"/>
      <c r="VH31" s="5"/>
      <c r="VI31" s="5"/>
      <c r="VJ31" s="5"/>
      <c r="VK31" s="5"/>
      <c r="VL31" s="5"/>
      <c r="VM31" s="5"/>
      <c r="VN31" s="5"/>
      <c r="VO31" s="5"/>
      <c r="VP31" s="5"/>
      <c r="VQ31" s="5"/>
      <c r="VR31" s="5"/>
      <c r="VS31" s="5"/>
      <c r="VT31" s="5"/>
      <c r="VU31" s="5"/>
      <c r="VV31" s="5"/>
      <c r="VW31" s="5"/>
      <c r="VX31" s="5"/>
      <c r="VY31" s="5"/>
      <c r="VZ31" s="5"/>
      <c r="WA31" s="5"/>
      <c r="WB31" s="5"/>
      <c r="WC31" s="5"/>
      <c r="WD31" s="5"/>
      <c r="WE31" s="5"/>
      <c r="WF31" s="5"/>
      <c r="WG31" s="5"/>
      <c r="WH31" s="5"/>
      <c r="WI31" s="5"/>
      <c r="WJ31" s="5"/>
      <c r="WK31" s="5"/>
      <c r="WL31" s="5"/>
      <c r="WM31" s="5"/>
      <c r="WN31" s="5"/>
      <c r="WO31" s="5"/>
      <c r="WP31" s="5"/>
      <c r="WQ31" s="5"/>
      <c r="WR31" s="5"/>
      <c r="WS31" s="5"/>
      <c r="WT31" s="5"/>
      <c r="WU31" s="5"/>
      <c r="WV31" s="5"/>
      <c r="WW31" s="5"/>
      <c r="WX31" s="5"/>
      <c r="WY31" s="5"/>
      <c r="WZ31" s="5"/>
      <c r="XA31" s="5"/>
      <c r="XB31" s="5"/>
      <c r="XC31" s="5"/>
      <c r="XD31" s="5"/>
      <c r="XE31" s="5"/>
      <c r="XF31" s="5"/>
      <c r="XG31" s="5"/>
      <c r="XH31" s="5"/>
      <c r="XI31" s="5"/>
      <c r="XJ31" s="5"/>
      <c r="XK31" s="5"/>
      <c r="XL31" s="5"/>
      <c r="XM31" s="5"/>
      <c r="XN31" s="5"/>
      <c r="XO31" s="5"/>
      <c r="XP31" s="5"/>
      <c r="XQ31" s="5"/>
      <c r="XR31" s="5"/>
      <c r="XS31" s="5"/>
      <c r="XT31" s="5"/>
      <c r="XU31" s="5"/>
      <c r="XV31" s="5"/>
      <c r="XW31" s="5"/>
      <c r="XX31" s="5"/>
      <c r="XY31" s="5"/>
      <c r="XZ31" s="5"/>
      <c r="YA31" s="5"/>
      <c r="YB31" s="5"/>
      <c r="YC31" s="5"/>
      <c r="YD31" s="5"/>
      <c r="YE31" s="5"/>
      <c r="YF31" s="5"/>
      <c r="YG31" s="5"/>
      <c r="YH31" s="5"/>
      <c r="YI31" s="5"/>
      <c r="YJ31" s="5"/>
      <c r="YK31" s="5"/>
      <c r="YL31" s="5"/>
      <c r="YM31" s="5"/>
      <c r="YN31" s="5"/>
      <c r="YO31" s="5"/>
      <c r="YP31" s="5"/>
      <c r="YQ31" s="5"/>
      <c r="YR31" s="5"/>
      <c r="YS31" s="5"/>
      <c r="YT31" s="5"/>
      <c r="YU31" s="5"/>
      <c r="YV31" s="5"/>
      <c r="YW31" s="5"/>
      <c r="YX31" s="5"/>
      <c r="YY31" s="5"/>
      <c r="YZ31" s="5"/>
      <c r="ZA31" s="5"/>
      <c r="ZB31" s="5"/>
      <c r="ZC31" s="5"/>
      <c r="ZD31" s="5"/>
      <c r="ZE31" s="5"/>
      <c r="ZF31" s="5"/>
      <c r="ZG31" s="5"/>
      <c r="ZH31" s="5"/>
      <c r="ZI31" s="5"/>
      <c r="ZJ31" s="5"/>
      <c r="ZK31" s="5"/>
      <c r="ZL31" s="5"/>
      <c r="ZM31" s="5"/>
      <c r="ZN31" s="5"/>
      <c r="ZO31" s="5"/>
      <c r="ZP31" s="5"/>
      <c r="ZQ31" s="5"/>
      <c r="ZR31" s="5"/>
      <c r="ZS31" s="5"/>
      <c r="ZT31" s="5"/>
      <c r="ZU31" s="5"/>
      <c r="ZV31" s="5"/>
      <c r="ZW31" s="5"/>
      <c r="ZX31" s="5"/>
      <c r="ZY31" s="5"/>
      <c r="ZZ31" s="5"/>
      <c r="AAA31" s="5"/>
      <c r="AAB31" s="5"/>
      <c r="AAC31" s="5"/>
      <c r="AAD31" s="5"/>
      <c r="AAE31" s="5"/>
      <c r="AAF31" s="5"/>
      <c r="AAG31" s="5"/>
      <c r="AAH31" s="5"/>
      <c r="AAI31" s="5"/>
      <c r="AAJ31" s="5"/>
      <c r="AAK31" s="5"/>
      <c r="AAL31" s="5"/>
      <c r="AAM31" s="5"/>
      <c r="AAN31" s="5"/>
      <c r="AAO31" s="5"/>
      <c r="AAP31" s="5"/>
      <c r="AAQ31" s="5"/>
      <c r="AAR31" s="5"/>
      <c r="AAS31" s="5"/>
      <c r="AAT31" s="5"/>
      <c r="AAU31" s="5"/>
      <c r="AAV31" s="5"/>
      <c r="AAW31" s="5"/>
      <c r="AAX31" s="5"/>
      <c r="AAY31" s="5"/>
      <c r="AAZ31" s="5"/>
      <c r="ABA31" s="5"/>
      <c r="ABB31" s="5"/>
      <c r="ABC31" s="5"/>
      <c r="ABD31" s="5"/>
      <c r="ABE31" s="5"/>
      <c r="ABF31" s="5"/>
      <c r="ABG31" s="5"/>
      <c r="ABH31" s="5"/>
      <c r="ABI31" s="5"/>
      <c r="ABJ31" s="5"/>
      <c r="ABK31" s="5"/>
      <c r="ABL31" s="5"/>
      <c r="ABM31" s="5"/>
      <c r="ABN31" s="5"/>
      <c r="ABO31" s="5"/>
      <c r="ABP31" s="5"/>
      <c r="ABQ31" s="5"/>
      <c r="ABR31" s="5"/>
      <c r="ABS31" s="5"/>
      <c r="ABT31" s="5"/>
      <c r="ABU31" s="5"/>
      <c r="ABV31" s="5"/>
      <c r="ABW31" s="5"/>
      <c r="ABX31" s="5"/>
      <c r="ABY31" s="5"/>
      <c r="ABZ31" s="5"/>
      <c r="ACA31" s="5"/>
      <c r="ACB31" s="5"/>
      <c r="ACC31" s="5"/>
      <c r="ACD31" s="5"/>
      <c r="ACE31" s="5"/>
      <c r="ACF31" s="5"/>
      <c r="ACG31" s="5"/>
      <c r="ACH31" s="5"/>
      <c r="ACI31" s="5"/>
      <c r="ACJ31" s="5"/>
      <c r="ACK31" s="5"/>
      <c r="ACL31" s="5"/>
      <c r="ACM31" s="5"/>
      <c r="ACN31" s="5"/>
      <c r="ACO31" s="5"/>
      <c r="ACP31" s="5"/>
      <c r="ACQ31" s="5"/>
      <c r="ACR31" s="5"/>
      <c r="ACS31" s="5"/>
      <c r="ACT31" s="5"/>
      <c r="ACU31" s="5"/>
      <c r="ACV31" s="5"/>
      <c r="ACW31" s="5"/>
      <c r="ACX31" s="5"/>
      <c r="ACY31" s="5"/>
      <c r="ACZ31" s="5"/>
      <c r="ADA31" s="5"/>
      <c r="ADB31" s="5"/>
      <c r="ADC31" s="5"/>
      <c r="ADD31" s="5"/>
      <c r="ADE31" s="5"/>
      <c r="ADF31" s="5"/>
      <c r="ADG31" s="5"/>
      <c r="ADH31" s="5"/>
      <c r="ADI31" s="5"/>
      <c r="ADJ31" s="5"/>
      <c r="ADK31" s="5"/>
      <c r="ADL31" s="5"/>
      <c r="ADM31" s="5"/>
      <c r="ADN31" s="5"/>
      <c r="ADO31" s="5"/>
      <c r="ADP31" s="5"/>
      <c r="ADQ31" s="5"/>
      <c r="ADR31" s="5"/>
      <c r="ADS31" s="5"/>
      <c r="ADT31" s="5"/>
      <c r="ADU31" s="5"/>
      <c r="ADV31" s="5"/>
      <c r="ADW31" s="5"/>
      <c r="ADX31" s="5"/>
      <c r="ADY31" s="5"/>
      <c r="ADZ31" s="5"/>
      <c r="AEA31" s="5"/>
      <c r="AEB31" s="5"/>
      <c r="AEC31" s="5"/>
      <c r="AED31" s="5"/>
      <c r="AEE31" s="5"/>
      <c r="AEF31" s="5"/>
      <c r="AEG31" s="5"/>
      <c r="AEH31" s="5"/>
      <c r="AEI31" s="5"/>
      <c r="AEJ31" s="5"/>
      <c r="AEK31" s="5"/>
      <c r="AEL31" s="5"/>
      <c r="AEM31" s="5"/>
      <c r="AEN31" s="5"/>
      <c r="AEO31" s="5"/>
      <c r="AEP31" s="5"/>
      <c r="AEQ31" s="5"/>
      <c r="AER31" s="5"/>
      <c r="AES31" s="5"/>
      <c r="AET31" s="5"/>
      <c r="AEU31" s="5"/>
      <c r="AEV31" s="5"/>
      <c r="AEW31" s="5"/>
      <c r="AEX31" s="5"/>
      <c r="AEY31" s="5"/>
      <c r="AEZ31" s="5"/>
      <c r="AFA31" s="5"/>
      <c r="AFB31" s="5"/>
      <c r="AFC31" s="5"/>
      <c r="AFD31" s="5"/>
      <c r="AFE31" s="5"/>
      <c r="AFF31" s="5"/>
      <c r="AFG31" s="5"/>
      <c r="AFH31" s="5"/>
      <c r="AFI31" s="5"/>
      <c r="AFJ31" s="5"/>
      <c r="AFK31" s="5"/>
      <c r="AFL31" s="5"/>
      <c r="AFM31" s="5"/>
      <c r="AFN31" s="5"/>
      <c r="AFO31" s="5"/>
      <c r="AFP31" s="5"/>
      <c r="AFQ31" s="5"/>
      <c r="AFR31" s="5"/>
      <c r="AFS31" s="5"/>
      <c r="AFT31" s="5"/>
      <c r="AFU31" s="5"/>
      <c r="AFV31" s="5"/>
      <c r="AFW31" s="5"/>
      <c r="AFX31" s="5"/>
      <c r="AFY31" s="5"/>
      <c r="AFZ31" s="5"/>
      <c r="AGA31" s="5"/>
      <c r="AGB31" s="5"/>
      <c r="AGC31" s="5"/>
      <c r="AGD31" s="5"/>
      <c r="AGE31" s="5"/>
      <c r="AGF31" s="5"/>
      <c r="AGG31" s="5"/>
      <c r="AGH31" s="5"/>
      <c r="AGI31" s="5"/>
      <c r="AGJ31" s="5"/>
      <c r="AGK31" s="5"/>
      <c r="AGL31" s="5"/>
      <c r="AGM31" s="5"/>
      <c r="AGN31" s="5"/>
      <c r="AGO31" s="5"/>
      <c r="AGP31" s="5"/>
      <c r="AGQ31" s="5"/>
      <c r="AGR31" s="5"/>
      <c r="AGS31" s="5"/>
      <c r="AGT31" s="5"/>
      <c r="AGU31" s="5"/>
      <c r="AGV31" s="5"/>
      <c r="AGW31" s="5"/>
      <c r="AGX31" s="5"/>
      <c r="AGY31" s="5"/>
      <c r="AGZ31" s="5"/>
      <c r="AHA31" s="5"/>
      <c r="AHB31" s="5"/>
      <c r="AHC31" s="5"/>
      <c r="AHD31" s="5"/>
      <c r="AHE31" s="5"/>
      <c r="AHF31" s="5"/>
      <c r="AHG31" s="5"/>
      <c r="AHH31" s="5"/>
      <c r="AHI31" s="5"/>
      <c r="AHJ31" s="5"/>
      <c r="AHK31" s="5"/>
      <c r="AHL31" s="5"/>
      <c r="AHM31" s="5"/>
      <c r="AHN31" s="5"/>
      <c r="AHO31" s="5"/>
      <c r="AHP31" s="5"/>
      <c r="AHQ31" s="5"/>
      <c r="AHR31" s="5"/>
      <c r="AHS31" s="5"/>
      <c r="AHT31" s="5"/>
      <c r="AHU31" s="5"/>
      <c r="AHV31" s="5"/>
      <c r="AHW31" s="5"/>
      <c r="AHX31" s="5"/>
      <c r="AHY31" s="5"/>
      <c r="AHZ31" s="5"/>
      <c r="AIA31" s="5"/>
      <c r="AIB31" s="5"/>
      <c r="AIC31" s="5"/>
      <c r="AID31" s="5"/>
      <c r="AIE31" s="5"/>
      <c r="AIF31" s="5"/>
      <c r="AIG31" s="5"/>
      <c r="AIH31" s="5"/>
      <c r="AII31" s="5"/>
      <c r="AIJ31" s="5"/>
      <c r="AIK31" s="5"/>
      <c r="AIL31" s="5"/>
      <c r="AIM31" s="5"/>
      <c r="AIN31" s="5"/>
      <c r="AIO31" s="5"/>
      <c r="AIP31" s="5"/>
      <c r="AIQ31" s="5"/>
      <c r="AIR31" s="5"/>
      <c r="AIS31" s="5"/>
      <c r="AIT31" s="5"/>
      <c r="AIU31" s="5"/>
      <c r="AIV31" s="5"/>
      <c r="AIW31" s="5"/>
      <c r="AIX31" s="5"/>
      <c r="AIY31" s="5"/>
      <c r="AIZ31" s="5"/>
      <c r="AJA31" s="5"/>
      <c r="AJB31" s="5"/>
      <c r="AJC31" s="5"/>
      <c r="AJD31" s="5"/>
      <c r="AJE31" s="5"/>
      <c r="AJF31" s="5"/>
      <c r="AJG31" s="5"/>
      <c r="AJH31" s="5"/>
      <c r="AJI31" s="5"/>
      <c r="AJJ31" s="5"/>
      <c r="AJK31" s="5"/>
      <c r="AJL31" s="5"/>
      <c r="AJM31" s="5"/>
      <c r="AJN31" s="5"/>
      <c r="AJO31" s="5"/>
      <c r="AJP31" s="5"/>
      <c r="AJQ31" s="5"/>
      <c r="AJR31" s="5"/>
      <c r="AJS31" s="5"/>
      <c r="AJT31" s="5"/>
      <c r="AJU31" s="5"/>
      <c r="AJV31" s="5"/>
      <c r="AJW31" s="5"/>
      <c r="AJX31" s="5"/>
      <c r="AJY31" s="5"/>
      <c r="AJZ31" s="5"/>
      <c r="AKA31" s="5"/>
      <c r="AKB31" s="5"/>
      <c r="AKC31" s="5"/>
      <c r="AKD31" s="5"/>
      <c r="AKE31" s="5"/>
      <c r="AKF31" s="5"/>
      <c r="AKG31" s="5"/>
      <c r="AKH31" s="5"/>
      <c r="AKI31" s="5"/>
      <c r="AKJ31" s="5"/>
      <c r="AKK31" s="5"/>
      <c r="AKL31" s="5"/>
      <c r="AKM31" s="5"/>
      <c r="AKN31" s="5"/>
      <c r="AKO31" s="5"/>
      <c r="AKP31" s="5"/>
      <c r="AKQ31" s="5"/>
      <c r="AKR31" s="5"/>
      <c r="AKS31" s="5"/>
      <c r="AKT31" s="5"/>
      <c r="AKU31" s="5"/>
      <c r="AKV31" s="5"/>
      <c r="AKW31" s="5"/>
      <c r="AKX31" s="5"/>
      <c r="AKY31" s="5"/>
      <c r="AKZ31" s="5"/>
      <c r="ALA31" s="5"/>
      <c r="ALB31" s="5"/>
      <c r="ALC31" s="5"/>
      <c r="ALD31" s="5"/>
      <c r="ALE31" s="5"/>
      <c r="ALF31" s="5"/>
      <c r="ALG31" s="5"/>
      <c r="ALH31" s="5"/>
      <c r="ALI31" s="5"/>
      <c r="ALJ31" s="5"/>
      <c r="ALK31" s="5"/>
      <c r="ALL31" s="5"/>
      <c r="ALM31" s="5"/>
      <c r="ALN31" s="5"/>
      <c r="ALO31" s="5"/>
      <c r="ALP31" s="5"/>
      <c r="ALQ31" s="5"/>
      <c r="ALR31" s="5"/>
      <c r="ALS31" s="5"/>
      <c r="ALT31" s="5"/>
      <c r="ALU31" s="5"/>
      <c r="ALV31" s="5"/>
      <c r="ALW31" s="5"/>
      <c r="ALX31" s="5"/>
      <c r="ALY31" s="5"/>
      <c r="ALZ31" s="5"/>
      <c r="AMA31" s="5"/>
      <c r="AMB31" s="5"/>
      <c r="AMC31" s="5"/>
      <c r="AMD31" s="5"/>
      <c r="AME31" s="5"/>
      <c r="AMF31" s="5"/>
      <c r="AMG31" s="5"/>
      <c r="AMH31" s="5"/>
      <c r="AMI31" s="5"/>
      <c r="AMJ31" s="5"/>
      <c r="AMK31" s="5"/>
    </row>
    <row r="32" spans="1:1025" s="4" customFormat="1">
      <c r="A32" s="122" t="s">
        <v>89</v>
      </c>
      <c r="B32" s="63">
        <v>3.5000000000000003E-2</v>
      </c>
      <c r="C32" s="55">
        <v>3300</v>
      </c>
      <c r="D32" s="45">
        <f t="shared" si="18"/>
        <v>3300</v>
      </c>
      <c r="E32" s="55">
        <f t="shared" si="2"/>
        <v>9.4133196063525943</v>
      </c>
      <c r="F32" s="55">
        <f t="shared" si="19"/>
        <v>11.295983527623113</v>
      </c>
      <c r="G32" s="55">
        <f t="shared" si="20"/>
        <v>0.39535942346680897</v>
      </c>
      <c r="H32" s="45">
        <v>10</v>
      </c>
      <c r="I32" s="45">
        <f>IF(H32=95,'Quant. Condutores e eletrodutos'!B$3,IF(H32=70,'Quant. Condutores e eletrodutos'!B$4,IF(H32=50,'Quant. Condutores e eletrodutos'!B$5,IF(H32=35,'Quant. Condutores e eletrodutos'!B$6,IF(H32=25,'Quant. Condutores e eletrodutos'!B$7,IF(H32=16,'Quant. Condutores e eletrodutos'!B$8,IF(H32=10,'Quant. Condutores e eletrodutos'!B$9,IF(H32=6,'Quant. Condutores e eletrodutos'!B$10,IF(H32=4,'Quant. Condutores e eletrodutos'!B$11,"erro")))))))))</f>
        <v>3.17</v>
      </c>
      <c r="J32" s="64">
        <f t="shared" si="21"/>
        <v>105.00000000000001</v>
      </c>
      <c r="K32" s="55">
        <v>220</v>
      </c>
      <c r="L32" s="55">
        <f t="shared" si="22"/>
        <v>105.00000000000001</v>
      </c>
      <c r="M32" s="65">
        <f t="shared" ref="M32:M33" si="23">(G32*I32*100)/K32</f>
        <v>0.56967698744990203</v>
      </c>
      <c r="N32" s="123">
        <f t="shared" ref="N32:N33" si="24">M32+N31</f>
        <v>1.3568670064715849</v>
      </c>
      <c r="O32" s="63"/>
      <c r="P32" s="14"/>
      <c r="Q32" s="12"/>
      <c r="R32" s="13"/>
      <c r="S32" s="14"/>
      <c r="T32" s="14"/>
      <c r="U32" s="12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  <c r="HZ32" s="5"/>
      <c r="IA32" s="5"/>
      <c r="IB32" s="5"/>
      <c r="IC32" s="5"/>
      <c r="ID32" s="5"/>
      <c r="IE32" s="5"/>
      <c r="IF32" s="5"/>
      <c r="IG32" s="5"/>
      <c r="IH32" s="5"/>
      <c r="II32" s="5"/>
      <c r="IJ32" s="5"/>
      <c r="IK32" s="5"/>
      <c r="IL32" s="5"/>
      <c r="IM32" s="5"/>
      <c r="IN32" s="5"/>
      <c r="IO32" s="5"/>
      <c r="IP32" s="5"/>
      <c r="IQ32" s="5"/>
      <c r="IR32" s="5"/>
      <c r="IS32" s="5"/>
      <c r="IT32" s="5"/>
      <c r="IU32" s="5"/>
      <c r="IV32" s="5"/>
      <c r="IW32" s="5"/>
      <c r="IX32" s="5"/>
      <c r="IY32" s="5"/>
      <c r="IZ32" s="5"/>
      <c r="JA32" s="5"/>
      <c r="JB32" s="5"/>
      <c r="JC32" s="5"/>
      <c r="JD32" s="5"/>
      <c r="JE32" s="5"/>
      <c r="JF32" s="5"/>
      <c r="JG32" s="5"/>
      <c r="JH32" s="5"/>
      <c r="JI32" s="5"/>
      <c r="JJ32" s="5"/>
      <c r="JK32" s="5"/>
      <c r="JL32" s="5"/>
      <c r="JM32" s="5"/>
      <c r="JN32" s="5"/>
      <c r="JO32" s="5"/>
      <c r="JP32" s="5"/>
      <c r="JQ32" s="5"/>
      <c r="JR32" s="5"/>
      <c r="JS32" s="5"/>
      <c r="JT32" s="5"/>
      <c r="JU32" s="5"/>
      <c r="JV32" s="5"/>
      <c r="JW32" s="5"/>
      <c r="JX32" s="5"/>
      <c r="JY32" s="5"/>
      <c r="JZ32" s="5"/>
      <c r="KA32" s="5"/>
      <c r="KB32" s="5"/>
      <c r="KC32" s="5"/>
      <c r="KD32" s="5"/>
      <c r="KE32" s="5"/>
      <c r="KF32" s="5"/>
      <c r="KG32" s="5"/>
      <c r="KH32" s="5"/>
      <c r="KI32" s="5"/>
      <c r="KJ32" s="5"/>
      <c r="KK32" s="5"/>
      <c r="KL32" s="5"/>
      <c r="KM32" s="5"/>
      <c r="KN32" s="5"/>
      <c r="KO32" s="5"/>
      <c r="KP32" s="5"/>
      <c r="KQ32" s="5"/>
      <c r="KR32" s="5"/>
      <c r="KS32" s="5"/>
      <c r="KT32" s="5"/>
      <c r="KU32" s="5"/>
      <c r="KV32" s="5"/>
      <c r="KW32" s="5"/>
      <c r="KX32" s="5"/>
      <c r="KY32" s="5"/>
      <c r="KZ32" s="5"/>
      <c r="LA32" s="5"/>
      <c r="LB32" s="5"/>
      <c r="LC32" s="5"/>
      <c r="LD32" s="5"/>
      <c r="LE32" s="5"/>
      <c r="LF32" s="5"/>
      <c r="LG32" s="5"/>
      <c r="LH32" s="5"/>
      <c r="LI32" s="5"/>
      <c r="LJ32" s="5"/>
      <c r="LK32" s="5"/>
      <c r="LL32" s="5"/>
      <c r="LM32" s="5"/>
      <c r="LN32" s="5"/>
      <c r="LO32" s="5"/>
      <c r="LP32" s="5"/>
      <c r="LQ32" s="5"/>
      <c r="LR32" s="5"/>
      <c r="LS32" s="5"/>
      <c r="LT32" s="5"/>
      <c r="LU32" s="5"/>
      <c r="LV32" s="5"/>
      <c r="LW32" s="5"/>
      <c r="LX32" s="5"/>
      <c r="LY32" s="5"/>
      <c r="LZ32" s="5"/>
      <c r="MA32" s="5"/>
      <c r="MB32" s="5"/>
      <c r="MC32" s="5"/>
      <c r="MD32" s="5"/>
      <c r="ME32" s="5"/>
      <c r="MF32" s="5"/>
      <c r="MG32" s="5"/>
      <c r="MH32" s="5"/>
      <c r="MI32" s="5"/>
      <c r="MJ32" s="5"/>
      <c r="MK32" s="5"/>
      <c r="ML32" s="5"/>
      <c r="MM32" s="5"/>
      <c r="MN32" s="5"/>
      <c r="MO32" s="5"/>
      <c r="MP32" s="5"/>
      <c r="MQ32" s="5"/>
      <c r="MR32" s="5"/>
      <c r="MS32" s="5"/>
      <c r="MT32" s="5"/>
      <c r="MU32" s="5"/>
      <c r="MV32" s="5"/>
      <c r="MW32" s="5"/>
      <c r="MX32" s="5"/>
      <c r="MY32" s="5"/>
      <c r="MZ32" s="5"/>
      <c r="NA32" s="5"/>
      <c r="NB32" s="5"/>
      <c r="NC32" s="5"/>
      <c r="ND32" s="5"/>
      <c r="NE32" s="5"/>
      <c r="NF32" s="5"/>
      <c r="NG32" s="5"/>
      <c r="NH32" s="5"/>
      <c r="NI32" s="5"/>
      <c r="NJ32" s="5"/>
      <c r="NK32" s="5"/>
      <c r="NL32" s="5"/>
      <c r="NM32" s="5"/>
      <c r="NN32" s="5"/>
      <c r="NO32" s="5"/>
      <c r="NP32" s="5"/>
      <c r="NQ32" s="5"/>
      <c r="NR32" s="5"/>
      <c r="NS32" s="5"/>
      <c r="NT32" s="5"/>
      <c r="NU32" s="5"/>
      <c r="NV32" s="5"/>
      <c r="NW32" s="5"/>
      <c r="NX32" s="5"/>
      <c r="NY32" s="5"/>
      <c r="NZ32" s="5"/>
      <c r="OA32" s="5"/>
      <c r="OB32" s="5"/>
      <c r="OC32" s="5"/>
      <c r="OD32" s="5"/>
      <c r="OE32" s="5"/>
      <c r="OF32" s="5"/>
      <c r="OG32" s="5"/>
      <c r="OH32" s="5"/>
      <c r="OI32" s="5"/>
      <c r="OJ32" s="5"/>
      <c r="OK32" s="5"/>
      <c r="OL32" s="5"/>
      <c r="OM32" s="5"/>
      <c r="ON32" s="5"/>
      <c r="OO32" s="5"/>
      <c r="OP32" s="5"/>
      <c r="OQ32" s="5"/>
      <c r="OR32" s="5"/>
      <c r="OS32" s="5"/>
      <c r="OT32" s="5"/>
      <c r="OU32" s="5"/>
      <c r="OV32" s="5"/>
      <c r="OW32" s="5"/>
      <c r="OX32" s="5"/>
      <c r="OY32" s="5"/>
      <c r="OZ32" s="5"/>
      <c r="PA32" s="5"/>
      <c r="PB32" s="5"/>
      <c r="PC32" s="5"/>
      <c r="PD32" s="5"/>
      <c r="PE32" s="5"/>
      <c r="PF32" s="5"/>
      <c r="PG32" s="5"/>
      <c r="PH32" s="5"/>
      <c r="PI32" s="5"/>
      <c r="PJ32" s="5"/>
      <c r="PK32" s="5"/>
      <c r="PL32" s="5"/>
      <c r="PM32" s="5"/>
      <c r="PN32" s="5"/>
      <c r="PO32" s="5"/>
      <c r="PP32" s="5"/>
      <c r="PQ32" s="5"/>
      <c r="PR32" s="5"/>
      <c r="PS32" s="5"/>
      <c r="PT32" s="5"/>
      <c r="PU32" s="5"/>
      <c r="PV32" s="5"/>
      <c r="PW32" s="5"/>
      <c r="PX32" s="5"/>
      <c r="PY32" s="5"/>
      <c r="PZ32" s="5"/>
      <c r="QA32" s="5"/>
      <c r="QB32" s="5"/>
      <c r="QC32" s="5"/>
      <c r="QD32" s="5"/>
      <c r="QE32" s="5"/>
      <c r="QF32" s="5"/>
      <c r="QG32" s="5"/>
      <c r="QH32" s="5"/>
      <c r="QI32" s="5"/>
      <c r="QJ32" s="5"/>
      <c r="QK32" s="5"/>
      <c r="QL32" s="5"/>
      <c r="QM32" s="5"/>
      <c r="QN32" s="5"/>
      <c r="QO32" s="5"/>
      <c r="QP32" s="5"/>
      <c r="QQ32" s="5"/>
      <c r="QR32" s="5"/>
      <c r="QS32" s="5"/>
      <c r="QT32" s="5"/>
      <c r="QU32" s="5"/>
      <c r="QV32" s="5"/>
      <c r="QW32" s="5"/>
      <c r="QX32" s="5"/>
      <c r="QY32" s="5"/>
      <c r="QZ32" s="5"/>
      <c r="RA32" s="5"/>
      <c r="RB32" s="5"/>
      <c r="RC32" s="5"/>
      <c r="RD32" s="5"/>
      <c r="RE32" s="5"/>
      <c r="RF32" s="5"/>
      <c r="RG32" s="5"/>
      <c r="RH32" s="5"/>
      <c r="RI32" s="5"/>
      <c r="RJ32" s="5"/>
      <c r="RK32" s="5"/>
      <c r="RL32" s="5"/>
      <c r="RM32" s="5"/>
      <c r="RN32" s="5"/>
      <c r="RO32" s="5"/>
      <c r="RP32" s="5"/>
      <c r="RQ32" s="5"/>
      <c r="RR32" s="5"/>
      <c r="RS32" s="5"/>
      <c r="RT32" s="5"/>
      <c r="RU32" s="5"/>
      <c r="RV32" s="5"/>
      <c r="RW32" s="5"/>
      <c r="RX32" s="5"/>
      <c r="RY32" s="5"/>
      <c r="RZ32" s="5"/>
      <c r="SA32" s="5"/>
      <c r="SB32" s="5"/>
      <c r="SC32" s="5"/>
      <c r="SD32" s="5"/>
      <c r="SE32" s="5"/>
      <c r="SF32" s="5"/>
      <c r="SG32" s="5"/>
      <c r="SH32" s="5"/>
      <c r="SI32" s="5"/>
      <c r="SJ32" s="5"/>
      <c r="SK32" s="5"/>
      <c r="SL32" s="5"/>
      <c r="SM32" s="5"/>
      <c r="SN32" s="5"/>
      <c r="SO32" s="5"/>
      <c r="SP32" s="5"/>
      <c r="SQ32" s="5"/>
      <c r="SR32" s="5"/>
      <c r="SS32" s="5"/>
      <c r="ST32" s="5"/>
      <c r="SU32" s="5"/>
      <c r="SV32" s="5"/>
      <c r="SW32" s="5"/>
      <c r="SX32" s="5"/>
      <c r="SY32" s="5"/>
      <c r="SZ32" s="5"/>
      <c r="TA32" s="5"/>
      <c r="TB32" s="5"/>
      <c r="TC32" s="5"/>
      <c r="TD32" s="5"/>
      <c r="TE32" s="5"/>
      <c r="TF32" s="5"/>
      <c r="TG32" s="5"/>
      <c r="TH32" s="5"/>
      <c r="TI32" s="5"/>
      <c r="TJ32" s="5"/>
      <c r="TK32" s="5"/>
      <c r="TL32" s="5"/>
      <c r="TM32" s="5"/>
      <c r="TN32" s="5"/>
      <c r="TO32" s="5"/>
      <c r="TP32" s="5"/>
      <c r="TQ32" s="5"/>
      <c r="TR32" s="5"/>
      <c r="TS32" s="5"/>
      <c r="TT32" s="5"/>
      <c r="TU32" s="5"/>
      <c r="TV32" s="5"/>
      <c r="TW32" s="5"/>
      <c r="TX32" s="5"/>
      <c r="TY32" s="5"/>
      <c r="TZ32" s="5"/>
      <c r="UA32" s="5"/>
      <c r="UB32" s="5"/>
      <c r="UC32" s="5"/>
      <c r="UD32" s="5"/>
      <c r="UE32" s="5"/>
      <c r="UF32" s="5"/>
      <c r="UG32" s="5"/>
      <c r="UH32" s="5"/>
      <c r="UI32" s="5"/>
      <c r="UJ32" s="5"/>
      <c r="UK32" s="5"/>
      <c r="UL32" s="5"/>
      <c r="UM32" s="5"/>
      <c r="UN32" s="5"/>
      <c r="UO32" s="5"/>
      <c r="UP32" s="5"/>
      <c r="UQ32" s="5"/>
      <c r="UR32" s="5"/>
      <c r="US32" s="5"/>
      <c r="UT32" s="5"/>
      <c r="UU32" s="5"/>
      <c r="UV32" s="5"/>
      <c r="UW32" s="5"/>
      <c r="UX32" s="5"/>
      <c r="UY32" s="5"/>
      <c r="UZ32" s="5"/>
      <c r="VA32" s="5"/>
      <c r="VB32" s="5"/>
      <c r="VC32" s="5"/>
      <c r="VD32" s="5"/>
      <c r="VE32" s="5"/>
      <c r="VF32" s="5"/>
      <c r="VG32" s="5"/>
      <c r="VH32" s="5"/>
      <c r="VI32" s="5"/>
      <c r="VJ32" s="5"/>
      <c r="VK32" s="5"/>
      <c r="VL32" s="5"/>
      <c r="VM32" s="5"/>
      <c r="VN32" s="5"/>
      <c r="VO32" s="5"/>
      <c r="VP32" s="5"/>
      <c r="VQ32" s="5"/>
      <c r="VR32" s="5"/>
      <c r="VS32" s="5"/>
      <c r="VT32" s="5"/>
      <c r="VU32" s="5"/>
      <c r="VV32" s="5"/>
      <c r="VW32" s="5"/>
      <c r="VX32" s="5"/>
      <c r="VY32" s="5"/>
      <c r="VZ32" s="5"/>
      <c r="WA32" s="5"/>
      <c r="WB32" s="5"/>
      <c r="WC32" s="5"/>
      <c r="WD32" s="5"/>
      <c r="WE32" s="5"/>
      <c r="WF32" s="5"/>
      <c r="WG32" s="5"/>
      <c r="WH32" s="5"/>
      <c r="WI32" s="5"/>
      <c r="WJ32" s="5"/>
      <c r="WK32" s="5"/>
      <c r="WL32" s="5"/>
      <c r="WM32" s="5"/>
      <c r="WN32" s="5"/>
      <c r="WO32" s="5"/>
      <c r="WP32" s="5"/>
      <c r="WQ32" s="5"/>
      <c r="WR32" s="5"/>
      <c r="WS32" s="5"/>
      <c r="WT32" s="5"/>
      <c r="WU32" s="5"/>
      <c r="WV32" s="5"/>
      <c r="WW32" s="5"/>
      <c r="WX32" s="5"/>
      <c r="WY32" s="5"/>
      <c r="WZ32" s="5"/>
      <c r="XA32" s="5"/>
      <c r="XB32" s="5"/>
      <c r="XC32" s="5"/>
      <c r="XD32" s="5"/>
      <c r="XE32" s="5"/>
      <c r="XF32" s="5"/>
      <c r="XG32" s="5"/>
      <c r="XH32" s="5"/>
      <c r="XI32" s="5"/>
      <c r="XJ32" s="5"/>
      <c r="XK32" s="5"/>
      <c r="XL32" s="5"/>
      <c r="XM32" s="5"/>
      <c r="XN32" s="5"/>
      <c r="XO32" s="5"/>
      <c r="XP32" s="5"/>
      <c r="XQ32" s="5"/>
      <c r="XR32" s="5"/>
      <c r="XS32" s="5"/>
      <c r="XT32" s="5"/>
      <c r="XU32" s="5"/>
      <c r="XV32" s="5"/>
      <c r="XW32" s="5"/>
      <c r="XX32" s="5"/>
      <c r="XY32" s="5"/>
      <c r="XZ32" s="5"/>
      <c r="YA32" s="5"/>
      <c r="YB32" s="5"/>
      <c r="YC32" s="5"/>
      <c r="YD32" s="5"/>
      <c r="YE32" s="5"/>
      <c r="YF32" s="5"/>
      <c r="YG32" s="5"/>
      <c r="YH32" s="5"/>
      <c r="YI32" s="5"/>
      <c r="YJ32" s="5"/>
      <c r="YK32" s="5"/>
      <c r="YL32" s="5"/>
      <c r="YM32" s="5"/>
      <c r="YN32" s="5"/>
      <c r="YO32" s="5"/>
      <c r="YP32" s="5"/>
      <c r="YQ32" s="5"/>
      <c r="YR32" s="5"/>
      <c r="YS32" s="5"/>
      <c r="YT32" s="5"/>
      <c r="YU32" s="5"/>
      <c r="YV32" s="5"/>
      <c r="YW32" s="5"/>
      <c r="YX32" s="5"/>
      <c r="YY32" s="5"/>
      <c r="YZ32" s="5"/>
      <c r="ZA32" s="5"/>
      <c r="ZB32" s="5"/>
      <c r="ZC32" s="5"/>
      <c r="ZD32" s="5"/>
      <c r="ZE32" s="5"/>
      <c r="ZF32" s="5"/>
      <c r="ZG32" s="5"/>
      <c r="ZH32" s="5"/>
      <c r="ZI32" s="5"/>
      <c r="ZJ32" s="5"/>
      <c r="ZK32" s="5"/>
      <c r="ZL32" s="5"/>
      <c r="ZM32" s="5"/>
      <c r="ZN32" s="5"/>
      <c r="ZO32" s="5"/>
      <c r="ZP32" s="5"/>
      <c r="ZQ32" s="5"/>
      <c r="ZR32" s="5"/>
      <c r="ZS32" s="5"/>
      <c r="ZT32" s="5"/>
      <c r="ZU32" s="5"/>
      <c r="ZV32" s="5"/>
      <c r="ZW32" s="5"/>
      <c r="ZX32" s="5"/>
      <c r="ZY32" s="5"/>
      <c r="ZZ32" s="5"/>
      <c r="AAA32" s="5"/>
      <c r="AAB32" s="5"/>
      <c r="AAC32" s="5"/>
      <c r="AAD32" s="5"/>
      <c r="AAE32" s="5"/>
      <c r="AAF32" s="5"/>
      <c r="AAG32" s="5"/>
      <c r="AAH32" s="5"/>
      <c r="AAI32" s="5"/>
      <c r="AAJ32" s="5"/>
      <c r="AAK32" s="5"/>
      <c r="AAL32" s="5"/>
      <c r="AAM32" s="5"/>
      <c r="AAN32" s="5"/>
      <c r="AAO32" s="5"/>
      <c r="AAP32" s="5"/>
      <c r="AAQ32" s="5"/>
      <c r="AAR32" s="5"/>
      <c r="AAS32" s="5"/>
      <c r="AAT32" s="5"/>
      <c r="AAU32" s="5"/>
      <c r="AAV32" s="5"/>
      <c r="AAW32" s="5"/>
      <c r="AAX32" s="5"/>
      <c r="AAY32" s="5"/>
      <c r="AAZ32" s="5"/>
      <c r="ABA32" s="5"/>
      <c r="ABB32" s="5"/>
      <c r="ABC32" s="5"/>
      <c r="ABD32" s="5"/>
      <c r="ABE32" s="5"/>
      <c r="ABF32" s="5"/>
      <c r="ABG32" s="5"/>
      <c r="ABH32" s="5"/>
      <c r="ABI32" s="5"/>
      <c r="ABJ32" s="5"/>
      <c r="ABK32" s="5"/>
      <c r="ABL32" s="5"/>
      <c r="ABM32" s="5"/>
      <c r="ABN32" s="5"/>
      <c r="ABO32" s="5"/>
      <c r="ABP32" s="5"/>
      <c r="ABQ32" s="5"/>
      <c r="ABR32" s="5"/>
      <c r="ABS32" s="5"/>
      <c r="ABT32" s="5"/>
      <c r="ABU32" s="5"/>
      <c r="ABV32" s="5"/>
      <c r="ABW32" s="5"/>
      <c r="ABX32" s="5"/>
      <c r="ABY32" s="5"/>
      <c r="ABZ32" s="5"/>
      <c r="ACA32" s="5"/>
      <c r="ACB32" s="5"/>
      <c r="ACC32" s="5"/>
      <c r="ACD32" s="5"/>
      <c r="ACE32" s="5"/>
      <c r="ACF32" s="5"/>
      <c r="ACG32" s="5"/>
      <c r="ACH32" s="5"/>
      <c r="ACI32" s="5"/>
      <c r="ACJ32" s="5"/>
      <c r="ACK32" s="5"/>
      <c r="ACL32" s="5"/>
      <c r="ACM32" s="5"/>
      <c r="ACN32" s="5"/>
      <c r="ACO32" s="5"/>
      <c r="ACP32" s="5"/>
      <c r="ACQ32" s="5"/>
      <c r="ACR32" s="5"/>
      <c r="ACS32" s="5"/>
      <c r="ACT32" s="5"/>
      <c r="ACU32" s="5"/>
      <c r="ACV32" s="5"/>
      <c r="ACW32" s="5"/>
      <c r="ACX32" s="5"/>
      <c r="ACY32" s="5"/>
      <c r="ACZ32" s="5"/>
      <c r="ADA32" s="5"/>
      <c r="ADB32" s="5"/>
      <c r="ADC32" s="5"/>
      <c r="ADD32" s="5"/>
      <c r="ADE32" s="5"/>
      <c r="ADF32" s="5"/>
      <c r="ADG32" s="5"/>
      <c r="ADH32" s="5"/>
      <c r="ADI32" s="5"/>
      <c r="ADJ32" s="5"/>
      <c r="ADK32" s="5"/>
      <c r="ADL32" s="5"/>
      <c r="ADM32" s="5"/>
      <c r="ADN32" s="5"/>
      <c r="ADO32" s="5"/>
      <c r="ADP32" s="5"/>
      <c r="ADQ32" s="5"/>
      <c r="ADR32" s="5"/>
      <c r="ADS32" s="5"/>
      <c r="ADT32" s="5"/>
      <c r="ADU32" s="5"/>
      <c r="ADV32" s="5"/>
      <c r="ADW32" s="5"/>
      <c r="ADX32" s="5"/>
      <c r="ADY32" s="5"/>
      <c r="ADZ32" s="5"/>
      <c r="AEA32" s="5"/>
      <c r="AEB32" s="5"/>
      <c r="AEC32" s="5"/>
      <c r="AED32" s="5"/>
      <c r="AEE32" s="5"/>
      <c r="AEF32" s="5"/>
      <c r="AEG32" s="5"/>
      <c r="AEH32" s="5"/>
      <c r="AEI32" s="5"/>
      <c r="AEJ32" s="5"/>
      <c r="AEK32" s="5"/>
      <c r="AEL32" s="5"/>
      <c r="AEM32" s="5"/>
      <c r="AEN32" s="5"/>
      <c r="AEO32" s="5"/>
      <c r="AEP32" s="5"/>
      <c r="AEQ32" s="5"/>
      <c r="AER32" s="5"/>
      <c r="AES32" s="5"/>
      <c r="AET32" s="5"/>
      <c r="AEU32" s="5"/>
      <c r="AEV32" s="5"/>
      <c r="AEW32" s="5"/>
      <c r="AEX32" s="5"/>
      <c r="AEY32" s="5"/>
      <c r="AEZ32" s="5"/>
      <c r="AFA32" s="5"/>
      <c r="AFB32" s="5"/>
      <c r="AFC32" s="5"/>
      <c r="AFD32" s="5"/>
      <c r="AFE32" s="5"/>
      <c r="AFF32" s="5"/>
      <c r="AFG32" s="5"/>
      <c r="AFH32" s="5"/>
      <c r="AFI32" s="5"/>
      <c r="AFJ32" s="5"/>
      <c r="AFK32" s="5"/>
      <c r="AFL32" s="5"/>
      <c r="AFM32" s="5"/>
      <c r="AFN32" s="5"/>
      <c r="AFO32" s="5"/>
      <c r="AFP32" s="5"/>
      <c r="AFQ32" s="5"/>
      <c r="AFR32" s="5"/>
      <c r="AFS32" s="5"/>
      <c r="AFT32" s="5"/>
      <c r="AFU32" s="5"/>
      <c r="AFV32" s="5"/>
      <c r="AFW32" s="5"/>
      <c r="AFX32" s="5"/>
      <c r="AFY32" s="5"/>
      <c r="AFZ32" s="5"/>
      <c r="AGA32" s="5"/>
      <c r="AGB32" s="5"/>
      <c r="AGC32" s="5"/>
      <c r="AGD32" s="5"/>
      <c r="AGE32" s="5"/>
      <c r="AGF32" s="5"/>
      <c r="AGG32" s="5"/>
      <c r="AGH32" s="5"/>
      <c r="AGI32" s="5"/>
      <c r="AGJ32" s="5"/>
      <c r="AGK32" s="5"/>
      <c r="AGL32" s="5"/>
      <c r="AGM32" s="5"/>
      <c r="AGN32" s="5"/>
      <c r="AGO32" s="5"/>
      <c r="AGP32" s="5"/>
      <c r="AGQ32" s="5"/>
      <c r="AGR32" s="5"/>
      <c r="AGS32" s="5"/>
      <c r="AGT32" s="5"/>
      <c r="AGU32" s="5"/>
      <c r="AGV32" s="5"/>
      <c r="AGW32" s="5"/>
      <c r="AGX32" s="5"/>
      <c r="AGY32" s="5"/>
      <c r="AGZ32" s="5"/>
      <c r="AHA32" s="5"/>
      <c r="AHB32" s="5"/>
      <c r="AHC32" s="5"/>
      <c r="AHD32" s="5"/>
      <c r="AHE32" s="5"/>
      <c r="AHF32" s="5"/>
      <c r="AHG32" s="5"/>
      <c r="AHH32" s="5"/>
      <c r="AHI32" s="5"/>
      <c r="AHJ32" s="5"/>
      <c r="AHK32" s="5"/>
      <c r="AHL32" s="5"/>
      <c r="AHM32" s="5"/>
      <c r="AHN32" s="5"/>
      <c r="AHO32" s="5"/>
      <c r="AHP32" s="5"/>
      <c r="AHQ32" s="5"/>
      <c r="AHR32" s="5"/>
      <c r="AHS32" s="5"/>
      <c r="AHT32" s="5"/>
      <c r="AHU32" s="5"/>
      <c r="AHV32" s="5"/>
      <c r="AHW32" s="5"/>
      <c r="AHX32" s="5"/>
      <c r="AHY32" s="5"/>
      <c r="AHZ32" s="5"/>
      <c r="AIA32" s="5"/>
      <c r="AIB32" s="5"/>
      <c r="AIC32" s="5"/>
      <c r="AID32" s="5"/>
      <c r="AIE32" s="5"/>
      <c r="AIF32" s="5"/>
      <c r="AIG32" s="5"/>
      <c r="AIH32" s="5"/>
      <c r="AII32" s="5"/>
      <c r="AIJ32" s="5"/>
      <c r="AIK32" s="5"/>
      <c r="AIL32" s="5"/>
      <c r="AIM32" s="5"/>
      <c r="AIN32" s="5"/>
      <c r="AIO32" s="5"/>
      <c r="AIP32" s="5"/>
      <c r="AIQ32" s="5"/>
      <c r="AIR32" s="5"/>
      <c r="AIS32" s="5"/>
      <c r="AIT32" s="5"/>
      <c r="AIU32" s="5"/>
      <c r="AIV32" s="5"/>
      <c r="AIW32" s="5"/>
      <c r="AIX32" s="5"/>
      <c r="AIY32" s="5"/>
      <c r="AIZ32" s="5"/>
      <c r="AJA32" s="5"/>
      <c r="AJB32" s="5"/>
      <c r="AJC32" s="5"/>
      <c r="AJD32" s="5"/>
      <c r="AJE32" s="5"/>
      <c r="AJF32" s="5"/>
      <c r="AJG32" s="5"/>
      <c r="AJH32" s="5"/>
      <c r="AJI32" s="5"/>
      <c r="AJJ32" s="5"/>
      <c r="AJK32" s="5"/>
      <c r="AJL32" s="5"/>
      <c r="AJM32" s="5"/>
      <c r="AJN32" s="5"/>
      <c r="AJO32" s="5"/>
      <c r="AJP32" s="5"/>
      <c r="AJQ32" s="5"/>
      <c r="AJR32" s="5"/>
      <c r="AJS32" s="5"/>
      <c r="AJT32" s="5"/>
      <c r="AJU32" s="5"/>
      <c r="AJV32" s="5"/>
      <c r="AJW32" s="5"/>
      <c r="AJX32" s="5"/>
      <c r="AJY32" s="5"/>
      <c r="AJZ32" s="5"/>
      <c r="AKA32" s="5"/>
      <c r="AKB32" s="5"/>
      <c r="AKC32" s="5"/>
      <c r="AKD32" s="5"/>
      <c r="AKE32" s="5"/>
      <c r="AKF32" s="5"/>
      <c r="AKG32" s="5"/>
      <c r="AKH32" s="5"/>
      <c r="AKI32" s="5"/>
      <c r="AKJ32" s="5"/>
      <c r="AKK32" s="5"/>
      <c r="AKL32" s="5"/>
      <c r="AKM32" s="5"/>
      <c r="AKN32" s="5"/>
      <c r="AKO32" s="5"/>
      <c r="AKP32" s="5"/>
      <c r="AKQ32" s="5"/>
      <c r="AKR32" s="5"/>
      <c r="AKS32" s="5"/>
      <c r="AKT32" s="5"/>
      <c r="AKU32" s="5"/>
      <c r="AKV32" s="5"/>
      <c r="AKW32" s="5"/>
      <c r="AKX32" s="5"/>
      <c r="AKY32" s="5"/>
      <c r="AKZ32" s="5"/>
      <c r="ALA32" s="5"/>
      <c r="ALB32" s="5"/>
      <c r="ALC32" s="5"/>
      <c r="ALD32" s="5"/>
      <c r="ALE32" s="5"/>
      <c r="ALF32" s="5"/>
      <c r="ALG32" s="5"/>
      <c r="ALH32" s="5"/>
      <c r="ALI32" s="5"/>
      <c r="ALJ32" s="5"/>
      <c r="ALK32" s="5"/>
      <c r="ALL32" s="5"/>
      <c r="ALM32" s="5"/>
      <c r="ALN32" s="5"/>
      <c r="ALO32" s="5"/>
      <c r="ALP32" s="5"/>
      <c r="ALQ32" s="5"/>
      <c r="ALR32" s="5"/>
      <c r="ALS32" s="5"/>
      <c r="ALT32" s="5"/>
      <c r="ALU32" s="5"/>
      <c r="ALV32" s="5"/>
      <c r="ALW32" s="5"/>
      <c r="ALX32" s="5"/>
      <c r="ALY32" s="5"/>
      <c r="ALZ32" s="5"/>
      <c r="AMA32" s="5"/>
      <c r="AMB32" s="5"/>
      <c r="AMC32" s="5"/>
      <c r="AMD32" s="5"/>
      <c r="AME32" s="5"/>
      <c r="AMF32" s="5"/>
      <c r="AMG32" s="5"/>
      <c r="AMH32" s="5"/>
      <c r="AMI32" s="5"/>
      <c r="AMJ32" s="5"/>
      <c r="AMK32" s="5"/>
    </row>
    <row r="33" spans="1:1025" s="4" customFormat="1">
      <c r="A33" s="122" t="s">
        <v>97</v>
      </c>
      <c r="B33" s="63">
        <v>3.5000000000000003E-2</v>
      </c>
      <c r="C33" s="55">
        <v>3000</v>
      </c>
      <c r="D33" s="45">
        <f t="shared" si="18"/>
        <v>3000</v>
      </c>
      <c r="E33" s="55">
        <f t="shared" si="2"/>
        <v>8.557563278502359</v>
      </c>
      <c r="F33" s="55">
        <f t="shared" si="19"/>
        <v>10.26907593420283</v>
      </c>
      <c r="G33" s="55">
        <f t="shared" si="20"/>
        <v>0.35941765769709905</v>
      </c>
      <c r="H33" s="45">
        <v>10</v>
      </c>
      <c r="I33" s="45">
        <f>IF(H33=95,'Quant. Condutores e eletrodutos'!B$3,IF(H33=70,'Quant. Condutores e eletrodutos'!B$4,IF(H33=50,'Quant. Condutores e eletrodutos'!B$5,IF(H33=35,'Quant. Condutores e eletrodutos'!B$6,IF(H33=25,'Quant. Condutores e eletrodutos'!B$7,IF(H33=16,'Quant. Condutores e eletrodutos'!B$8,IF(H33=10,'Quant. Condutores e eletrodutos'!B$9,IF(H33=6,'Quant. Condutores e eletrodutos'!B$10,IF(H33=4,'Quant. Condutores e eletrodutos'!B$11,"erro")))))))))</f>
        <v>3.17</v>
      </c>
      <c r="J33" s="64">
        <f t="shared" si="21"/>
        <v>105.00000000000001</v>
      </c>
      <c r="K33" s="55">
        <v>220</v>
      </c>
      <c r="L33" s="55">
        <f t="shared" si="22"/>
        <v>105.00000000000001</v>
      </c>
      <c r="M33" s="65">
        <f t="shared" si="23"/>
        <v>0.51788817040900181</v>
      </c>
      <c r="N33" s="123">
        <f t="shared" si="24"/>
        <v>1.8747551768805866</v>
      </c>
      <c r="O33" s="63"/>
      <c r="P33" s="14"/>
      <c r="Q33" s="12"/>
      <c r="R33" s="13"/>
      <c r="S33" s="14"/>
      <c r="T33" s="14"/>
      <c r="U33" s="12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  <c r="HZ33" s="5"/>
      <c r="IA33" s="5"/>
      <c r="IB33" s="5"/>
      <c r="IC33" s="5"/>
      <c r="ID33" s="5"/>
      <c r="IE33" s="5"/>
      <c r="IF33" s="5"/>
      <c r="IG33" s="5"/>
      <c r="IH33" s="5"/>
      <c r="II33" s="5"/>
      <c r="IJ33" s="5"/>
      <c r="IK33" s="5"/>
      <c r="IL33" s="5"/>
      <c r="IM33" s="5"/>
      <c r="IN33" s="5"/>
      <c r="IO33" s="5"/>
      <c r="IP33" s="5"/>
      <c r="IQ33" s="5"/>
      <c r="IR33" s="5"/>
      <c r="IS33" s="5"/>
      <c r="IT33" s="5"/>
      <c r="IU33" s="5"/>
      <c r="IV33" s="5"/>
      <c r="IW33" s="5"/>
      <c r="IX33" s="5"/>
      <c r="IY33" s="5"/>
      <c r="IZ33" s="5"/>
      <c r="JA33" s="5"/>
      <c r="JB33" s="5"/>
      <c r="JC33" s="5"/>
      <c r="JD33" s="5"/>
      <c r="JE33" s="5"/>
      <c r="JF33" s="5"/>
      <c r="JG33" s="5"/>
      <c r="JH33" s="5"/>
      <c r="JI33" s="5"/>
      <c r="JJ33" s="5"/>
      <c r="JK33" s="5"/>
      <c r="JL33" s="5"/>
      <c r="JM33" s="5"/>
      <c r="JN33" s="5"/>
      <c r="JO33" s="5"/>
      <c r="JP33" s="5"/>
      <c r="JQ33" s="5"/>
      <c r="JR33" s="5"/>
      <c r="JS33" s="5"/>
      <c r="JT33" s="5"/>
      <c r="JU33" s="5"/>
      <c r="JV33" s="5"/>
      <c r="JW33" s="5"/>
      <c r="JX33" s="5"/>
      <c r="JY33" s="5"/>
      <c r="JZ33" s="5"/>
      <c r="KA33" s="5"/>
      <c r="KB33" s="5"/>
      <c r="KC33" s="5"/>
      <c r="KD33" s="5"/>
      <c r="KE33" s="5"/>
      <c r="KF33" s="5"/>
      <c r="KG33" s="5"/>
      <c r="KH33" s="5"/>
      <c r="KI33" s="5"/>
      <c r="KJ33" s="5"/>
      <c r="KK33" s="5"/>
      <c r="KL33" s="5"/>
      <c r="KM33" s="5"/>
      <c r="KN33" s="5"/>
      <c r="KO33" s="5"/>
      <c r="KP33" s="5"/>
      <c r="KQ33" s="5"/>
      <c r="KR33" s="5"/>
      <c r="KS33" s="5"/>
      <c r="KT33" s="5"/>
      <c r="KU33" s="5"/>
      <c r="KV33" s="5"/>
      <c r="KW33" s="5"/>
      <c r="KX33" s="5"/>
      <c r="KY33" s="5"/>
      <c r="KZ33" s="5"/>
      <c r="LA33" s="5"/>
      <c r="LB33" s="5"/>
      <c r="LC33" s="5"/>
      <c r="LD33" s="5"/>
      <c r="LE33" s="5"/>
      <c r="LF33" s="5"/>
      <c r="LG33" s="5"/>
      <c r="LH33" s="5"/>
      <c r="LI33" s="5"/>
      <c r="LJ33" s="5"/>
      <c r="LK33" s="5"/>
      <c r="LL33" s="5"/>
      <c r="LM33" s="5"/>
      <c r="LN33" s="5"/>
      <c r="LO33" s="5"/>
      <c r="LP33" s="5"/>
      <c r="LQ33" s="5"/>
      <c r="LR33" s="5"/>
      <c r="LS33" s="5"/>
      <c r="LT33" s="5"/>
      <c r="LU33" s="5"/>
      <c r="LV33" s="5"/>
      <c r="LW33" s="5"/>
      <c r="LX33" s="5"/>
      <c r="LY33" s="5"/>
      <c r="LZ33" s="5"/>
      <c r="MA33" s="5"/>
      <c r="MB33" s="5"/>
      <c r="MC33" s="5"/>
      <c r="MD33" s="5"/>
      <c r="ME33" s="5"/>
      <c r="MF33" s="5"/>
      <c r="MG33" s="5"/>
      <c r="MH33" s="5"/>
      <c r="MI33" s="5"/>
      <c r="MJ33" s="5"/>
      <c r="MK33" s="5"/>
      <c r="ML33" s="5"/>
      <c r="MM33" s="5"/>
      <c r="MN33" s="5"/>
      <c r="MO33" s="5"/>
      <c r="MP33" s="5"/>
      <c r="MQ33" s="5"/>
      <c r="MR33" s="5"/>
      <c r="MS33" s="5"/>
      <c r="MT33" s="5"/>
      <c r="MU33" s="5"/>
      <c r="MV33" s="5"/>
      <c r="MW33" s="5"/>
      <c r="MX33" s="5"/>
      <c r="MY33" s="5"/>
      <c r="MZ33" s="5"/>
      <c r="NA33" s="5"/>
      <c r="NB33" s="5"/>
      <c r="NC33" s="5"/>
      <c r="ND33" s="5"/>
      <c r="NE33" s="5"/>
      <c r="NF33" s="5"/>
      <c r="NG33" s="5"/>
      <c r="NH33" s="5"/>
      <c r="NI33" s="5"/>
      <c r="NJ33" s="5"/>
      <c r="NK33" s="5"/>
      <c r="NL33" s="5"/>
      <c r="NM33" s="5"/>
      <c r="NN33" s="5"/>
      <c r="NO33" s="5"/>
      <c r="NP33" s="5"/>
      <c r="NQ33" s="5"/>
      <c r="NR33" s="5"/>
      <c r="NS33" s="5"/>
      <c r="NT33" s="5"/>
      <c r="NU33" s="5"/>
      <c r="NV33" s="5"/>
      <c r="NW33" s="5"/>
      <c r="NX33" s="5"/>
      <c r="NY33" s="5"/>
      <c r="NZ33" s="5"/>
      <c r="OA33" s="5"/>
      <c r="OB33" s="5"/>
      <c r="OC33" s="5"/>
      <c r="OD33" s="5"/>
      <c r="OE33" s="5"/>
      <c r="OF33" s="5"/>
      <c r="OG33" s="5"/>
      <c r="OH33" s="5"/>
      <c r="OI33" s="5"/>
      <c r="OJ33" s="5"/>
      <c r="OK33" s="5"/>
      <c r="OL33" s="5"/>
      <c r="OM33" s="5"/>
      <c r="ON33" s="5"/>
      <c r="OO33" s="5"/>
      <c r="OP33" s="5"/>
      <c r="OQ33" s="5"/>
      <c r="OR33" s="5"/>
      <c r="OS33" s="5"/>
      <c r="OT33" s="5"/>
      <c r="OU33" s="5"/>
      <c r="OV33" s="5"/>
      <c r="OW33" s="5"/>
      <c r="OX33" s="5"/>
      <c r="OY33" s="5"/>
      <c r="OZ33" s="5"/>
      <c r="PA33" s="5"/>
      <c r="PB33" s="5"/>
      <c r="PC33" s="5"/>
      <c r="PD33" s="5"/>
      <c r="PE33" s="5"/>
      <c r="PF33" s="5"/>
      <c r="PG33" s="5"/>
      <c r="PH33" s="5"/>
      <c r="PI33" s="5"/>
      <c r="PJ33" s="5"/>
      <c r="PK33" s="5"/>
      <c r="PL33" s="5"/>
      <c r="PM33" s="5"/>
      <c r="PN33" s="5"/>
      <c r="PO33" s="5"/>
      <c r="PP33" s="5"/>
      <c r="PQ33" s="5"/>
      <c r="PR33" s="5"/>
      <c r="PS33" s="5"/>
      <c r="PT33" s="5"/>
      <c r="PU33" s="5"/>
      <c r="PV33" s="5"/>
      <c r="PW33" s="5"/>
      <c r="PX33" s="5"/>
      <c r="PY33" s="5"/>
      <c r="PZ33" s="5"/>
      <c r="QA33" s="5"/>
      <c r="QB33" s="5"/>
      <c r="QC33" s="5"/>
      <c r="QD33" s="5"/>
      <c r="QE33" s="5"/>
      <c r="QF33" s="5"/>
      <c r="QG33" s="5"/>
      <c r="QH33" s="5"/>
      <c r="QI33" s="5"/>
      <c r="QJ33" s="5"/>
      <c r="QK33" s="5"/>
      <c r="QL33" s="5"/>
      <c r="QM33" s="5"/>
      <c r="QN33" s="5"/>
      <c r="QO33" s="5"/>
      <c r="QP33" s="5"/>
      <c r="QQ33" s="5"/>
      <c r="QR33" s="5"/>
      <c r="QS33" s="5"/>
      <c r="QT33" s="5"/>
      <c r="QU33" s="5"/>
      <c r="QV33" s="5"/>
      <c r="QW33" s="5"/>
      <c r="QX33" s="5"/>
      <c r="QY33" s="5"/>
      <c r="QZ33" s="5"/>
      <c r="RA33" s="5"/>
      <c r="RB33" s="5"/>
      <c r="RC33" s="5"/>
      <c r="RD33" s="5"/>
      <c r="RE33" s="5"/>
      <c r="RF33" s="5"/>
      <c r="RG33" s="5"/>
      <c r="RH33" s="5"/>
      <c r="RI33" s="5"/>
      <c r="RJ33" s="5"/>
      <c r="RK33" s="5"/>
      <c r="RL33" s="5"/>
      <c r="RM33" s="5"/>
      <c r="RN33" s="5"/>
      <c r="RO33" s="5"/>
      <c r="RP33" s="5"/>
      <c r="RQ33" s="5"/>
      <c r="RR33" s="5"/>
      <c r="RS33" s="5"/>
      <c r="RT33" s="5"/>
      <c r="RU33" s="5"/>
      <c r="RV33" s="5"/>
      <c r="RW33" s="5"/>
      <c r="RX33" s="5"/>
      <c r="RY33" s="5"/>
      <c r="RZ33" s="5"/>
      <c r="SA33" s="5"/>
      <c r="SB33" s="5"/>
      <c r="SC33" s="5"/>
      <c r="SD33" s="5"/>
      <c r="SE33" s="5"/>
      <c r="SF33" s="5"/>
      <c r="SG33" s="5"/>
      <c r="SH33" s="5"/>
      <c r="SI33" s="5"/>
      <c r="SJ33" s="5"/>
      <c r="SK33" s="5"/>
      <c r="SL33" s="5"/>
      <c r="SM33" s="5"/>
      <c r="SN33" s="5"/>
      <c r="SO33" s="5"/>
      <c r="SP33" s="5"/>
      <c r="SQ33" s="5"/>
      <c r="SR33" s="5"/>
      <c r="SS33" s="5"/>
      <c r="ST33" s="5"/>
      <c r="SU33" s="5"/>
      <c r="SV33" s="5"/>
      <c r="SW33" s="5"/>
      <c r="SX33" s="5"/>
      <c r="SY33" s="5"/>
      <c r="SZ33" s="5"/>
      <c r="TA33" s="5"/>
      <c r="TB33" s="5"/>
      <c r="TC33" s="5"/>
      <c r="TD33" s="5"/>
      <c r="TE33" s="5"/>
      <c r="TF33" s="5"/>
      <c r="TG33" s="5"/>
      <c r="TH33" s="5"/>
      <c r="TI33" s="5"/>
      <c r="TJ33" s="5"/>
      <c r="TK33" s="5"/>
      <c r="TL33" s="5"/>
      <c r="TM33" s="5"/>
      <c r="TN33" s="5"/>
      <c r="TO33" s="5"/>
      <c r="TP33" s="5"/>
      <c r="TQ33" s="5"/>
      <c r="TR33" s="5"/>
      <c r="TS33" s="5"/>
      <c r="TT33" s="5"/>
      <c r="TU33" s="5"/>
      <c r="TV33" s="5"/>
      <c r="TW33" s="5"/>
      <c r="TX33" s="5"/>
      <c r="TY33" s="5"/>
      <c r="TZ33" s="5"/>
      <c r="UA33" s="5"/>
      <c r="UB33" s="5"/>
      <c r="UC33" s="5"/>
      <c r="UD33" s="5"/>
      <c r="UE33" s="5"/>
      <c r="UF33" s="5"/>
      <c r="UG33" s="5"/>
      <c r="UH33" s="5"/>
      <c r="UI33" s="5"/>
      <c r="UJ33" s="5"/>
      <c r="UK33" s="5"/>
      <c r="UL33" s="5"/>
      <c r="UM33" s="5"/>
      <c r="UN33" s="5"/>
      <c r="UO33" s="5"/>
      <c r="UP33" s="5"/>
      <c r="UQ33" s="5"/>
      <c r="UR33" s="5"/>
      <c r="US33" s="5"/>
      <c r="UT33" s="5"/>
      <c r="UU33" s="5"/>
      <c r="UV33" s="5"/>
      <c r="UW33" s="5"/>
      <c r="UX33" s="5"/>
      <c r="UY33" s="5"/>
      <c r="UZ33" s="5"/>
      <c r="VA33" s="5"/>
      <c r="VB33" s="5"/>
      <c r="VC33" s="5"/>
      <c r="VD33" s="5"/>
      <c r="VE33" s="5"/>
      <c r="VF33" s="5"/>
      <c r="VG33" s="5"/>
      <c r="VH33" s="5"/>
      <c r="VI33" s="5"/>
      <c r="VJ33" s="5"/>
      <c r="VK33" s="5"/>
      <c r="VL33" s="5"/>
      <c r="VM33" s="5"/>
      <c r="VN33" s="5"/>
      <c r="VO33" s="5"/>
      <c r="VP33" s="5"/>
      <c r="VQ33" s="5"/>
      <c r="VR33" s="5"/>
      <c r="VS33" s="5"/>
      <c r="VT33" s="5"/>
      <c r="VU33" s="5"/>
      <c r="VV33" s="5"/>
      <c r="VW33" s="5"/>
      <c r="VX33" s="5"/>
      <c r="VY33" s="5"/>
      <c r="VZ33" s="5"/>
      <c r="WA33" s="5"/>
      <c r="WB33" s="5"/>
      <c r="WC33" s="5"/>
      <c r="WD33" s="5"/>
      <c r="WE33" s="5"/>
      <c r="WF33" s="5"/>
      <c r="WG33" s="5"/>
      <c r="WH33" s="5"/>
      <c r="WI33" s="5"/>
      <c r="WJ33" s="5"/>
      <c r="WK33" s="5"/>
      <c r="WL33" s="5"/>
      <c r="WM33" s="5"/>
      <c r="WN33" s="5"/>
      <c r="WO33" s="5"/>
      <c r="WP33" s="5"/>
      <c r="WQ33" s="5"/>
      <c r="WR33" s="5"/>
      <c r="WS33" s="5"/>
      <c r="WT33" s="5"/>
      <c r="WU33" s="5"/>
      <c r="WV33" s="5"/>
      <c r="WW33" s="5"/>
      <c r="WX33" s="5"/>
      <c r="WY33" s="5"/>
      <c r="WZ33" s="5"/>
      <c r="XA33" s="5"/>
      <c r="XB33" s="5"/>
      <c r="XC33" s="5"/>
      <c r="XD33" s="5"/>
      <c r="XE33" s="5"/>
      <c r="XF33" s="5"/>
      <c r="XG33" s="5"/>
      <c r="XH33" s="5"/>
      <c r="XI33" s="5"/>
      <c r="XJ33" s="5"/>
      <c r="XK33" s="5"/>
      <c r="XL33" s="5"/>
      <c r="XM33" s="5"/>
      <c r="XN33" s="5"/>
      <c r="XO33" s="5"/>
      <c r="XP33" s="5"/>
      <c r="XQ33" s="5"/>
      <c r="XR33" s="5"/>
      <c r="XS33" s="5"/>
      <c r="XT33" s="5"/>
      <c r="XU33" s="5"/>
      <c r="XV33" s="5"/>
      <c r="XW33" s="5"/>
      <c r="XX33" s="5"/>
      <c r="XY33" s="5"/>
      <c r="XZ33" s="5"/>
      <c r="YA33" s="5"/>
      <c r="YB33" s="5"/>
      <c r="YC33" s="5"/>
      <c r="YD33" s="5"/>
      <c r="YE33" s="5"/>
      <c r="YF33" s="5"/>
      <c r="YG33" s="5"/>
      <c r="YH33" s="5"/>
      <c r="YI33" s="5"/>
      <c r="YJ33" s="5"/>
      <c r="YK33" s="5"/>
      <c r="YL33" s="5"/>
      <c r="YM33" s="5"/>
      <c r="YN33" s="5"/>
      <c r="YO33" s="5"/>
      <c r="YP33" s="5"/>
      <c r="YQ33" s="5"/>
      <c r="YR33" s="5"/>
      <c r="YS33" s="5"/>
      <c r="YT33" s="5"/>
      <c r="YU33" s="5"/>
      <c r="YV33" s="5"/>
      <c r="YW33" s="5"/>
      <c r="YX33" s="5"/>
      <c r="YY33" s="5"/>
      <c r="YZ33" s="5"/>
      <c r="ZA33" s="5"/>
      <c r="ZB33" s="5"/>
      <c r="ZC33" s="5"/>
      <c r="ZD33" s="5"/>
      <c r="ZE33" s="5"/>
      <c r="ZF33" s="5"/>
      <c r="ZG33" s="5"/>
      <c r="ZH33" s="5"/>
      <c r="ZI33" s="5"/>
      <c r="ZJ33" s="5"/>
      <c r="ZK33" s="5"/>
      <c r="ZL33" s="5"/>
      <c r="ZM33" s="5"/>
      <c r="ZN33" s="5"/>
      <c r="ZO33" s="5"/>
      <c r="ZP33" s="5"/>
      <c r="ZQ33" s="5"/>
      <c r="ZR33" s="5"/>
      <c r="ZS33" s="5"/>
      <c r="ZT33" s="5"/>
      <c r="ZU33" s="5"/>
      <c r="ZV33" s="5"/>
      <c r="ZW33" s="5"/>
      <c r="ZX33" s="5"/>
      <c r="ZY33" s="5"/>
      <c r="ZZ33" s="5"/>
      <c r="AAA33" s="5"/>
      <c r="AAB33" s="5"/>
      <c r="AAC33" s="5"/>
      <c r="AAD33" s="5"/>
      <c r="AAE33" s="5"/>
      <c r="AAF33" s="5"/>
      <c r="AAG33" s="5"/>
      <c r="AAH33" s="5"/>
      <c r="AAI33" s="5"/>
      <c r="AAJ33" s="5"/>
      <c r="AAK33" s="5"/>
      <c r="AAL33" s="5"/>
      <c r="AAM33" s="5"/>
      <c r="AAN33" s="5"/>
      <c r="AAO33" s="5"/>
      <c r="AAP33" s="5"/>
      <c r="AAQ33" s="5"/>
      <c r="AAR33" s="5"/>
      <c r="AAS33" s="5"/>
      <c r="AAT33" s="5"/>
      <c r="AAU33" s="5"/>
      <c r="AAV33" s="5"/>
      <c r="AAW33" s="5"/>
      <c r="AAX33" s="5"/>
      <c r="AAY33" s="5"/>
      <c r="AAZ33" s="5"/>
      <c r="ABA33" s="5"/>
      <c r="ABB33" s="5"/>
      <c r="ABC33" s="5"/>
      <c r="ABD33" s="5"/>
      <c r="ABE33" s="5"/>
      <c r="ABF33" s="5"/>
      <c r="ABG33" s="5"/>
      <c r="ABH33" s="5"/>
      <c r="ABI33" s="5"/>
      <c r="ABJ33" s="5"/>
      <c r="ABK33" s="5"/>
      <c r="ABL33" s="5"/>
      <c r="ABM33" s="5"/>
      <c r="ABN33" s="5"/>
      <c r="ABO33" s="5"/>
      <c r="ABP33" s="5"/>
      <c r="ABQ33" s="5"/>
      <c r="ABR33" s="5"/>
      <c r="ABS33" s="5"/>
      <c r="ABT33" s="5"/>
      <c r="ABU33" s="5"/>
      <c r="ABV33" s="5"/>
      <c r="ABW33" s="5"/>
      <c r="ABX33" s="5"/>
      <c r="ABY33" s="5"/>
      <c r="ABZ33" s="5"/>
      <c r="ACA33" s="5"/>
      <c r="ACB33" s="5"/>
      <c r="ACC33" s="5"/>
      <c r="ACD33" s="5"/>
      <c r="ACE33" s="5"/>
      <c r="ACF33" s="5"/>
      <c r="ACG33" s="5"/>
      <c r="ACH33" s="5"/>
      <c r="ACI33" s="5"/>
      <c r="ACJ33" s="5"/>
      <c r="ACK33" s="5"/>
      <c r="ACL33" s="5"/>
      <c r="ACM33" s="5"/>
      <c r="ACN33" s="5"/>
      <c r="ACO33" s="5"/>
      <c r="ACP33" s="5"/>
      <c r="ACQ33" s="5"/>
      <c r="ACR33" s="5"/>
      <c r="ACS33" s="5"/>
      <c r="ACT33" s="5"/>
      <c r="ACU33" s="5"/>
      <c r="ACV33" s="5"/>
      <c r="ACW33" s="5"/>
      <c r="ACX33" s="5"/>
      <c r="ACY33" s="5"/>
      <c r="ACZ33" s="5"/>
      <c r="ADA33" s="5"/>
      <c r="ADB33" s="5"/>
      <c r="ADC33" s="5"/>
      <c r="ADD33" s="5"/>
      <c r="ADE33" s="5"/>
      <c r="ADF33" s="5"/>
      <c r="ADG33" s="5"/>
      <c r="ADH33" s="5"/>
      <c r="ADI33" s="5"/>
      <c r="ADJ33" s="5"/>
      <c r="ADK33" s="5"/>
      <c r="ADL33" s="5"/>
      <c r="ADM33" s="5"/>
      <c r="ADN33" s="5"/>
      <c r="ADO33" s="5"/>
      <c r="ADP33" s="5"/>
      <c r="ADQ33" s="5"/>
      <c r="ADR33" s="5"/>
      <c r="ADS33" s="5"/>
      <c r="ADT33" s="5"/>
      <c r="ADU33" s="5"/>
      <c r="ADV33" s="5"/>
      <c r="ADW33" s="5"/>
      <c r="ADX33" s="5"/>
      <c r="ADY33" s="5"/>
      <c r="ADZ33" s="5"/>
      <c r="AEA33" s="5"/>
      <c r="AEB33" s="5"/>
      <c r="AEC33" s="5"/>
      <c r="AED33" s="5"/>
      <c r="AEE33" s="5"/>
      <c r="AEF33" s="5"/>
      <c r="AEG33" s="5"/>
      <c r="AEH33" s="5"/>
      <c r="AEI33" s="5"/>
      <c r="AEJ33" s="5"/>
      <c r="AEK33" s="5"/>
      <c r="AEL33" s="5"/>
      <c r="AEM33" s="5"/>
      <c r="AEN33" s="5"/>
      <c r="AEO33" s="5"/>
      <c r="AEP33" s="5"/>
      <c r="AEQ33" s="5"/>
      <c r="AER33" s="5"/>
      <c r="AES33" s="5"/>
      <c r="AET33" s="5"/>
      <c r="AEU33" s="5"/>
      <c r="AEV33" s="5"/>
      <c r="AEW33" s="5"/>
      <c r="AEX33" s="5"/>
      <c r="AEY33" s="5"/>
      <c r="AEZ33" s="5"/>
      <c r="AFA33" s="5"/>
      <c r="AFB33" s="5"/>
      <c r="AFC33" s="5"/>
      <c r="AFD33" s="5"/>
      <c r="AFE33" s="5"/>
      <c r="AFF33" s="5"/>
      <c r="AFG33" s="5"/>
      <c r="AFH33" s="5"/>
      <c r="AFI33" s="5"/>
      <c r="AFJ33" s="5"/>
      <c r="AFK33" s="5"/>
      <c r="AFL33" s="5"/>
      <c r="AFM33" s="5"/>
      <c r="AFN33" s="5"/>
      <c r="AFO33" s="5"/>
      <c r="AFP33" s="5"/>
      <c r="AFQ33" s="5"/>
      <c r="AFR33" s="5"/>
      <c r="AFS33" s="5"/>
      <c r="AFT33" s="5"/>
      <c r="AFU33" s="5"/>
      <c r="AFV33" s="5"/>
      <c r="AFW33" s="5"/>
      <c r="AFX33" s="5"/>
      <c r="AFY33" s="5"/>
      <c r="AFZ33" s="5"/>
      <c r="AGA33" s="5"/>
      <c r="AGB33" s="5"/>
      <c r="AGC33" s="5"/>
      <c r="AGD33" s="5"/>
      <c r="AGE33" s="5"/>
      <c r="AGF33" s="5"/>
      <c r="AGG33" s="5"/>
      <c r="AGH33" s="5"/>
      <c r="AGI33" s="5"/>
      <c r="AGJ33" s="5"/>
      <c r="AGK33" s="5"/>
      <c r="AGL33" s="5"/>
      <c r="AGM33" s="5"/>
      <c r="AGN33" s="5"/>
      <c r="AGO33" s="5"/>
      <c r="AGP33" s="5"/>
      <c r="AGQ33" s="5"/>
      <c r="AGR33" s="5"/>
      <c r="AGS33" s="5"/>
      <c r="AGT33" s="5"/>
      <c r="AGU33" s="5"/>
      <c r="AGV33" s="5"/>
      <c r="AGW33" s="5"/>
      <c r="AGX33" s="5"/>
      <c r="AGY33" s="5"/>
      <c r="AGZ33" s="5"/>
      <c r="AHA33" s="5"/>
      <c r="AHB33" s="5"/>
      <c r="AHC33" s="5"/>
      <c r="AHD33" s="5"/>
      <c r="AHE33" s="5"/>
      <c r="AHF33" s="5"/>
      <c r="AHG33" s="5"/>
      <c r="AHH33" s="5"/>
      <c r="AHI33" s="5"/>
      <c r="AHJ33" s="5"/>
      <c r="AHK33" s="5"/>
      <c r="AHL33" s="5"/>
      <c r="AHM33" s="5"/>
      <c r="AHN33" s="5"/>
      <c r="AHO33" s="5"/>
      <c r="AHP33" s="5"/>
      <c r="AHQ33" s="5"/>
      <c r="AHR33" s="5"/>
      <c r="AHS33" s="5"/>
      <c r="AHT33" s="5"/>
      <c r="AHU33" s="5"/>
      <c r="AHV33" s="5"/>
      <c r="AHW33" s="5"/>
      <c r="AHX33" s="5"/>
      <c r="AHY33" s="5"/>
      <c r="AHZ33" s="5"/>
      <c r="AIA33" s="5"/>
      <c r="AIB33" s="5"/>
      <c r="AIC33" s="5"/>
      <c r="AID33" s="5"/>
      <c r="AIE33" s="5"/>
      <c r="AIF33" s="5"/>
      <c r="AIG33" s="5"/>
      <c r="AIH33" s="5"/>
      <c r="AII33" s="5"/>
      <c r="AIJ33" s="5"/>
      <c r="AIK33" s="5"/>
      <c r="AIL33" s="5"/>
      <c r="AIM33" s="5"/>
      <c r="AIN33" s="5"/>
      <c r="AIO33" s="5"/>
      <c r="AIP33" s="5"/>
      <c r="AIQ33" s="5"/>
      <c r="AIR33" s="5"/>
      <c r="AIS33" s="5"/>
      <c r="AIT33" s="5"/>
      <c r="AIU33" s="5"/>
      <c r="AIV33" s="5"/>
      <c r="AIW33" s="5"/>
      <c r="AIX33" s="5"/>
      <c r="AIY33" s="5"/>
      <c r="AIZ33" s="5"/>
      <c r="AJA33" s="5"/>
      <c r="AJB33" s="5"/>
      <c r="AJC33" s="5"/>
      <c r="AJD33" s="5"/>
      <c r="AJE33" s="5"/>
      <c r="AJF33" s="5"/>
      <c r="AJG33" s="5"/>
      <c r="AJH33" s="5"/>
      <c r="AJI33" s="5"/>
      <c r="AJJ33" s="5"/>
      <c r="AJK33" s="5"/>
      <c r="AJL33" s="5"/>
      <c r="AJM33" s="5"/>
      <c r="AJN33" s="5"/>
      <c r="AJO33" s="5"/>
      <c r="AJP33" s="5"/>
      <c r="AJQ33" s="5"/>
      <c r="AJR33" s="5"/>
      <c r="AJS33" s="5"/>
      <c r="AJT33" s="5"/>
      <c r="AJU33" s="5"/>
      <c r="AJV33" s="5"/>
      <c r="AJW33" s="5"/>
      <c r="AJX33" s="5"/>
      <c r="AJY33" s="5"/>
      <c r="AJZ33" s="5"/>
      <c r="AKA33" s="5"/>
      <c r="AKB33" s="5"/>
      <c r="AKC33" s="5"/>
      <c r="AKD33" s="5"/>
      <c r="AKE33" s="5"/>
      <c r="AKF33" s="5"/>
      <c r="AKG33" s="5"/>
      <c r="AKH33" s="5"/>
      <c r="AKI33" s="5"/>
      <c r="AKJ33" s="5"/>
      <c r="AKK33" s="5"/>
      <c r="AKL33" s="5"/>
      <c r="AKM33" s="5"/>
      <c r="AKN33" s="5"/>
      <c r="AKO33" s="5"/>
      <c r="AKP33" s="5"/>
      <c r="AKQ33" s="5"/>
      <c r="AKR33" s="5"/>
      <c r="AKS33" s="5"/>
      <c r="AKT33" s="5"/>
      <c r="AKU33" s="5"/>
      <c r="AKV33" s="5"/>
      <c r="AKW33" s="5"/>
      <c r="AKX33" s="5"/>
      <c r="AKY33" s="5"/>
      <c r="AKZ33" s="5"/>
      <c r="ALA33" s="5"/>
      <c r="ALB33" s="5"/>
      <c r="ALC33" s="5"/>
      <c r="ALD33" s="5"/>
      <c r="ALE33" s="5"/>
      <c r="ALF33" s="5"/>
      <c r="ALG33" s="5"/>
      <c r="ALH33" s="5"/>
      <c r="ALI33" s="5"/>
      <c r="ALJ33" s="5"/>
      <c r="ALK33" s="5"/>
      <c r="ALL33" s="5"/>
      <c r="ALM33" s="5"/>
      <c r="ALN33" s="5"/>
      <c r="ALO33" s="5"/>
      <c r="ALP33" s="5"/>
      <c r="ALQ33" s="5"/>
      <c r="ALR33" s="5"/>
      <c r="ALS33" s="5"/>
      <c r="ALT33" s="5"/>
      <c r="ALU33" s="5"/>
      <c r="ALV33" s="5"/>
      <c r="ALW33" s="5"/>
      <c r="ALX33" s="5"/>
      <c r="ALY33" s="5"/>
      <c r="ALZ33" s="5"/>
      <c r="AMA33" s="5"/>
      <c r="AMB33" s="5"/>
      <c r="AMC33" s="5"/>
      <c r="AMD33" s="5"/>
      <c r="AME33" s="5"/>
      <c r="AMF33" s="5"/>
      <c r="AMG33" s="5"/>
      <c r="AMH33" s="5"/>
      <c r="AMI33" s="5"/>
      <c r="AMJ33" s="5"/>
      <c r="AMK33" s="5"/>
    </row>
    <row r="34" spans="1:1025" s="4" customFormat="1">
      <c r="A34" s="122" t="s">
        <v>90</v>
      </c>
      <c r="B34" s="63">
        <v>3.5000000000000003E-2</v>
      </c>
      <c r="C34" s="55">
        <v>2700</v>
      </c>
      <c r="D34" s="45">
        <f t="shared" ref="D34" si="25">C34</f>
        <v>2700</v>
      </c>
      <c r="E34" s="55">
        <f t="shared" si="2"/>
        <v>7.7018069506521227</v>
      </c>
      <c r="F34" s="55">
        <f t="shared" ref="F34" si="26">E34*1.2</f>
        <v>9.2421683407825466</v>
      </c>
      <c r="G34" s="55">
        <f t="shared" ref="G34" si="27">B34*F34</f>
        <v>0.32347589192738918</v>
      </c>
      <c r="H34" s="45">
        <v>10</v>
      </c>
      <c r="I34" s="45">
        <f>IF(H34=95,'Quant. Condutores e eletrodutos'!B$3,IF(H34=70,'Quant. Condutores e eletrodutos'!B$4,IF(H34=50,'Quant. Condutores e eletrodutos'!B$5,IF(H34=35,'Quant. Condutores e eletrodutos'!B$6,IF(H34=25,'Quant. Condutores e eletrodutos'!B$7,IF(H34=16,'Quant. Condutores e eletrodutos'!B$8,IF(H34=10,'Quant. Condutores e eletrodutos'!B$9,IF(H34=6,'Quant. Condutores e eletrodutos'!B$10,IF(H34=4,'Quant. Condutores e eletrodutos'!B$11,"erro")))))))))</f>
        <v>3.17</v>
      </c>
      <c r="J34" s="64">
        <f t="shared" ref="J34" si="28">B34*3000</f>
        <v>105.00000000000001</v>
      </c>
      <c r="K34" s="55">
        <v>220</v>
      </c>
      <c r="L34" s="55">
        <f t="shared" ref="L34" si="29">B34*3000</f>
        <v>105.00000000000001</v>
      </c>
      <c r="M34" s="65">
        <f t="shared" ref="M34" si="30">(G34*I34*100)/K34</f>
        <v>0.46609935336810165</v>
      </c>
      <c r="N34" s="123">
        <f t="shared" ref="N34" si="31">M34+N33</f>
        <v>2.3408545302486883</v>
      </c>
      <c r="O34" s="63"/>
      <c r="P34" s="14"/>
      <c r="Q34" s="12"/>
      <c r="R34" s="13"/>
      <c r="S34" s="14"/>
      <c r="T34" s="14"/>
      <c r="U34" s="12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  <c r="HZ34" s="5"/>
      <c r="IA34" s="5"/>
      <c r="IB34" s="5"/>
      <c r="IC34" s="5"/>
      <c r="ID34" s="5"/>
      <c r="IE34" s="5"/>
      <c r="IF34" s="5"/>
      <c r="IG34" s="5"/>
      <c r="IH34" s="5"/>
      <c r="II34" s="5"/>
      <c r="IJ34" s="5"/>
      <c r="IK34" s="5"/>
      <c r="IL34" s="5"/>
      <c r="IM34" s="5"/>
      <c r="IN34" s="5"/>
      <c r="IO34" s="5"/>
      <c r="IP34" s="5"/>
      <c r="IQ34" s="5"/>
      <c r="IR34" s="5"/>
      <c r="IS34" s="5"/>
      <c r="IT34" s="5"/>
      <c r="IU34" s="5"/>
      <c r="IV34" s="5"/>
      <c r="IW34" s="5"/>
      <c r="IX34" s="5"/>
      <c r="IY34" s="5"/>
      <c r="IZ34" s="5"/>
      <c r="JA34" s="5"/>
      <c r="JB34" s="5"/>
      <c r="JC34" s="5"/>
      <c r="JD34" s="5"/>
      <c r="JE34" s="5"/>
      <c r="JF34" s="5"/>
      <c r="JG34" s="5"/>
      <c r="JH34" s="5"/>
      <c r="JI34" s="5"/>
      <c r="JJ34" s="5"/>
      <c r="JK34" s="5"/>
      <c r="JL34" s="5"/>
      <c r="JM34" s="5"/>
      <c r="JN34" s="5"/>
      <c r="JO34" s="5"/>
      <c r="JP34" s="5"/>
      <c r="JQ34" s="5"/>
      <c r="JR34" s="5"/>
      <c r="JS34" s="5"/>
      <c r="JT34" s="5"/>
      <c r="JU34" s="5"/>
      <c r="JV34" s="5"/>
      <c r="JW34" s="5"/>
      <c r="JX34" s="5"/>
      <c r="JY34" s="5"/>
      <c r="JZ34" s="5"/>
      <c r="KA34" s="5"/>
      <c r="KB34" s="5"/>
      <c r="KC34" s="5"/>
      <c r="KD34" s="5"/>
      <c r="KE34" s="5"/>
      <c r="KF34" s="5"/>
      <c r="KG34" s="5"/>
      <c r="KH34" s="5"/>
      <c r="KI34" s="5"/>
      <c r="KJ34" s="5"/>
      <c r="KK34" s="5"/>
      <c r="KL34" s="5"/>
      <c r="KM34" s="5"/>
      <c r="KN34" s="5"/>
      <c r="KO34" s="5"/>
      <c r="KP34" s="5"/>
      <c r="KQ34" s="5"/>
      <c r="KR34" s="5"/>
      <c r="KS34" s="5"/>
      <c r="KT34" s="5"/>
      <c r="KU34" s="5"/>
      <c r="KV34" s="5"/>
      <c r="KW34" s="5"/>
      <c r="KX34" s="5"/>
      <c r="KY34" s="5"/>
      <c r="KZ34" s="5"/>
      <c r="LA34" s="5"/>
      <c r="LB34" s="5"/>
      <c r="LC34" s="5"/>
      <c r="LD34" s="5"/>
      <c r="LE34" s="5"/>
      <c r="LF34" s="5"/>
      <c r="LG34" s="5"/>
      <c r="LH34" s="5"/>
      <c r="LI34" s="5"/>
      <c r="LJ34" s="5"/>
      <c r="LK34" s="5"/>
      <c r="LL34" s="5"/>
      <c r="LM34" s="5"/>
      <c r="LN34" s="5"/>
      <c r="LO34" s="5"/>
      <c r="LP34" s="5"/>
      <c r="LQ34" s="5"/>
      <c r="LR34" s="5"/>
      <c r="LS34" s="5"/>
      <c r="LT34" s="5"/>
      <c r="LU34" s="5"/>
      <c r="LV34" s="5"/>
      <c r="LW34" s="5"/>
      <c r="LX34" s="5"/>
      <c r="LY34" s="5"/>
      <c r="LZ34" s="5"/>
      <c r="MA34" s="5"/>
      <c r="MB34" s="5"/>
      <c r="MC34" s="5"/>
      <c r="MD34" s="5"/>
      <c r="ME34" s="5"/>
      <c r="MF34" s="5"/>
      <c r="MG34" s="5"/>
      <c r="MH34" s="5"/>
      <c r="MI34" s="5"/>
      <c r="MJ34" s="5"/>
      <c r="MK34" s="5"/>
      <c r="ML34" s="5"/>
      <c r="MM34" s="5"/>
      <c r="MN34" s="5"/>
      <c r="MO34" s="5"/>
      <c r="MP34" s="5"/>
      <c r="MQ34" s="5"/>
      <c r="MR34" s="5"/>
      <c r="MS34" s="5"/>
      <c r="MT34" s="5"/>
      <c r="MU34" s="5"/>
      <c r="MV34" s="5"/>
      <c r="MW34" s="5"/>
      <c r="MX34" s="5"/>
      <c r="MY34" s="5"/>
      <c r="MZ34" s="5"/>
      <c r="NA34" s="5"/>
      <c r="NB34" s="5"/>
      <c r="NC34" s="5"/>
      <c r="ND34" s="5"/>
      <c r="NE34" s="5"/>
      <c r="NF34" s="5"/>
      <c r="NG34" s="5"/>
      <c r="NH34" s="5"/>
      <c r="NI34" s="5"/>
      <c r="NJ34" s="5"/>
      <c r="NK34" s="5"/>
      <c r="NL34" s="5"/>
      <c r="NM34" s="5"/>
      <c r="NN34" s="5"/>
      <c r="NO34" s="5"/>
      <c r="NP34" s="5"/>
      <c r="NQ34" s="5"/>
      <c r="NR34" s="5"/>
      <c r="NS34" s="5"/>
      <c r="NT34" s="5"/>
      <c r="NU34" s="5"/>
      <c r="NV34" s="5"/>
      <c r="NW34" s="5"/>
      <c r="NX34" s="5"/>
      <c r="NY34" s="5"/>
      <c r="NZ34" s="5"/>
      <c r="OA34" s="5"/>
      <c r="OB34" s="5"/>
      <c r="OC34" s="5"/>
      <c r="OD34" s="5"/>
      <c r="OE34" s="5"/>
      <c r="OF34" s="5"/>
      <c r="OG34" s="5"/>
      <c r="OH34" s="5"/>
      <c r="OI34" s="5"/>
      <c r="OJ34" s="5"/>
      <c r="OK34" s="5"/>
      <c r="OL34" s="5"/>
      <c r="OM34" s="5"/>
      <c r="ON34" s="5"/>
      <c r="OO34" s="5"/>
      <c r="OP34" s="5"/>
      <c r="OQ34" s="5"/>
      <c r="OR34" s="5"/>
      <c r="OS34" s="5"/>
      <c r="OT34" s="5"/>
      <c r="OU34" s="5"/>
      <c r="OV34" s="5"/>
      <c r="OW34" s="5"/>
      <c r="OX34" s="5"/>
      <c r="OY34" s="5"/>
      <c r="OZ34" s="5"/>
      <c r="PA34" s="5"/>
      <c r="PB34" s="5"/>
      <c r="PC34" s="5"/>
      <c r="PD34" s="5"/>
      <c r="PE34" s="5"/>
      <c r="PF34" s="5"/>
      <c r="PG34" s="5"/>
      <c r="PH34" s="5"/>
      <c r="PI34" s="5"/>
      <c r="PJ34" s="5"/>
      <c r="PK34" s="5"/>
      <c r="PL34" s="5"/>
      <c r="PM34" s="5"/>
      <c r="PN34" s="5"/>
      <c r="PO34" s="5"/>
      <c r="PP34" s="5"/>
      <c r="PQ34" s="5"/>
      <c r="PR34" s="5"/>
      <c r="PS34" s="5"/>
      <c r="PT34" s="5"/>
      <c r="PU34" s="5"/>
      <c r="PV34" s="5"/>
      <c r="PW34" s="5"/>
      <c r="PX34" s="5"/>
      <c r="PY34" s="5"/>
      <c r="PZ34" s="5"/>
      <c r="QA34" s="5"/>
      <c r="QB34" s="5"/>
      <c r="QC34" s="5"/>
      <c r="QD34" s="5"/>
      <c r="QE34" s="5"/>
      <c r="QF34" s="5"/>
      <c r="QG34" s="5"/>
      <c r="QH34" s="5"/>
      <c r="QI34" s="5"/>
      <c r="QJ34" s="5"/>
      <c r="QK34" s="5"/>
      <c r="QL34" s="5"/>
      <c r="QM34" s="5"/>
      <c r="QN34" s="5"/>
      <c r="QO34" s="5"/>
      <c r="QP34" s="5"/>
      <c r="QQ34" s="5"/>
      <c r="QR34" s="5"/>
      <c r="QS34" s="5"/>
      <c r="QT34" s="5"/>
      <c r="QU34" s="5"/>
      <c r="QV34" s="5"/>
      <c r="QW34" s="5"/>
      <c r="QX34" s="5"/>
      <c r="QY34" s="5"/>
      <c r="QZ34" s="5"/>
      <c r="RA34" s="5"/>
      <c r="RB34" s="5"/>
      <c r="RC34" s="5"/>
      <c r="RD34" s="5"/>
      <c r="RE34" s="5"/>
      <c r="RF34" s="5"/>
      <c r="RG34" s="5"/>
      <c r="RH34" s="5"/>
      <c r="RI34" s="5"/>
      <c r="RJ34" s="5"/>
      <c r="RK34" s="5"/>
      <c r="RL34" s="5"/>
      <c r="RM34" s="5"/>
      <c r="RN34" s="5"/>
      <c r="RO34" s="5"/>
      <c r="RP34" s="5"/>
      <c r="RQ34" s="5"/>
      <c r="RR34" s="5"/>
      <c r="RS34" s="5"/>
      <c r="RT34" s="5"/>
      <c r="RU34" s="5"/>
      <c r="RV34" s="5"/>
      <c r="RW34" s="5"/>
      <c r="RX34" s="5"/>
      <c r="RY34" s="5"/>
      <c r="RZ34" s="5"/>
      <c r="SA34" s="5"/>
      <c r="SB34" s="5"/>
      <c r="SC34" s="5"/>
      <c r="SD34" s="5"/>
      <c r="SE34" s="5"/>
      <c r="SF34" s="5"/>
      <c r="SG34" s="5"/>
      <c r="SH34" s="5"/>
      <c r="SI34" s="5"/>
      <c r="SJ34" s="5"/>
      <c r="SK34" s="5"/>
      <c r="SL34" s="5"/>
      <c r="SM34" s="5"/>
      <c r="SN34" s="5"/>
      <c r="SO34" s="5"/>
      <c r="SP34" s="5"/>
      <c r="SQ34" s="5"/>
      <c r="SR34" s="5"/>
      <c r="SS34" s="5"/>
      <c r="ST34" s="5"/>
      <c r="SU34" s="5"/>
      <c r="SV34" s="5"/>
      <c r="SW34" s="5"/>
      <c r="SX34" s="5"/>
      <c r="SY34" s="5"/>
      <c r="SZ34" s="5"/>
      <c r="TA34" s="5"/>
      <c r="TB34" s="5"/>
      <c r="TC34" s="5"/>
      <c r="TD34" s="5"/>
      <c r="TE34" s="5"/>
      <c r="TF34" s="5"/>
      <c r="TG34" s="5"/>
      <c r="TH34" s="5"/>
      <c r="TI34" s="5"/>
      <c r="TJ34" s="5"/>
      <c r="TK34" s="5"/>
      <c r="TL34" s="5"/>
      <c r="TM34" s="5"/>
      <c r="TN34" s="5"/>
      <c r="TO34" s="5"/>
      <c r="TP34" s="5"/>
      <c r="TQ34" s="5"/>
      <c r="TR34" s="5"/>
      <c r="TS34" s="5"/>
      <c r="TT34" s="5"/>
      <c r="TU34" s="5"/>
      <c r="TV34" s="5"/>
      <c r="TW34" s="5"/>
      <c r="TX34" s="5"/>
      <c r="TY34" s="5"/>
      <c r="TZ34" s="5"/>
      <c r="UA34" s="5"/>
      <c r="UB34" s="5"/>
      <c r="UC34" s="5"/>
      <c r="UD34" s="5"/>
      <c r="UE34" s="5"/>
      <c r="UF34" s="5"/>
      <c r="UG34" s="5"/>
      <c r="UH34" s="5"/>
      <c r="UI34" s="5"/>
      <c r="UJ34" s="5"/>
      <c r="UK34" s="5"/>
      <c r="UL34" s="5"/>
      <c r="UM34" s="5"/>
      <c r="UN34" s="5"/>
      <c r="UO34" s="5"/>
      <c r="UP34" s="5"/>
      <c r="UQ34" s="5"/>
      <c r="UR34" s="5"/>
      <c r="US34" s="5"/>
      <c r="UT34" s="5"/>
      <c r="UU34" s="5"/>
      <c r="UV34" s="5"/>
      <c r="UW34" s="5"/>
      <c r="UX34" s="5"/>
      <c r="UY34" s="5"/>
      <c r="UZ34" s="5"/>
      <c r="VA34" s="5"/>
      <c r="VB34" s="5"/>
      <c r="VC34" s="5"/>
      <c r="VD34" s="5"/>
      <c r="VE34" s="5"/>
      <c r="VF34" s="5"/>
      <c r="VG34" s="5"/>
      <c r="VH34" s="5"/>
      <c r="VI34" s="5"/>
      <c r="VJ34" s="5"/>
      <c r="VK34" s="5"/>
      <c r="VL34" s="5"/>
      <c r="VM34" s="5"/>
      <c r="VN34" s="5"/>
      <c r="VO34" s="5"/>
      <c r="VP34" s="5"/>
      <c r="VQ34" s="5"/>
      <c r="VR34" s="5"/>
      <c r="VS34" s="5"/>
      <c r="VT34" s="5"/>
      <c r="VU34" s="5"/>
      <c r="VV34" s="5"/>
      <c r="VW34" s="5"/>
      <c r="VX34" s="5"/>
      <c r="VY34" s="5"/>
      <c r="VZ34" s="5"/>
      <c r="WA34" s="5"/>
      <c r="WB34" s="5"/>
      <c r="WC34" s="5"/>
      <c r="WD34" s="5"/>
      <c r="WE34" s="5"/>
      <c r="WF34" s="5"/>
      <c r="WG34" s="5"/>
      <c r="WH34" s="5"/>
      <c r="WI34" s="5"/>
      <c r="WJ34" s="5"/>
      <c r="WK34" s="5"/>
      <c r="WL34" s="5"/>
      <c r="WM34" s="5"/>
      <c r="WN34" s="5"/>
      <c r="WO34" s="5"/>
      <c r="WP34" s="5"/>
      <c r="WQ34" s="5"/>
      <c r="WR34" s="5"/>
      <c r="WS34" s="5"/>
      <c r="WT34" s="5"/>
      <c r="WU34" s="5"/>
      <c r="WV34" s="5"/>
      <c r="WW34" s="5"/>
      <c r="WX34" s="5"/>
      <c r="WY34" s="5"/>
      <c r="WZ34" s="5"/>
      <c r="XA34" s="5"/>
      <c r="XB34" s="5"/>
      <c r="XC34" s="5"/>
      <c r="XD34" s="5"/>
      <c r="XE34" s="5"/>
      <c r="XF34" s="5"/>
      <c r="XG34" s="5"/>
      <c r="XH34" s="5"/>
      <c r="XI34" s="5"/>
      <c r="XJ34" s="5"/>
      <c r="XK34" s="5"/>
      <c r="XL34" s="5"/>
      <c r="XM34" s="5"/>
      <c r="XN34" s="5"/>
      <c r="XO34" s="5"/>
      <c r="XP34" s="5"/>
      <c r="XQ34" s="5"/>
      <c r="XR34" s="5"/>
      <c r="XS34" s="5"/>
      <c r="XT34" s="5"/>
      <c r="XU34" s="5"/>
      <c r="XV34" s="5"/>
      <c r="XW34" s="5"/>
      <c r="XX34" s="5"/>
      <c r="XY34" s="5"/>
      <c r="XZ34" s="5"/>
      <c r="YA34" s="5"/>
      <c r="YB34" s="5"/>
      <c r="YC34" s="5"/>
      <c r="YD34" s="5"/>
      <c r="YE34" s="5"/>
      <c r="YF34" s="5"/>
      <c r="YG34" s="5"/>
      <c r="YH34" s="5"/>
      <c r="YI34" s="5"/>
      <c r="YJ34" s="5"/>
      <c r="YK34" s="5"/>
      <c r="YL34" s="5"/>
      <c r="YM34" s="5"/>
      <c r="YN34" s="5"/>
      <c r="YO34" s="5"/>
      <c r="YP34" s="5"/>
      <c r="YQ34" s="5"/>
      <c r="YR34" s="5"/>
      <c r="YS34" s="5"/>
      <c r="YT34" s="5"/>
      <c r="YU34" s="5"/>
      <c r="YV34" s="5"/>
      <c r="YW34" s="5"/>
      <c r="YX34" s="5"/>
      <c r="YY34" s="5"/>
      <c r="YZ34" s="5"/>
      <c r="ZA34" s="5"/>
      <c r="ZB34" s="5"/>
      <c r="ZC34" s="5"/>
      <c r="ZD34" s="5"/>
      <c r="ZE34" s="5"/>
      <c r="ZF34" s="5"/>
      <c r="ZG34" s="5"/>
      <c r="ZH34" s="5"/>
      <c r="ZI34" s="5"/>
      <c r="ZJ34" s="5"/>
      <c r="ZK34" s="5"/>
      <c r="ZL34" s="5"/>
      <c r="ZM34" s="5"/>
      <c r="ZN34" s="5"/>
      <c r="ZO34" s="5"/>
      <c r="ZP34" s="5"/>
      <c r="ZQ34" s="5"/>
      <c r="ZR34" s="5"/>
      <c r="ZS34" s="5"/>
      <c r="ZT34" s="5"/>
      <c r="ZU34" s="5"/>
      <c r="ZV34" s="5"/>
      <c r="ZW34" s="5"/>
      <c r="ZX34" s="5"/>
      <c r="ZY34" s="5"/>
      <c r="ZZ34" s="5"/>
      <c r="AAA34" s="5"/>
      <c r="AAB34" s="5"/>
      <c r="AAC34" s="5"/>
      <c r="AAD34" s="5"/>
      <c r="AAE34" s="5"/>
      <c r="AAF34" s="5"/>
      <c r="AAG34" s="5"/>
      <c r="AAH34" s="5"/>
      <c r="AAI34" s="5"/>
      <c r="AAJ34" s="5"/>
      <c r="AAK34" s="5"/>
      <c r="AAL34" s="5"/>
      <c r="AAM34" s="5"/>
      <c r="AAN34" s="5"/>
      <c r="AAO34" s="5"/>
      <c r="AAP34" s="5"/>
      <c r="AAQ34" s="5"/>
      <c r="AAR34" s="5"/>
      <c r="AAS34" s="5"/>
      <c r="AAT34" s="5"/>
      <c r="AAU34" s="5"/>
      <c r="AAV34" s="5"/>
      <c r="AAW34" s="5"/>
      <c r="AAX34" s="5"/>
      <c r="AAY34" s="5"/>
      <c r="AAZ34" s="5"/>
      <c r="ABA34" s="5"/>
      <c r="ABB34" s="5"/>
      <c r="ABC34" s="5"/>
      <c r="ABD34" s="5"/>
      <c r="ABE34" s="5"/>
      <c r="ABF34" s="5"/>
      <c r="ABG34" s="5"/>
      <c r="ABH34" s="5"/>
      <c r="ABI34" s="5"/>
      <c r="ABJ34" s="5"/>
      <c r="ABK34" s="5"/>
      <c r="ABL34" s="5"/>
      <c r="ABM34" s="5"/>
      <c r="ABN34" s="5"/>
      <c r="ABO34" s="5"/>
      <c r="ABP34" s="5"/>
      <c r="ABQ34" s="5"/>
      <c r="ABR34" s="5"/>
      <c r="ABS34" s="5"/>
      <c r="ABT34" s="5"/>
      <c r="ABU34" s="5"/>
      <c r="ABV34" s="5"/>
      <c r="ABW34" s="5"/>
      <c r="ABX34" s="5"/>
      <c r="ABY34" s="5"/>
      <c r="ABZ34" s="5"/>
      <c r="ACA34" s="5"/>
      <c r="ACB34" s="5"/>
      <c r="ACC34" s="5"/>
      <c r="ACD34" s="5"/>
      <c r="ACE34" s="5"/>
      <c r="ACF34" s="5"/>
      <c r="ACG34" s="5"/>
      <c r="ACH34" s="5"/>
      <c r="ACI34" s="5"/>
      <c r="ACJ34" s="5"/>
      <c r="ACK34" s="5"/>
      <c r="ACL34" s="5"/>
      <c r="ACM34" s="5"/>
      <c r="ACN34" s="5"/>
      <c r="ACO34" s="5"/>
      <c r="ACP34" s="5"/>
      <c r="ACQ34" s="5"/>
      <c r="ACR34" s="5"/>
      <c r="ACS34" s="5"/>
      <c r="ACT34" s="5"/>
      <c r="ACU34" s="5"/>
      <c r="ACV34" s="5"/>
      <c r="ACW34" s="5"/>
      <c r="ACX34" s="5"/>
      <c r="ACY34" s="5"/>
      <c r="ACZ34" s="5"/>
      <c r="ADA34" s="5"/>
      <c r="ADB34" s="5"/>
      <c r="ADC34" s="5"/>
      <c r="ADD34" s="5"/>
      <c r="ADE34" s="5"/>
      <c r="ADF34" s="5"/>
      <c r="ADG34" s="5"/>
      <c r="ADH34" s="5"/>
      <c r="ADI34" s="5"/>
      <c r="ADJ34" s="5"/>
      <c r="ADK34" s="5"/>
      <c r="ADL34" s="5"/>
      <c r="ADM34" s="5"/>
      <c r="ADN34" s="5"/>
      <c r="ADO34" s="5"/>
      <c r="ADP34" s="5"/>
      <c r="ADQ34" s="5"/>
      <c r="ADR34" s="5"/>
      <c r="ADS34" s="5"/>
      <c r="ADT34" s="5"/>
      <c r="ADU34" s="5"/>
      <c r="ADV34" s="5"/>
      <c r="ADW34" s="5"/>
      <c r="ADX34" s="5"/>
      <c r="ADY34" s="5"/>
      <c r="ADZ34" s="5"/>
      <c r="AEA34" s="5"/>
      <c r="AEB34" s="5"/>
      <c r="AEC34" s="5"/>
      <c r="AED34" s="5"/>
      <c r="AEE34" s="5"/>
      <c r="AEF34" s="5"/>
      <c r="AEG34" s="5"/>
      <c r="AEH34" s="5"/>
      <c r="AEI34" s="5"/>
      <c r="AEJ34" s="5"/>
      <c r="AEK34" s="5"/>
      <c r="AEL34" s="5"/>
      <c r="AEM34" s="5"/>
      <c r="AEN34" s="5"/>
      <c r="AEO34" s="5"/>
      <c r="AEP34" s="5"/>
      <c r="AEQ34" s="5"/>
      <c r="AER34" s="5"/>
      <c r="AES34" s="5"/>
      <c r="AET34" s="5"/>
      <c r="AEU34" s="5"/>
      <c r="AEV34" s="5"/>
      <c r="AEW34" s="5"/>
      <c r="AEX34" s="5"/>
      <c r="AEY34" s="5"/>
      <c r="AEZ34" s="5"/>
      <c r="AFA34" s="5"/>
      <c r="AFB34" s="5"/>
      <c r="AFC34" s="5"/>
      <c r="AFD34" s="5"/>
      <c r="AFE34" s="5"/>
      <c r="AFF34" s="5"/>
      <c r="AFG34" s="5"/>
      <c r="AFH34" s="5"/>
      <c r="AFI34" s="5"/>
      <c r="AFJ34" s="5"/>
      <c r="AFK34" s="5"/>
      <c r="AFL34" s="5"/>
      <c r="AFM34" s="5"/>
      <c r="AFN34" s="5"/>
      <c r="AFO34" s="5"/>
      <c r="AFP34" s="5"/>
      <c r="AFQ34" s="5"/>
      <c r="AFR34" s="5"/>
      <c r="AFS34" s="5"/>
      <c r="AFT34" s="5"/>
      <c r="AFU34" s="5"/>
      <c r="AFV34" s="5"/>
      <c r="AFW34" s="5"/>
      <c r="AFX34" s="5"/>
      <c r="AFY34" s="5"/>
      <c r="AFZ34" s="5"/>
      <c r="AGA34" s="5"/>
      <c r="AGB34" s="5"/>
      <c r="AGC34" s="5"/>
      <c r="AGD34" s="5"/>
      <c r="AGE34" s="5"/>
      <c r="AGF34" s="5"/>
      <c r="AGG34" s="5"/>
      <c r="AGH34" s="5"/>
      <c r="AGI34" s="5"/>
      <c r="AGJ34" s="5"/>
      <c r="AGK34" s="5"/>
      <c r="AGL34" s="5"/>
      <c r="AGM34" s="5"/>
      <c r="AGN34" s="5"/>
      <c r="AGO34" s="5"/>
      <c r="AGP34" s="5"/>
      <c r="AGQ34" s="5"/>
      <c r="AGR34" s="5"/>
      <c r="AGS34" s="5"/>
      <c r="AGT34" s="5"/>
      <c r="AGU34" s="5"/>
      <c r="AGV34" s="5"/>
      <c r="AGW34" s="5"/>
      <c r="AGX34" s="5"/>
      <c r="AGY34" s="5"/>
      <c r="AGZ34" s="5"/>
      <c r="AHA34" s="5"/>
      <c r="AHB34" s="5"/>
      <c r="AHC34" s="5"/>
      <c r="AHD34" s="5"/>
      <c r="AHE34" s="5"/>
      <c r="AHF34" s="5"/>
      <c r="AHG34" s="5"/>
      <c r="AHH34" s="5"/>
      <c r="AHI34" s="5"/>
      <c r="AHJ34" s="5"/>
      <c r="AHK34" s="5"/>
      <c r="AHL34" s="5"/>
      <c r="AHM34" s="5"/>
      <c r="AHN34" s="5"/>
      <c r="AHO34" s="5"/>
      <c r="AHP34" s="5"/>
      <c r="AHQ34" s="5"/>
      <c r="AHR34" s="5"/>
      <c r="AHS34" s="5"/>
      <c r="AHT34" s="5"/>
      <c r="AHU34" s="5"/>
      <c r="AHV34" s="5"/>
      <c r="AHW34" s="5"/>
      <c r="AHX34" s="5"/>
      <c r="AHY34" s="5"/>
      <c r="AHZ34" s="5"/>
      <c r="AIA34" s="5"/>
      <c r="AIB34" s="5"/>
      <c r="AIC34" s="5"/>
      <c r="AID34" s="5"/>
      <c r="AIE34" s="5"/>
      <c r="AIF34" s="5"/>
      <c r="AIG34" s="5"/>
      <c r="AIH34" s="5"/>
      <c r="AII34" s="5"/>
      <c r="AIJ34" s="5"/>
      <c r="AIK34" s="5"/>
      <c r="AIL34" s="5"/>
      <c r="AIM34" s="5"/>
      <c r="AIN34" s="5"/>
      <c r="AIO34" s="5"/>
      <c r="AIP34" s="5"/>
      <c r="AIQ34" s="5"/>
      <c r="AIR34" s="5"/>
      <c r="AIS34" s="5"/>
      <c r="AIT34" s="5"/>
      <c r="AIU34" s="5"/>
      <c r="AIV34" s="5"/>
      <c r="AIW34" s="5"/>
      <c r="AIX34" s="5"/>
      <c r="AIY34" s="5"/>
      <c r="AIZ34" s="5"/>
      <c r="AJA34" s="5"/>
      <c r="AJB34" s="5"/>
      <c r="AJC34" s="5"/>
      <c r="AJD34" s="5"/>
      <c r="AJE34" s="5"/>
      <c r="AJF34" s="5"/>
      <c r="AJG34" s="5"/>
      <c r="AJH34" s="5"/>
      <c r="AJI34" s="5"/>
      <c r="AJJ34" s="5"/>
      <c r="AJK34" s="5"/>
      <c r="AJL34" s="5"/>
      <c r="AJM34" s="5"/>
      <c r="AJN34" s="5"/>
      <c r="AJO34" s="5"/>
      <c r="AJP34" s="5"/>
      <c r="AJQ34" s="5"/>
      <c r="AJR34" s="5"/>
      <c r="AJS34" s="5"/>
      <c r="AJT34" s="5"/>
      <c r="AJU34" s="5"/>
      <c r="AJV34" s="5"/>
      <c r="AJW34" s="5"/>
      <c r="AJX34" s="5"/>
      <c r="AJY34" s="5"/>
      <c r="AJZ34" s="5"/>
      <c r="AKA34" s="5"/>
      <c r="AKB34" s="5"/>
      <c r="AKC34" s="5"/>
      <c r="AKD34" s="5"/>
      <c r="AKE34" s="5"/>
      <c r="AKF34" s="5"/>
      <c r="AKG34" s="5"/>
      <c r="AKH34" s="5"/>
      <c r="AKI34" s="5"/>
      <c r="AKJ34" s="5"/>
      <c r="AKK34" s="5"/>
      <c r="AKL34" s="5"/>
      <c r="AKM34" s="5"/>
      <c r="AKN34" s="5"/>
      <c r="AKO34" s="5"/>
      <c r="AKP34" s="5"/>
      <c r="AKQ34" s="5"/>
      <c r="AKR34" s="5"/>
      <c r="AKS34" s="5"/>
      <c r="AKT34" s="5"/>
      <c r="AKU34" s="5"/>
      <c r="AKV34" s="5"/>
      <c r="AKW34" s="5"/>
      <c r="AKX34" s="5"/>
      <c r="AKY34" s="5"/>
      <c r="AKZ34" s="5"/>
      <c r="ALA34" s="5"/>
      <c r="ALB34" s="5"/>
      <c r="ALC34" s="5"/>
      <c r="ALD34" s="5"/>
      <c r="ALE34" s="5"/>
      <c r="ALF34" s="5"/>
      <c r="ALG34" s="5"/>
      <c r="ALH34" s="5"/>
      <c r="ALI34" s="5"/>
      <c r="ALJ34" s="5"/>
      <c r="ALK34" s="5"/>
      <c r="ALL34" s="5"/>
      <c r="ALM34" s="5"/>
      <c r="ALN34" s="5"/>
      <c r="ALO34" s="5"/>
      <c r="ALP34" s="5"/>
      <c r="ALQ34" s="5"/>
      <c r="ALR34" s="5"/>
      <c r="ALS34" s="5"/>
      <c r="ALT34" s="5"/>
      <c r="ALU34" s="5"/>
      <c r="ALV34" s="5"/>
      <c r="ALW34" s="5"/>
      <c r="ALX34" s="5"/>
      <c r="ALY34" s="5"/>
      <c r="ALZ34" s="5"/>
      <c r="AMA34" s="5"/>
      <c r="AMB34" s="5"/>
      <c r="AMC34" s="5"/>
      <c r="AMD34" s="5"/>
      <c r="AME34" s="5"/>
      <c r="AMF34" s="5"/>
      <c r="AMG34" s="5"/>
      <c r="AMH34" s="5"/>
      <c r="AMI34" s="5"/>
      <c r="AMJ34" s="5"/>
      <c r="AMK34" s="5"/>
    </row>
    <row r="35" spans="1:1025">
      <c r="A35" s="122" t="s">
        <v>98</v>
      </c>
      <c r="B35" s="63">
        <v>0.03</v>
      </c>
      <c r="C35" s="55">
        <v>2400</v>
      </c>
      <c r="D35" s="45">
        <f t="shared" ref="D35:D37" si="32">C35</f>
        <v>2400</v>
      </c>
      <c r="E35" s="55">
        <f t="shared" ref="E35:E37" si="33">(D35/(220*SQRT(3)*0.92))</f>
        <v>6.8460506228018874</v>
      </c>
      <c r="F35" s="55">
        <f t="shared" ref="F35:F37" si="34">E35*1.2</f>
        <v>8.2152607473622652</v>
      </c>
      <c r="G35" s="55">
        <f t="shared" ref="G35:G36" si="35">B35*F35</f>
        <v>0.24645782242086794</v>
      </c>
      <c r="H35" s="45">
        <v>10</v>
      </c>
      <c r="I35" s="45">
        <f>IF(H35=95,'Quant. Condutores e eletrodutos'!B$3,IF(H35=70,'Quant. Condutores e eletrodutos'!B$4,IF(H35=50,'Quant. Condutores e eletrodutos'!B$5,IF(H35=35,'Quant. Condutores e eletrodutos'!B$6,IF(H35=25,'Quant. Condutores e eletrodutos'!B$7,IF(H35=16,'Quant. Condutores e eletrodutos'!B$8,IF(H35=10,'Quant. Condutores e eletrodutos'!B$9,IF(H35=6,'Quant. Condutores e eletrodutos'!B$10,IF(H35=4,'Quant. Condutores e eletrodutos'!B$11,"erro")))))))))</f>
        <v>3.17</v>
      </c>
      <c r="J35" s="64">
        <f t="shared" ref="J35:J36" si="36">B35*3000</f>
        <v>90</v>
      </c>
      <c r="K35" s="55">
        <v>220</v>
      </c>
      <c r="L35" s="55">
        <f t="shared" ref="L35:L36" si="37">B35*3000</f>
        <v>90</v>
      </c>
      <c r="M35" s="65">
        <f t="shared" ref="M35:M36" si="38">(G35*I35*100)/K35</f>
        <v>0.35512331685188697</v>
      </c>
      <c r="N35" s="123">
        <f>M35+N34</f>
        <v>2.6959778471005751</v>
      </c>
      <c r="O35" s="63"/>
      <c r="P35" s="14"/>
      <c r="Q35" s="86"/>
      <c r="R35" s="86"/>
      <c r="S35" s="86"/>
      <c r="T35" s="86"/>
      <c r="U35" s="73"/>
    </row>
    <row r="36" spans="1:1025">
      <c r="A36" s="122" t="s">
        <v>99</v>
      </c>
      <c r="B36" s="63">
        <v>0.03</v>
      </c>
      <c r="C36" s="55">
        <v>2100</v>
      </c>
      <c r="D36" s="45">
        <f t="shared" si="32"/>
        <v>2100</v>
      </c>
      <c r="E36" s="55">
        <f t="shared" si="33"/>
        <v>5.9902942949516511</v>
      </c>
      <c r="F36" s="55">
        <f t="shared" si="34"/>
        <v>7.1883531539419812</v>
      </c>
      <c r="G36" s="55">
        <f t="shared" si="35"/>
        <v>0.21565059461825942</v>
      </c>
      <c r="H36" s="45">
        <v>6</v>
      </c>
      <c r="I36" s="45">
        <f>IF(H36=95,'Quant. Condutores e eletrodutos'!B$3,IF(H36=70,'Quant. Condutores e eletrodutos'!B$4,IF(H36=50,'Quant. Condutores e eletrodutos'!B$5,IF(H36=35,'Quant. Condutores e eletrodutos'!B$6,IF(H36=25,'Quant. Condutores e eletrodutos'!B$7,IF(H36=16,'Quant. Condutores e eletrodutos'!B$8,IF(H36=10,'Quant. Condutores e eletrodutos'!B$9,IF(H36=6,'Quant. Condutores e eletrodutos'!B$10,IF(H36=4,'Quant. Condutores e eletrodutos'!B$11,"erro")))))))))</f>
        <v>5.25</v>
      </c>
      <c r="J36" s="64">
        <f t="shared" si="36"/>
        <v>90</v>
      </c>
      <c r="K36" s="55">
        <v>220</v>
      </c>
      <c r="L36" s="55">
        <f t="shared" si="37"/>
        <v>90</v>
      </c>
      <c r="M36" s="65">
        <f t="shared" si="38"/>
        <v>0.51462073715721002</v>
      </c>
      <c r="N36" s="123">
        <f t="shared" ref="N36" si="39">M36+N35</f>
        <v>3.2105985842577853</v>
      </c>
      <c r="O36" s="63"/>
      <c r="P36" s="14"/>
      <c r="Q36" s="12"/>
      <c r="R36" s="12"/>
      <c r="S36" s="14"/>
      <c r="T36" s="12"/>
      <c r="U36" s="73"/>
    </row>
    <row r="37" spans="1:1025">
      <c r="A37" s="122" t="s">
        <v>100</v>
      </c>
      <c r="B37" s="63">
        <v>0.03</v>
      </c>
      <c r="C37" s="55">
        <v>1800</v>
      </c>
      <c r="D37" s="45">
        <f t="shared" si="32"/>
        <v>1800</v>
      </c>
      <c r="E37" s="55">
        <f t="shared" si="33"/>
        <v>5.1345379671014157</v>
      </c>
      <c r="F37" s="55">
        <f t="shared" si="34"/>
        <v>6.1614455605216989</v>
      </c>
      <c r="G37" s="55">
        <f t="shared" ref="G37" si="40">B37*F37</f>
        <v>0.18484336681565097</v>
      </c>
      <c r="H37" s="45">
        <v>6</v>
      </c>
      <c r="I37" s="45">
        <f>IF(H37=95,'Quant. Condutores e eletrodutos'!B$3,IF(H37=70,'Quant. Condutores e eletrodutos'!B$4,IF(H37=50,'Quant. Condutores e eletrodutos'!B$5,IF(H37=35,'Quant. Condutores e eletrodutos'!B$6,IF(H37=25,'Quant. Condutores e eletrodutos'!B$7,IF(H37=16,'Quant. Condutores e eletrodutos'!B$8,IF(H37=10,'Quant. Condutores e eletrodutos'!B$9,IF(H37=6,'Quant. Condutores e eletrodutos'!B$10,IF(H37=4,'Quant. Condutores e eletrodutos'!B$11,"erro")))))))))</f>
        <v>5.25</v>
      </c>
      <c r="J37" s="64">
        <f t="shared" ref="J37" si="41">B37*3000</f>
        <v>90</v>
      </c>
      <c r="K37" s="55">
        <v>220</v>
      </c>
      <c r="L37" s="55">
        <f t="shared" ref="L37" si="42">B37*3000</f>
        <v>90</v>
      </c>
      <c r="M37" s="65">
        <f t="shared" ref="M37" si="43">(G37*I37*100)/K37</f>
        <v>0.44110348899189433</v>
      </c>
      <c r="N37" s="123">
        <f t="shared" ref="N37" si="44">M37+N36</f>
        <v>3.6517020732496794</v>
      </c>
      <c r="O37" s="63"/>
      <c r="P37" s="14"/>
      <c r="Q37" s="12"/>
      <c r="R37" s="13"/>
      <c r="S37" s="14"/>
      <c r="T37" s="14"/>
      <c r="U37" s="73"/>
    </row>
    <row r="38" spans="1:1025" s="4" customFormat="1">
      <c r="A38" s="122" t="s">
        <v>101</v>
      </c>
      <c r="B38" s="63">
        <v>0.03</v>
      </c>
      <c r="C38" s="55">
        <v>1500</v>
      </c>
      <c r="D38" s="45">
        <f t="shared" ref="D38" si="45">C38</f>
        <v>1500</v>
      </c>
      <c r="E38" s="55">
        <f t="shared" ref="E38" si="46">(D38/(220*SQRT(3)*0.92))</f>
        <v>4.2787816392511795</v>
      </c>
      <c r="F38" s="55">
        <f t="shared" ref="F38" si="47">E38*1.2</f>
        <v>5.1345379671014149</v>
      </c>
      <c r="G38" s="55">
        <f t="shared" ref="G38" si="48">B38*F38</f>
        <v>0.15403613901304244</v>
      </c>
      <c r="H38" s="45">
        <v>6</v>
      </c>
      <c r="I38" s="45">
        <f>IF(H38=95,'Quant. Condutores e eletrodutos'!B$3,IF(H38=70,'Quant. Condutores e eletrodutos'!B$4,IF(H38=50,'Quant. Condutores e eletrodutos'!B$5,IF(H38=35,'Quant. Condutores e eletrodutos'!B$6,IF(H38=25,'Quant. Condutores e eletrodutos'!B$7,IF(H38=16,'Quant. Condutores e eletrodutos'!B$8,IF(H38=10,'Quant. Condutores e eletrodutos'!B$9,IF(H38=6,'Quant. Condutores e eletrodutos'!B$10,IF(H38=4,'Quant. Condutores e eletrodutos'!B$11,"erro")))))))))</f>
        <v>5.25</v>
      </c>
      <c r="J38" s="64">
        <f t="shared" ref="J38" si="49">B38*3000</f>
        <v>90</v>
      </c>
      <c r="K38" s="55">
        <v>220</v>
      </c>
      <c r="L38" s="55">
        <f t="shared" ref="L38" si="50">B38*3000</f>
        <v>90</v>
      </c>
      <c r="M38" s="65">
        <f t="shared" ref="M38" si="51">(G38*I38*100)/K38</f>
        <v>0.36758624082657859</v>
      </c>
      <c r="N38" s="123">
        <f t="shared" ref="N38" si="52">M38+N37</f>
        <v>4.0192883140762579</v>
      </c>
      <c r="O38" s="63"/>
      <c r="P38" s="14"/>
      <c r="Q38" s="12"/>
      <c r="R38" s="13"/>
      <c r="S38" s="14"/>
      <c r="T38" s="14"/>
      <c r="U38" s="73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5"/>
      <c r="JS38" s="5"/>
      <c r="JT38" s="5"/>
      <c r="JU38" s="5"/>
      <c r="JV38" s="5"/>
      <c r="JW38" s="5"/>
      <c r="JX38" s="5"/>
      <c r="JY38" s="5"/>
      <c r="JZ38" s="5"/>
      <c r="KA38" s="5"/>
      <c r="KB38" s="5"/>
      <c r="KC38" s="5"/>
      <c r="KD38" s="5"/>
      <c r="KE38" s="5"/>
      <c r="KF38" s="5"/>
      <c r="KG38" s="5"/>
      <c r="KH38" s="5"/>
      <c r="KI38" s="5"/>
      <c r="KJ38" s="5"/>
      <c r="KK38" s="5"/>
      <c r="KL38" s="5"/>
      <c r="KM38" s="5"/>
      <c r="KN38" s="5"/>
      <c r="KO38" s="5"/>
      <c r="KP38" s="5"/>
      <c r="KQ38" s="5"/>
      <c r="KR38" s="5"/>
      <c r="KS38" s="5"/>
      <c r="KT38" s="5"/>
      <c r="KU38" s="5"/>
      <c r="KV38" s="5"/>
      <c r="KW38" s="5"/>
      <c r="KX38" s="5"/>
      <c r="KY38" s="5"/>
      <c r="KZ38" s="5"/>
      <c r="LA38" s="5"/>
      <c r="LB38" s="5"/>
      <c r="LC38" s="5"/>
      <c r="LD38" s="5"/>
      <c r="LE38" s="5"/>
      <c r="LF38" s="5"/>
      <c r="LG38" s="5"/>
      <c r="LH38" s="5"/>
      <c r="LI38" s="5"/>
      <c r="LJ38" s="5"/>
      <c r="LK38" s="5"/>
      <c r="LL38" s="5"/>
      <c r="LM38" s="5"/>
      <c r="LN38" s="5"/>
      <c r="LO38" s="5"/>
      <c r="LP38" s="5"/>
      <c r="LQ38" s="5"/>
      <c r="LR38" s="5"/>
      <c r="LS38" s="5"/>
      <c r="LT38" s="5"/>
      <c r="LU38" s="5"/>
      <c r="LV38" s="5"/>
      <c r="LW38" s="5"/>
      <c r="LX38" s="5"/>
      <c r="LY38" s="5"/>
      <c r="LZ38" s="5"/>
      <c r="MA38" s="5"/>
      <c r="MB38" s="5"/>
      <c r="MC38" s="5"/>
      <c r="MD38" s="5"/>
      <c r="ME38" s="5"/>
      <c r="MF38" s="5"/>
      <c r="MG38" s="5"/>
      <c r="MH38" s="5"/>
      <c r="MI38" s="5"/>
      <c r="MJ38" s="5"/>
      <c r="MK38" s="5"/>
      <c r="ML38" s="5"/>
      <c r="MM38" s="5"/>
      <c r="MN38" s="5"/>
      <c r="MO38" s="5"/>
      <c r="MP38" s="5"/>
      <c r="MQ38" s="5"/>
      <c r="MR38" s="5"/>
      <c r="MS38" s="5"/>
      <c r="MT38" s="5"/>
      <c r="MU38" s="5"/>
      <c r="MV38" s="5"/>
      <c r="MW38" s="5"/>
      <c r="MX38" s="5"/>
      <c r="MY38" s="5"/>
      <c r="MZ38" s="5"/>
      <c r="NA38" s="5"/>
      <c r="NB38" s="5"/>
      <c r="NC38" s="5"/>
      <c r="ND38" s="5"/>
      <c r="NE38" s="5"/>
      <c r="NF38" s="5"/>
      <c r="NG38" s="5"/>
      <c r="NH38" s="5"/>
      <c r="NI38" s="5"/>
      <c r="NJ38" s="5"/>
      <c r="NK38" s="5"/>
      <c r="NL38" s="5"/>
      <c r="NM38" s="5"/>
      <c r="NN38" s="5"/>
      <c r="NO38" s="5"/>
      <c r="NP38" s="5"/>
      <c r="NQ38" s="5"/>
      <c r="NR38" s="5"/>
      <c r="NS38" s="5"/>
      <c r="NT38" s="5"/>
      <c r="NU38" s="5"/>
      <c r="NV38" s="5"/>
      <c r="NW38" s="5"/>
      <c r="NX38" s="5"/>
      <c r="NY38" s="5"/>
      <c r="NZ38" s="5"/>
      <c r="OA38" s="5"/>
      <c r="OB38" s="5"/>
      <c r="OC38" s="5"/>
      <c r="OD38" s="5"/>
      <c r="OE38" s="5"/>
      <c r="OF38" s="5"/>
      <c r="OG38" s="5"/>
      <c r="OH38" s="5"/>
      <c r="OI38" s="5"/>
      <c r="OJ38" s="5"/>
      <c r="OK38" s="5"/>
      <c r="OL38" s="5"/>
      <c r="OM38" s="5"/>
      <c r="ON38" s="5"/>
      <c r="OO38" s="5"/>
      <c r="OP38" s="5"/>
      <c r="OQ38" s="5"/>
      <c r="OR38" s="5"/>
      <c r="OS38" s="5"/>
      <c r="OT38" s="5"/>
      <c r="OU38" s="5"/>
      <c r="OV38" s="5"/>
      <c r="OW38" s="5"/>
      <c r="OX38" s="5"/>
      <c r="OY38" s="5"/>
      <c r="OZ38" s="5"/>
      <c r="PA38" s="5"/>
      <c r="PB38" s="5"/>
      <c r="PC38" s="5"/>
      <c r="PD38" s="5"/>
      <c r="PE38" s="5"/>
      <c r="PF38" s="5"/>
      <c r="PG38" s="5"/>
      <c r="PH38" s="5"/>
      <c r="PI38" s="5"/>
      <c r="PJ38" s="5"/>
      <c r="PK38" s="5"/>
      <c r="PL38" s="5"/>
      <c r="PM38" s="5"/>
      <c r="PN38" s="5"/>
      <c r="PO38" s="5"/>
      <c r="PP38" s="5"/>
      <c r="PQ38" s="5"/>
      <c r="PR38" s="5"/>
      <c r="PS38" s="5"/>
      <c r="PT38" s="5"/>
      <c r="PU38" s="5"/>
      <c r="PV38" s="5"/>
      <c r="PW38" s="5"/>
      <c r="PX38" s="5"/>
      <c r="PY38" s="5"/>
      <c r="PZ38" s="5"/>
      <c r="QA38" s="5"/>
      <c r="QB38" s="5"/>
      <c r="QC38" s="5"/>
      <c r="QD38" s="5"/>
      <c r="QE38" s="5"/>
      <c r="QF38" s="5"/>
      <c r="QG38" s="5"/>
      <c r="QH38" s="5"/>
      <c r="QI38" s="5"/>
      <c r="QJ38" s="5"/>
      <c r="QK38" s="5"/>
      <c r="QL38" s="5"/>
      <c r="QM38" s="5"/>
      <c r="QN38" s="5"/>
      <c r="QO38" s="5"/>
      <c r="QP38" s="5"/>
      <c r="QQ38" s="5"/>
      <c r="QR38" s="5"/>
      <c r="QS38" s="5"/>
      <c r="QT38" s="5"/>
      <c r="QU38" s="5"/>
      <c r="QV38" s="5"/>
      <c r="QW38" s="5"/>
      <c r="QX38" s="5"/>
      <c r="QY38" s="5"/>
      <c r="QZ38" s="5"/>
      <c r="RA38" s="5"/>
      <c r="RB38" s="5"/>
      <c r="RC38" s="5"/>
      <c r="RD38" s="5"/>
      <c r="RE38" s="5"/>
      <c r="RF38" s="5"/>
      <c r="RG38" s="5"/>
      <c r="RH38" s="5"/>
      <c r="RI38" s="5"/>
      <c r="RJ38" s="5"/>
      <c r="RK38" s="5"/>
      <c r="RL38" s="5"/>
      <c r="RM38" s="5"/>
      <c r="RN38" s="5"/>
      <c r="RO38" s="5"/>
      <c r="RP38" s="5"/>
      <c r="RQ38" s="5"/>
      <c r="RR38" s="5"/>
      <c r="RS38" s="5"/>
      <c r="RT38" s="5"/>
      <c r="RU38" s="5"/>
      <c r="RV38" s="5"/>
      <c r="RW38" s="5"/>
      <c r="RX38" s="5"/>
      <c r="RY38" s="5"/>
      <c r="RZ38" s="5"/>
      <c r="SA38" s="5"/>
      <c r="SB38" s="5"/>
      <c r="SC38" s="5"/>
      <c r="SD38" s="5"/>
      <c r="SE38" s="5"/>
      <c r="SF38" s="5"/>
      <c r="SG38" s="5"/>
      <c r="SH38" s="5"/>
      <c r="SI38" s="5"/>
      <c r="SJ38" s="5"/>
      <c r="SK38" s="5"/>
      <c r="SL38" s="5"/>
      <c r="SM38" s="5"/>
      <c r="SN38" s="5"/>
      <c r="SO38" s="5"/>
      <c r="SP38" s="5"/>
      <c r="SQ38" s="5"/>
      <c r="SR38" s="5"/>
      <c r="SS38" s="5"/>
      <c r="ST38" s="5"/>
      <c r="SU38" s="5"/>
      <c r="SV38" s="5"/>
      <c r="SW38" s="5"/>
      <c r="SX38" s="5"/>
      <c r="SY38" s="5"/>
      <c r="SZ38" s="5"/>
      <c r="TA38" s="5"/>
      <c r="TB38" s="5"/>
      <c r="TC38" s="5"/>
      <c r="TD38" s="5"/>
      <c r="TE38" s="5"/>
      <c r="TF38" s="5"/>
      <c r="TG38" s="5"/>
      <c r="TH38" s="5"/>
      <c r="TI38" s="5"/>
      <c r="TJ38" s="5"/>
      <c r="TK38" s="5"/>
      <c r="TL38" s="5"/>
      <c r="TM38" s="5"/>
      <c r="TN38" s="5"/>
      <c r="TO38" s="5"/>
      <c r="TP38" s="5"/>
      <c r="TQ38" s="5"/>
      <c r="TR38" s="5"/>
      <c r="TS38" s="5"/>
      <c r="TT38" s="5"/>
      <c r="TU38" s="5"/>
      <c r="TV38" s="5"/>
      <c r="TW38" s="5"/>
      <c r="TX38" s="5"/>
      <c r="TY38" s="5"/>
      <c r="TZ38" s="5"/>
      <c r="UA38" s="5"/>
      <c r="UB38" s="5"/>
      <c r="UC38" s="5"/>
      <c r="UD38" s="5"/>
      <c r="UE38" s="5"/>
      <c r="UF38" s="5"/>
      <c r="UG38" s="5"/>
      <c r="UH38" s="5"/>
      <c r="UI38" s="5"/>
      <c r="UJ38" s="5"/>
      <c r="UK38" s="5"/>
      <c r="UL38" s="5"/>
      <c r="UM38" s="5"/>
      <c r="UN38" s="5"/>
      <c r="UO38" s="5"/>
      <c r="UP38" s="5"/>
      <c r="UQ38" s="5"/>
      <c r="UR38" s="5"/>
      <c r="US38" s="5"/>
      <c r="UT38" s="5"/>
      <c r="UU38" s="5"/>
      <c r="UV38" s="5"/>
      <c r="UW38" s="5"/>
      <c r="UX38" s="5"/>
      <c r="UY38" s="5"/>
      <c r="UZ38" s="5"/>
      <c r="VA38" s="5"/>
      <c r="VB38" s="5"/>
      <c r="VC38" s="5"/>
      <c r="VD38" s="5"/>
      <c r="VE38" s="5"/>
      <c r="VF38" s="5"/>
      <c r="VG38" s="5"/>
      <c r="VH38" s="5"/>
      <c r="VI38" s="5"/>
      <c r="VJ38" s="5"/>
      <c r="VK38" s="5"/>
      <c r="VL38" s="5"/>
      <c r="VM38" s="5"/>
      <c r="VN38" s="5"/>
      <c r="VO38" s="5"/>
      <c r="VP38" s="5"/>
      <c r="VQ38" s="5"/>
      <c r="VR38" s="5"/>
      <c r="VS38" s="5"/>
      <c r="VT38" s="5"/>
      <c r="VU38" s="5"/>
      <c r="VV38" s="5"/>
      <c r="VW38" s="5"/>
      <c r="VX38" s="5"/>
      <c r="VY38" s="5"/>
      <c r="VZ38" s="5"/>
      <c r="WA38" s="5"/>
      <c r="WB38" s="5"/>
      <c r="WC38" s="5"/>
      <c r="WD38" s="5"/>
      <c r="WE38" s="5"/>
      <c r="WF38" s="5"/>
      <c r="WG38" s="5"/>
      <c r="WH38" s="5"/>
      <c r="WI38" s="5"/>
      <c r="WJ38" s="5"/>
      <c r="WK38" s="5"/>
      <c r="WL38" s="5"/>
      <c r="WM38" s="5"/>
      <c r="WN38" s="5"/>
      <c r="WO38" s="5"/>
      <c r="WP38" s="5"/>
      <c r="WQ38" s="5"/>
      <c r="WR38" s="5"/>
      <c r="WS38" s="5"/>
      <c r="WT38" s="5"/>
      <c r="WU38" s="5"/>
      <c r="WV38" s="5"/>
      <c r="WW38" s="5"/>
      <c r="WX38" s="5"/>
      <c r="WY38" s="5"/>
      <c r="WZ38" s="5"/>
      <c r="XA38" s="5"/>
      <c r="XB38" s="5"/>
      <c r="XC38" s="5"/>
      <c r="XD38" s="5"/>
      <c r="XE38" s="5"/>
      <c r="XF38" s="5"/>
      <c r="XG38" s="5"/>
      <c r="XH38" s="5"/>
      <c r="XI38" s="5"/>
      <c r="XJ38" s="5"/>
      <c r="XK38" s="5"/>
      <c r="XL38" s="5"/>
      <c r="XM38" s="5"/>
      <c r="XN38" s="5"/>
      <c r="XO38" s="5"/>
      <c r="XP38" s="5"/>
      <c r="XQ38" s="5"/>
      <c r="XR38" s="5"/>
      <c r="XS38" s="5"/>
      <c r="XT38" s="5"/>
      <c r="XU38" s="5"/>
      <c r="XV38" s="5"/>
      <c r="XW38" s="5"/>
      <c r="XX38" s="5"/>
      <c r="XY38" s="5"/>
      <c r="XZ38" s="5"/>
      <c r="YA38" s="5"/>
      <c r="YB38" s="5"/>
      <c r="YC38" s="5"/>
      <c r="YD38" s="5"/>
      <c r="YE38" s="5"/>
      <c r="YF38" s="5"/>
      <c r="YG38" s="5"/>
      <c r="YH38" s="5"/>
      <c r="YI38" s="5"/>
      <c r="YJ38" s="5"/>
      <c r="YK38" s="5"/>
      <c r="YL38" s="5"/>
      <c r="YM38" s="5"/>
      <c r="YN38" s="5"/>
      <c r="YO38" s="5"/>
      <c r="YP38" s="5"/>
      <c r="YQ38" s="5"/>
      <c r="YR38" s="5"/>
      <c r="YS38" s="5"/>
      <c r="YT38" s="5"/>
      <c r="YU38" s="5"/>
      <c r="YV38" s="5"/>
      <c r="YW38" s="5"/>
      <c r="YX38" s="5"/>
      <c r="YY38" s="5"/>
      <c r="YZ38" s="5"/>
      <c r="ZA38" s="5"/>
      <c r="ZB38" s="5"/>
      <c r="ZC38" s="5"/>
      <c r="ZD38" s="5"/>
      <c r="ZE38" s="5"/>
      <c r="ZF38" s="5"/>
      <c r="ZG38" s="5"/>
      <c r="ZH38" s="5"/>
      <c r="ZI38" s="5"/>
      <c r="ZJ38" s="5"/>
      <c r="ZK38" s="5"/>
      <c r="ZL38" s="5"/>
      <c r="ZM38" s="5"/>
      <c r="ZN38" s="5"/>
      <c r="ZO38" s="5"/>
      <c r="ZP38" s="5"/>
      <c r="ZQ38" s="5"/>
      <c r="ZR38" s="5"/>
      <c r="ZS38" s="5"/>
      <c r="ZT38" s="5"/>
      <c r="ZU38" s="5"/>
      <c r="ZV38" s="5"/>
      <c r="ZW38" s="5"/>
      <c r="ZX38" s="5"/>
      <c r="ZY38" s="5"/>
      <c r="ZZ38" s="5"/>
      <c r="AAA38" s="5"/>
      <c r="AAB38" s="5"/>
      <c r="AAC38" s="5"/>
      <c r="AAD38" s="5"/>
      <c r="AAE38" s="5"/>
      <c r="AAF38" s="5"/>
      <c r="AAG38" s="5"/>
      <c r="AAH38" s="5"/>
      <c r="AAI38" s="5"/>
      <c r="AAJ38" s="5"/>
      <c r="AAK38" s="5"/>
      <c r="AAL38" s="5"/>
      <c r="AAM38" s="5"/>
      <c r="AAN38" s="5"/>
      <c r="AAO38" s="5"/>
      <c r="AAP38" s="5"/>
      <c r="AAQ38" s="5"/>
      <c r="AAR38" s="5"/>
      <c r="AAS38" s="5"/>
      <c r="AAT38" s="5"/>
      <c r="AAU38" s="5"/>
      <c r="AAV38" s="5"/>
      <c r="AAW38" s="5"/>
      <c r="AAX38" s="5"/>
      <c r="AAY38" s="5"/>
      <c r="AAZ38" s="5"/>
      <c r="ABA38" s="5"/>
      <c r="ABB38" s="5"/>
      <c r="ABC38" s="5"/>
      <c r="ABD38" s="5"/>
      <c r="ABE38" s="5"/>
      <c r="ABF38" s="5"/>
      <c r="ABG38" s="5"/>
      <c r="ABH38" s="5"/>
      <c r="ABI38" s="5"/>
      <c r="ABJ38" s="5"/>
      <c r="ABK38" s="5"/>
      <c r="ABL38" s="5"/>
      <c r="ABM38" s="5"/>
      <c r="ABN38" s="5"/>
      <c r="ABO38" s="5"/>
      <c r="ABP38" s="5"/>
      <c r="ABQ38" s="5"/>
      <c r="ABR38" s="5"/>
      <c r="ABS38" s="5"/>
      <c r="ABT38" s="5"/>
      <c r="ABU38" s="5"/>
      <c r="ABV38" s="5"/>
      <c r="ABW38" s="5"/>
      <c r="ABX38" s="5"/>
      <c r="ABY38" s="5"/>
      <c r="ABZ38" s="5"/>
      <c r="ACA38" s="5"/>
      <c r="ACB38" s="5"/>
      <c r="ACC38" s="5"/>
      <c r="ACD38" s="5"/>
      <c r="ACE38" s="5"/>
      <c r="ACF38" s="5"/>
      <c r="ACG38" s="5"/>
      <c r="ACH38" s="5"/>
      <c r="ACI38" s="5"/>
      <c r="ACJ38" s="5"/>
      <c r="ACK38" s="5"/>
      <c r="ACL38" s="5"/>
      <c r="ACM38" s="5"/>
      <c r="ACN38" s="5"/>
      <c r="ACO38" s="5"/>
      <c r="ACP38" s="5"/>
      <c r="ACQ38" s="5"/>
      <c r="ACR38" s="5"/>
      <c r="ACS38" s="5"/>
      <c r="ACT38" s="5"/>
      <c r="ACU38" s="5"/>
      <c r="ACV38" s="5"/>
      <c r="ACW38" s="5"/>
      <c r="ACX38" s="5"/>
      <c r="ACY38" s="5"/>
      <c r="ACZ38" s="5"/>
      <c r="ADA38" s="5"/>
      <c r="ADB38" s="5"/>
      <c r="ADC38" s="5"/>
      <c r="ADD38" s="5"/>
      <c r="ADE38" s="5"/>
      <c r="ADF38" s="5"/>
      <c r="ADG38" s="5"/>
      <c r="ADH38" s="5"/>
      <c r="ADI38" s="5"/>
      <c r="ADJ38" s="5"/>
      <c r="ADK38" s="5"/>
      <c r="ADL38" s="5"/>
      <c r="ADM38" s="5"/>
      <c r="ADN38" s="5"/>
      <c r="ADO38" s="5"/>
      <c r="ADP38" s="5"/>
      <c r="ADQ38" s="5"/>
      <c r="ADR38" s="5"/>
      <c r="ADS38" s="5"/>
      <c r="ADT38" s="5"/>
      <c r="ADU38" s="5"/>
      <c r="ADV38" s="5"/>
      <c r="ADW38" s="5"/>
      <c r="ADX38" s="5"/>
      <c r="ADY38" s="5"/>
      <c r="ADZ38" s="5"/>
      <c r="AEA38" s="5"/>
      <c r="AEB38" s="5"/>
      <c r="AEC38" s="5"/>
      <c r="AED38" s="5"/>
      <c r="AEE38" s="5"/>
      <c r="AEF38" s="5"/>
      <c r="AEG38" s="5"/>
      <c r="AEH38" s="5"/>
      <c r="AEI38" s="5"/>
      <c r="AEJ38" s="5"/>
      <c r="AEK38" s="5"/>
      <c r="AEL38" s="5"/>
      <c r="AEM38" s="5"/>
      <c r="AEN38" s="5"/>
      <c r="AEO38" s="5"/>
      <c r="AEP38" s="5"/>
      <c r="AEQ38" s="5"/>
      <c r="AER38" s="5"/>
      <c r="AES38" s="5"/>
      <c r="AET38" s="5"/>
      <c r="AEU38" s="5"/>
      <c r="AEV38" s="5"/>
      <c r="AEW38" s="5"/>
      <c r="AEX38" s="5"/>
      <c r="AEY38" s="5"/>
      <c r="AEZ38" s="5"/>
      <c r="AFA38" s="5"/>
      <c r="AFB38" s="5"/>
      <c r="AFC38" s="5"/>
      <c r="AFD38" s="5"/>
      <c r="AFE38" s="5"/>
      <c r="AFF38" s="5"/>
      <c r="AFG38" s="5"/>
      <c r="AFH38" s="5"/>
      <c r="AFI38" s="5"/>
      <c r="AFJ38" s="5"/>
      <c r="AFK38" s="5"/>
      <c r="AFL38" s="5"/>
      <c r="AFM38" s="5"/>
      <c r="AFN38" s="5"/>
      <c r="AFO38" s="5"/>
      <c r="AFP38" s="5"/>
      <c r="AFQ38" s="5"/>
      <c r="AFR38" s="5"/>
      <c r="AFS38" s="5"/>
      <c r="AFT38" s="5"/>
      <c r="AFU38" s="5"/>
      <c r="AFV38" s="5"/>
      <c r="AFW38" s="5"/>
      <c r="AFX38" s="5"/>
      <c r="AFY38" s="5"/>
      <c r="AFZ38" s="5"/>
      <c r="AGA38" s="5"/>
      <c r="AGB38" s="5"/>
      <c r="AGC38" s="5"/>
      <c r="AGD38" s="5"/>
      <c r="AGE38" s="5"/>
      <c r="AGF38" s="5"/>
      <c r="AGG38" s="5"/>
      <c r="AGH38" s="5"/>
      <c r="AGI38" s="5"/>
      <c r="AGJ38" s="5"/>
      <c r="AGK38" s="5"/>
      <c r="AGL38" s="5"/>
      <c r="AGM38" s="5"/>
      <c r="AGN38" s="5"/>
      <c r="AGO38" s="5"/>
      <c r="AGP38" s="5"/>
      <c r="AGQ38" s="5"/>
      <c r="AGR38" s="5"/>
      <c r="AGS38" s="5"/>
      <c r="AGT38" s="5"/>
      <c r="AGU38" s="5"/>
      <c r="AGV38" s="5"/>
      <c r="AGW38" s="5"/>
      <c r="AGX38" s="5"/>
      <c r="AGY38" s="5"/>
      <c r="AGZ38" s="5"/>
      <c r="AHA38" s="5"/>
      <c r="AHB38" s="5"/>
      <c r="AHC38" s="5"/>
      <c r="AHD38" s="5"/>
      <c r="AHE38" s="5"/>
      <c r="AHF38" s="5"/>
      <c r="AHG38" s="5"/>
      <c r="AHH38" s="5"/>
      <c r="AHI38" s="5"/>
      <c r="AHJ38" s="5"/>
      <c r="AHK38" s="5"/>
      <c r="AHL38" s="5"/>
      <c r="AHM38" s="5"/>
      <c r="AHN38" s="5"/>
      <c r="AHO38" s="5"/>
      <c r="AHP38" s="5"/>
      <c r="AHQ38" s="5"/>
      <c r="AHR38" s="5"/>
      <c r="AHS38" s="5"/>
      <c r="AHT38" s="5"/>
      <c r="AHU38" s="5"/>
      <c r="AHV38" s="5"/>
      <c r="AHW38" s="5"/>
      <c r="AHX38" s="5"/>
      <c r="AHY38" s="5"/>
      <c r="AHZ38" s="5"/>
      <c r="AIA38" s="5"/>
      <c r="AIB38" s="5"/>
      <c r="AIC38" s="5"/>
      <c r="AID38" s="5"/>
      <c r="AIE38" s="5"/>
      <c r="AIF38" s="5"/>
      <c r="AIG38" s="5"/>
      <c r="AIH38" s="5"/>
      <c r="AII38" s="5"/>
      <c r="AIJ38" s="5"/>
      <c r="AIK38" s="5"/>
      <c r="AIL38" s="5"/>
      <c r="AIM38" s="5"/>
      <c r="AIN38" s="5"/>
      <c r="AIO38" s="5"/>
      <c r="AIP38" s="5"/>
      <c r="AIQ38" s="5"/>
      <c r="AIR38" s="5"/>
      <c r="AIS38" s="5"/>
      <c r="AIT38" s="5"/>
      <c r="AIU38" s="5"/>
      <c r="AIV38" s="5"/>
      <c r="AIW38" s="5"/>
      <c r="AIX38" s="5"/>
      <c r="AIY38" s="5"/>
      <c r="AIZ38" s="5"/>
      <c r="AJA38" s="5"/>
      <c r="AJB38" s="5"/>
      <c r="AJC38" s="5"/>
      <c r="AJD38" s="5"/>
      <c r="AJE38" s="5"/>
      <c r="AJF38" s="5"/>
      <c r="AJG38" s="5"/>
      <c r="AJH38" s="5"/>
      <c r="AJI38" s="5"/>
      <c r="AJJ38" s="5"/>
      <c r="AJK38" s="5"/>
      <c r="AJL38" s="5"/>
      <c r="AJM38" s="5"/>
      <c r="AJN38" s="5"/>
      <c r="AJO38" s="5"/>
      <c r="AJP38" s="5"/>
      <c r="AJQ38" s="5"/>
      <c r="AJR38" s="5"/>
      <c r="AJS38" s="5"/>
      <c r="AJT38" s="5"/>
      <c r="AJU38" s="5"/>
      <c r="AJV38" s="5"/>
      <c r="AJW38" s="5"/>
      <c r="AJX38" s="5"/>
      <c r="AJY38" s="5"/>
      <c r="AJZ38" s="5"/>
      <c r="AKA38" s="5"/>
      <c r="AKB38" s="5"/>
      <c r="AKC38" s="5"/>
      <c r="AKD38" s="5"/>
      <c r="AKE38" s="5"/>
      <c r="AKF38" s="5"/>
      <c r="AKG38" s="5"/>
      <c r="AKH38" s="5"/>
      <c r="AKI38" s="5"/>
      <c r="AKJ38" s="5"/>
      <c r="AKK38" s="5"/>
      <c r="AKL38" s="5"/>
      <c r="AKM38" s="5"/>
      <c r="AKN38" s="5"/>
      <c r="AKO38" s="5"/>
      <c r="AKP38" s="5"/>
      <c r="AKQ38" s="5"/>
      <c r="AKR38" s="5"/>
      <c r="AKS38" s="5"/>
      <c r="AKT38" s="5"/>
      <c r="AKU38" s="5"/>
      <c r="AKV38" s="5"/>
      <c r="AKW38" s="5"/>
      <c r="AKX38" s="5"/>
      <c r="AKY38" s="5"/>
      <c r="AKZ38" s="5"/>
      <c r="ALA38" s="5"/>
      <c r="ALB38" s="5"/>
      <c r="ALC38" s="5"/>
      <c r="ALD38" s="5"/>
      <c r="ALE38" s="5"/>
      <c r="ALF38" s="5"/>
      <c r="ALG38" s="5"/>
      <c r="ALH38" s="5"/>
      <c r="ALI38" s="5"/>
      <c r="ALJ38" s="5"/>
      <c r="ALK38" s="5"/>
      <c r="ALL38" s="5"/>
      <c r="ALM38" s="5"/>
      <c r="ALN38" s="5"/>
      <c r="ALO38" s="5"/>
      <c r="ALP38" s="5"/>
      <c r="ALQ38" s="5"/>
      <c r="ALR38" s="5"/>
      <c r="ALS38" s="5"/>
      <c r="ALT38" s="5"/>
      <c r="ALU38" s="5"/>
      <c r="ALV38" s="5"/>
      <c r="ALW38" s="5"/>
      <c r="ALX38" s="5"/>
      <c r="ALY38" s="5"/>
      <c r="ALZ38" s="5"/>
      <c r="AMA38" s="5"/>
      <c r="AMB38" s="5"/>
      <c r="AMC38" s="5"/>
      <c r="AMD38" s="5"/>
      <c r="AME38" s="5"/>
      <c r="AMF38" s="5"/>
      <c r="AMG38" s="5"/>
      <c r="AMH38" s="5"/>
      <c r="AMI38" s="5"/>
      <c r="AMJ38" s="5"/>
      <c r="AMK38" s="5"/>
    </row>
    <row r="39" spans="1:1025" s="4" customFormat="1">
      <c r="A39" s="122" t="s">
        <v>94</v>
      </c>
      <c r="B39" s="63">
        <v>0.03</v>
      </c>
      <c r="C39" s="55">
        <v>1200</v>
      </c>
      <c r="D39" s="45">
        <f t="shared" ref="D39" si="53">C39</f>
        <v>1200</v>
      </c>
      <c r="E39" s="55">
        <f t="shared" ref="E39" si="54">(D39/(220*SQRT(3)*0.92))</f>
        <v>3.4230253114009437</v>
      </c>
      <c r="F39" s="55">
        <f t="shared" ref="F39" si="55">E39*1.2</f>
        <v>4.1076303736811326</v>
      </c>
      <c r="G39" s="55">
        <f t="shared" ref="G39" si="56">B39*F39</f>
        <v>0.12322891121043397</v>
      </c>
      <c r="H39" s="45">
        <v>6</v>
      </c>
      <c r="I39" s="45">
        <f>IF(H39=95,'Quant. Condutores e eletrodutos'!B$3,IF(H39=70,'Quant. Condutores e eletrodutos'!B$4,IF(H39=50,'Quant. Condutores e eletrodutos'!B$5,IF(H39=35,'Quant. Condutores e eletrodutos'!B$6,IF(H39=25,'Quant. Condutores e eletrodutos'!B$7,IF(H39=16,'Quant. Condutores e eletrodutos'!B$8,IF(H39=10,'Quant. Condutores e eletrodutos'!B$9,IF(H39=6,'Quant. Condutores e eletrodutos'!B$10,IF(H39=4,'Quant. Condutores e eletrodutos'!B$11,"erro")))))))))</f>
        <v>5.25</v>
      </c>
      <c r="J39" s="64">
        <f t="shared" ref="J39" si="57">B39*3000</f>
        <v>90</v>
      </c>
      <c r="K39" s="55">
        <v>220</v>
      </c>
      <c r="L39" s="55">
        <f t="shared" ref="L39" si="58">B39*3000</f>
        <v>90</v>
      </c>
      <c r="M39" s="65">
        <f t="shared" ref="M39" si="59">(G39*I39*100)/K39</f>
        <v>0.29406899266126285</v>
      </c>
      <c r="N39" s="123">
        <f t="shared" ref="N39" si="60">M39+N38</f>
        <v>4.3133573067375206</v>
      </c>
      <c r="O39" s="63"/>
      <c r="P39" s="14"/>
      <c r="Q39" s="12"/>
      <c r="R39" s="13"/>
      <c r="S39" s="14"/>
      <c r="T39" s="14"/>
      <c r="U39" s="73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5"/>
      <c r="JS39" s="5"/>
      <c r="JT39" s="5"/>
      <c r="JU39" s="5"/>
      <c r="JV39" s="5"/>
      <c r="JW39" s="5"/>
      <c r="JX39" s="5"/>
      <c r="JY39" s="5"/>
      <c r="JZ39" s="5"/>
      <c r="KA39" s="5"/>
      <c r="KB39" s="5"/>
      <c r="KC39" s="5"/>
      <c r="KD39" s="5"/>
      <c r="KE39" s="5"/>
      <c r="KF39" s="5"/>
      <c r="KG39" s="5"/>
      <c r="KH39" s="5"/>
      <c r="KI39" s="5"/>
      <c r="KJ39" s="5"/>
      <c r="KK39" s="5"/>
      <c r="KL39" s="5"/>
      <c r="KM39" s="5"/>
      <c r="KN39" s="5"/>
      <c r="KO39" s="5"/>
      <c r="KP39" s="5"/>
      <c r="KQ39" s="5"/>
      <c r="KR39" s="5"/>
      <c r="KS39" s="5"/>
      <c r="KT39" s="5"/>
      <c r="KU39" s="5"/>
      <c r="KV39" s="5"/>
      <c r="KW39" s="5"/>
      <c r="KX39" s="5"/>
      <c r="KY39" s="5"/>
      <c r="KZ39" s="5"/>
      <c r="LA39" s="5"/>
      <c r="LB39" s="5"/>
      <c r="LC39" s="5"/>
      <c r="LD39" s="5"/>
      <c r="LE39" s="5"/>
      <c r="LF39" s="5"/>
      <c r="LG39" s="5"/>
      <c r="LH39" s="5"/>
      <c r="LI39" s="5"/>
      <c r="LJ39" s="5"/>
      <c r="LK39" s="5"/>
      <c r="LL39" s="5"/>
      <c r="LM39" s="5"/>
      <c r="LN39" s="5"/>
      <c r="LO39" s="5"/>
      <c r="LP39" s="5"/>
      <c r="LQ39" s="5"/>
      <c r="LR39" s="5"/>
      <c r="LS39" s="5"/>
      <c r="LT39" s="5"/>
      <c r="LU39" s="5"/>
      <c r="LV39" s="5"/>
      <c r="LW39" s="5"/>
      <c r="LX39" s="5"/>
      <c r="LY39" s="5"/>
      <c r="LZ39" s="5"/>
      <c r="MA39" s="5"/>
      <c r="MB39" s="5"/>
      <c r="MC39" s="5"/>
      <c r="MD39" s="5"/>
      <c r="ME39" s="5"/>
      <c r="MF39" s="5"/>
      <c r="MG39" s="5"/>
      <c r="MH39" s="5"/>
      <c r="MI39" s="5"/>
      <c r="MJ39" s="5"/>
      <c r="MK39" s="5"/>
      <c r="ML39" s="5"/>
      <c r="MM39" s="5"/>
      <c r="MN39" s="5"/>
      <c r="MO39" s="5"/>
      <c r="MP39" s="5"/>
      <c r="MQ39" s="5"/>
      <c r="MR39" s="5"/>
      <c r="MS39" s="5"/>
      <c r="MT39" s="5"/>
      <c r="MU39" s="5"/>
      <c r="MV39" s="5"/>
      <c r="MW39" s="5"/>
      <c r="MX39" s="5"/>
      <c r="MY39" s="5"/>
      <c r="MZ39" s="5"/>
      <c r="NA39" s="5"/>
      <c r="NB39" s="5"/>
      <c r="NC39" s="5"/>
      <c r="ND39" s="5"/>
      <c r="NE39" s="5"/>
      <c r="NF39" s="5"/>
      <c r="NG39" s="5"/>
      <c r="NH39" s="5"/>
      <c r="NI39" s="5"/>
      <c r="NJ39" s="5"/>
      <c r="NK39" s="5"/>
      <c r="NL39" s="5"/>
      <c r="NM39" s="5"/>
      <c r="NN39" s="5"/>
      <c r="NO39" s="5"/>
      <c r="NP39" s="5"/>
      <c r="NQ39" s="5"/>
      <c r="NR39" s="5"/>
      <c r="NS39" s="5"/>
      <c r="NT39" s="5"/>
      <c r="NU39" s="5"/>
      <c r="NV39" s="5"/>
      <c r="NW39" s="5"/>
      <c r="NX39" s="5"/>
      <c r="NY39" s="5"/>
      <c r="NZ39" s="5"/>
      <c r="OA39" s="5"/>
      <c r="OB39" s="5"/>
      <c r="OC39" s="5"/>
      <c r="OD39" s="5"/>
      <c r="OE39" s="5"/>
      <c r="OF39" s="5"/>
      <c r="OG39" s="5"/>
      <c r="OH39" s="5"/>
      <c r="OI39" s="5"/>
      <c r="OJ39" s="5"/>
      <c r="OK39" s="5"/>
      <c r="OL39" s="5"/>
      <c r="OM39" s="5"/>
      <c r="ON39" s="5"/>
      <c r="OO39" s="5"/>
      <c r="OP39" s="5"/>
      <c r="OQ39" s="5"/>
      <c r="OR39" s="5"/>
      <c r="OS39" s="5"/>
      <c r="OT39" s="5"/>
      <c r="OU39" s="5"/>
      <c r="OV39" s="5"/>
      <c r="OW39" s="5"/>
      <c r="OX39" s="5"/>
      <c r="OY39" s="5"/>
      <c r="OZ39" s="5"/>
      <c r="PA39" s="5"/>
      <c r="PB39" s="5"/>
      <c r="PC39" s="5"/>
      <c r="PD39" s="5"/>
      <c r="PE39" s="5"/>
      <c r="PF39" s="5"/>
      <c r="PG39" s="5"/>
      <c r="PH39" s="5"/>
      <c r="PI39" s="5"/>
      <c r="PJ39" s="5"/>
      <c r="PK39" s="5"/>
      <c r="PL39" s="5"/>
      <c r="PM39" s="5"/>
      <c r="PN39" s="5"/>
      <c r="PO39" s="5"/>
      <c r="PP39" s="5"/>
      <c r="PQ39" s="5"/>
      <c r="PR39" s="5"/>
      <c r="PS39" s="5"/>
      <c r="PT39" s="5"/>
      <c r="PU39" s="5"/>
      <c r="PV39" s="5"/>
      <c r="PW39" s="5"/>
      <c r="PX39" s="5"/>
      <c r="PY39" s="5"/>
      <c r="PZ39" s="5"/>
      <c r="QA39" s="5"/>
      <c r="QB39" s="5"/>
      <c r="QC39" s="5"/>
      <c r="QD39" s="5"/>
      <c r="QE39" s="5"/>
      <c r="QF39" s="5"/>
      <c r="QG39" s="5"/>
      <c r="QH39" s="5"/>
      <c r="QI39" s="5"/>
      <c r="QJ39" s="5"/>
      <c r="QK39" s="5"/>
      <c r="QL39" s="5"/>
      <c r="QM39" s="5"/>
      <c r="QN39" s="5"/>
      <c r="QO39" s="5"/>
      <c r="QP39" s="5"/>
      <c r="QQ39" s="5"/>
      <c r="QR39" s="5"/>
      <c r="QS39" s="5"/>
      <c r="QT39" s="5"/>
      <c r="QU39" s="5"/>
      <c r="QV39" s="5"/>
      <c r="QW39" s="5"/>
      <c r="QX39" s="5"/>
      <c r="QY39" s="5"/>
      <c r="QZ39" s="5"/>
      <c r="RA39" s="5"/>
      <c r="RB39" s="5"/>
      <c r="RC39" s="5"/>
      <c r="RD39" s="5"/>
      <c r="RE39" s="5"/>
      <c r="RF39" s="5"/>
      <c r="RG39" s="5"/>
      <c r="RH39" s="5"/>
      <c r="RI39" s="5"/>
      <c r="RJ39" s="5"/>
      <c r="RK39" s="5"/>
      <c r="RL39" s="5"/>
      <c r="RM39" s="5"/>
      <c r="RN39" s="5"/>
      <c r="RO39" s="5"/>
      <c r="RP39" s="5"/>
      <c r="RQ39" s="5"/>
      <c r="RR39" s="5"/>
      <c r="RS39" s="5"/>
      <c r="RT39" s="5"/>
      <c r="RU39" s="5"/>
      <c r="RV39" s="5"/>
      <c r="RW39" s="5"/>
      <c r="RX39" s="5"/>
      <c r="RY39" s="5"/>
      <c r="RZ39" s="5"/>
      <c r="SA39" s="5"/>
      <c r="SB39" s="5"/>
      <c r="SC39" s="5"/>
      <c r="SD39" s="5"/>
      <c r="SE39" s="5"/>
      <c r="SF39" s="5"/>
      <c r="SG39" s="5"/>
      <c r="SH39" s="5"/>
      <c r="SI39" s="5"/>
      <c r="SJ39" s="5"/>
      <c r="SK39" s="5"/>
      <c r="SL39" s="5"/>
      <c r="SM39" s="5"/>
      <c r="SN39" s="5"/>
      <c r="SO39" s="5"/>
      <c r="SP39" s="5"/>
      <c r="SQ39" s="5"/>
      <c r="SR39" s="5"/>
      <c r="SS39" s="5"/>
      <c r="ST39" s="5"/>
      <c r="SU39" s="5"/>
      <c r="SV39" s="5"/>
      <c r="SW39" s="5"/>
      <c r="SX39" s="5"/>
      <c r="SY39" s="5"/>
      <c r="SZ39" s="5"/>
      <c r="TA39" s="5"/>
      <c r="TB39" s="5"/>
      <c r="TC39" s="5"/>
      <c r="TD39" s="5"/>
      <c r="TE39" s="5"/>
      <c r="TF39" s="5"/>
      <c r="TG39" s="5"/>
      <c r="TH39" s="5"/>
      <c r="TI39" s="5"/>
      <c r="TJ39" s="5"/>
      <c r="TK39" s="5"/>
      <c r="TL39" s="5"/>
      <c r="TM39" s="5"/>
      <c r="TN39" s="5"/>
      <c r="TO39" s="5"/>
      <c r="TP39" s="5"/>
      <c r="TQ39" s="5"/>
      <c r="TR39" s="5"/>
      <c r="TS39" s="5"/>
      <c r="TT39" s="5"/>
      <c r="TU39" s="5"/>
      <c r="TV39" s="5"/>
      <c r="TW39" s="5"/>
      <c r="TX39" s="5"/>
      <c r="TY39" s="5"/>
      <c r="TZ39" s="5"/>
      <c r="UA39" s="5"/>
      <c r="UB39" s="5"/>
      <c r="UC39" s="5"/>
      <c r="UD39" s="5"/>
      <c r="UE39" s="5"/>
      <c r="UF39" s="5"/>
      <c r="UG39" s="5"/>
      <c r="UH39" s="5"/>
      <c r="UI39" s="5"/>
      <c r="UJ39" s="5"/>
      <c r="UK39" s="5"/>
      <c r="UL39" s="5"/>
      <c r="UM39" s="5"/>
      <c r="UN39" s="5"/>
      <c r="UO39" s="5"/>
      <c r="UP39" s="5"/>
      <c r="UQ39" s="5"/>
      <c r="UR39" s="5"/>
      <c r="US39" s="5"/>
      <c r="UT39" s="5"/>
      <c r="UU39" s="5"/>
      <c r="UV39" s="5"/>
      <c r="UW39" s="5"/>
      <c r="UX39" s="5"/>
      <c r="UY39" s="5"/>
      <c r="UZ39" s="5"/>
      <c r="VA39" s="5"/>
      <c r="VB39" s="5"/>
      <c r="VC39" s="5"/>
      <c r="VD39" s="5"/>
      <c r="VE39" s="5"/>
      <c r="VF39" s="5"/>
      <c r="VG39" s="5"/>
      <c r="VH39" s="5"/>
      <c r="VI39" s="5"/>
      <c r="VJ39" s="5"/>
      <c r="VK39" s="5"/>
      <c r="VL39" s="5"/>
      <c r="VM39" s="5"/>
      <c r="VN39" s="5"/>
      <c r="VO39" s="5"/>
      <c r="VP39" s="5"/>
      <c r="VQ39" s="5"/>
      <c r="VR39" s="5"/>
      <c r="VS39" s="5"/>
      <c r="VT39" s="5"/>
      <c r="VU39" s="5"/>
      <c r="VV39" s="5"/>
      <c r="VW39" s="5"/>
      <c r="VX39" s="5"/>
      <c r="VY39" s="5"/>
      <c r="VZ39" s="5"/>
      <c r="WA39" s="5"/>
      <c r="WB39" s="5"/>
      <c r="WC39" s="5"/>
      <c r="WD39" s="5"/>
      <c r="WE39" s="5"/>
      <c r="WF39" s="5"/>
      <c r="WG39" s="5"/>
      <c r="WH39" s="5"/>
      <c r="WI39" s="5"/>
      <c r="WJ39" s="5"/>
      <c r="WK39" s="5"/>
      <c r="WL39" s="5"/>
      <c r="WM39" s="5"/>
      <c r="WN39" s="5"/>
      <c r="WO39" s="5"/>
      <c r="WP39" s="5"/>
      <c r="WQ39" s="5"/>
      <c r="WR39" s="5"/>
      <c r="WS39" s="5"/>
      <c r="WT39" s="5"/>
      <c r="WU39" s="5"/>
      <c r="WV39" s="5"/>
      <c r="WW39" s="5"/>
      <c r="WX39" s="5"/>
      <c r="WY39" s="5"/>
      <c r="WZ39" s="5"/>
      <c r="XA39" s="5"/>
      <c r="XB39" s="5"/>
      <c r="XC39" s="5"/>
      <c r="XD39" s="5"/>
      <c r="XE39" s="5"/>
      <c r="XF39" s="5"/>
      <c r="XG39" s="5"/>
      <c r="XH39" s="5"/>
      <c r="XI39" s="5"/>
      <c r="XJ39" s="5"/>
      <c r="XK39" s="5"/>
      <c r="XL39" s="5"/>
      <c r="XM39" s="5"/>
      <c r="XN39" s="5"/>
      <c r="XO39" s="5"/>
      <c r="XP39" s="5"/>
      <c r="XQ39" s="5"/>
      <c r="XR39" s="5"/>
      <c r="XS39" s="5"/>
      <c r="XT39" s="5"/>
      <c r="XU39" s="5"/>
      <c r="XV39" s="5"/>
      <c r="XW39" s="5"/>
      <c r="XX39" s="5"/>
      <c r="XY39" s="5"/>
      <c r="XZ39" s="5"/>
      <c r="YA39" s="5"/>
      <c r="YB39" s="5"/>
      <c r="YC39" s="5"/>
      <c r="YD39" s="5"/>
      <c r="YE39" s="5"/>
      <c r="YF39" s="5"/>
      <c r="YG39" s="5"/>
      <c r="YH39" s="5"/>
      <c r="YI39" s="5"/>
      <c r="YJ39" s="5"/>
      <c r="YK39" s="5"/>
      <c r="YL39" s="5"/>
      <c r="YM39" s="5"/>
      <c r="YN39" s="5"/>
      <c r="YO39" s="5"/>
      <c r="YP39" s="5"/>
      <c r="YQ39" s="5"/>
      <c r="YR39" s="5"/>
      <c r="YS39" s="5"/>
      <c r="YT39" s="5"/>
      <c r="YU39" s="5"/>
      <c r="YV39" s="5"/>
      <c r="YW39" s="5"/>
      <c r="YX39" s="5"/>
      <c r="YY39" s="5"/>
      <c r="YZ39" s="5"/>
      <c r="ZA39" s="5"/>
      <c r="ZB39" s="5"/>
      <c r="ZC39" s="5"/>
      <c r="ZD39" s="5"/>
      <c r="ZE39" s="5"/>
      <c r="ZF39" s="5"/>
      <c r="ZG39" s="5"/>
      <c r="ZH39" s="5"/>
      <c r="ZI39" s="5"/>
      <c r="ZJ39" s="5"/>
      <c r="ZK39" s="5"/>
      <c r="ZL39" s="5"/>
      <c r="ZM39" s="5"/>
      <c r="ZN39" s="5"/>
      <c r="ZO39" s="5"/>
      <c r="ZP39" s="5"/>
      <c r="ZQ39" s="5"/>
      <c r="ZR39" s="5"/>
      <c r="ZS39" s="5"/>
      <c r="ZT39" s="5"/>
      <c r="ZU39" s="5"/>
      <c r="ZV39" s="5"/>
      <c r="ZW39" s="5"/>
      <c r="ZX39" s="5"/>
      <c r="ZY39" s="5"/>
      <c r="ZZ39" s="5"/>
      <c r="AAA39" s="5"/>
      <c r="AAB39" s="5"/>
      <c r="AAC39" s="5"/>
      <c r="AAD39" s="5"/>
      <c r="AAE39" s="5"/>
      <c r="AAF39" s="5"/>
      <c r="AAG39" s="5"/>
      <c r="AAH39" s="5"/>
      <c r="AAI39" s="5"/>
      <c r="AAJ39" s="5"/>
      <c r="AAK39" s="5"/>
      <c r="AAL39" s="5"/>
      <c r="AAM39" s="5"/>
      <c r="AAN39" s="5"/>
      <c r="AAO39" s="5"/>
      <c r="AAP39" s="5"/>
      <c r="AAQ39" s="5"/>
      <c r="AAR39" s="5"/>
      <c r="AAS39" s="5"/>
      <c r="AAT39" s="5"/>
      <c r="AAU39" s="5"/>
      <c r="AAV39" s="5"/>
      <c r="AAW39" s="5"/>
      <c r="AAX39" s="5"/>
      <c r="AAY39" s="5"/>
      <c r="AAZ39" s="5"/>
      <c r="ABA39" s="5"/>
      <c r="ABB39" s="5"/>
      <c r="ABC39" s="5"/>
      <c r="ABD39" s="5"/>
      <c r="ABE39" s="5"/>
      <c r="ABF39" s="5"/>
      <c r="ABG39" s="5"/>
      <c r="ABH39" s="5"/>
      <c r="ABI39" s="5"/>
      <c r="ABJ39" s="5"/>
      <c r="ABK39" s="5"/>
      <c r="ABL39" s="5"/>
      <c r="ABM39" s="5"/>
      <c r="ABN39" s="5"/>
      <c r="ABO39" s="5"/>
      <c r="ABP39" s="5"/>
      <c r="ABQ39" s="5"/>
      <c r="ABR39" s="5"/>
      <c r="ABS39" s="5"/>
      <c r="ABT39" s="5"/>
      <c r="ABU39" s="5"/>
      <c r="ABV39" s="5"/>
      <c r="ABW39" s="5"/>
      <c r="ABX39" s="5"/>
      <c r="ABY39" s="5"/>
      <c r="ABZ39" s="5"/>
      <c r="ACA39" s="5"/>
      <c r="ACB39" s="5"/>
      <c r="ACC39" s="5"/>
      <c r="ACD39" s="5"/>
      <c r="ACE39" s="5"/>
      <c r="ACF39" s="5"/>
      <c r="ACG39" s="5"/>
      <c r="ACH39" s="5"/>
      <c r="ACI39" s="5"/>
      <c r="ACJ39" s="5"/>
      <c r="ACK39" s="5"/>
      <c r="ACL39" s="5"/>
      <c r="ACM39" s="5"/>
      <c r="ACN39" s="5"/>
      <c r="ACO39" s="5"/>
      <c r="ACP39" s="5"/>
      <c r="ACQ39" s="5"/>
      <c r="ACR39" s="5"/>
      <c r="ACS39" s="5"/>
      <c r="ACT39" s="5"/>
      <c r="ACU39" s="5"/>
      <c r="ACV39" s="5"/>
      <c r="ACW39" s="5"/>
      <c r="ACX39" s="5"/>
      <c r="ACY39" s="5"/>
      <c r="ACZ39" s="5"/>
      <c r="ADA39" s="5"/>
      <c r="ADB39" s="5"/>
      <c r="ADC39" s="5"/>
      <c r="ADD39" s="5"/>
      <c r="ADE39" s="5"/>
      <c r="ADF39" s="5"/>
      <c r="ADG39" s="5"/>
      <c r="ADH39" s="5"/>
      <c r="ADI39" s="5"/>
      <c r="ADJ39" s="5"/>
      <c r="ADK39" s="5"/>
      <c r="ADL39" s="5"/>
      <c r="ADM39" s="5"/>
      <c r="ADN39" s="5"/>
      <c r="ADO39" s="5"/>
      <c r="ADP39" s="5"/>
      <c r="ADQ39" s="5"/>
      <c r="ADR39" s="5"/>
      <c r="ADS39" s="5"/>
      <c r="ADT39" s="5"/>
      <c r="ADU39" s="5"/>
      <c r="ADV39" s="5"/>
      <c r="ADW39" s="5"/>
      <c r="ADX39" s="5"/>
      <c r="ADY39" s="5"/>
      <c r="ADZ39" s="5"/>
      <c r="AEA39" s="5"/>
      <c r="AEB39" s="5"/>
      <c r="AEC39" s="5"/>
      <c r="AED39" s="5"/>
      <c r="AEE39" s="5"/>
      <c r="AEF39" s="5"/>
      <c r="AEG39" s="5"/>
      <c r="AEH39" s="5"/>
      <c r="AEI39" s="5"/>
      <c r="AEJ39" s="5"/>
      <c r="AEK39" s="5"/>
      <c r="AEL39" s="5"/>
      <c r="AEM39" s="5"/>
      <c r="AEN39" s="5"/>
      <c r="AEO39" s="5"/>
      <c r="AEP39" s="5"/>
      <c r="AEQ39" s="5"/>
      <c r="AER39" s="5"/>
      <c r="AES39" s="5"/>
      <c r="AET39" s="5"/>
      <c r="AEU39" s="5"/>
      <c r="AEV39" s="5"/>
      <c r="AEW39" s="5"/>
      <c r="AEX39" s="5"/>
      <c r="AEY39" s="5"/>
      <c r="AEZ39" s="5"/>
      <c r="AFA39" s="5"/>
      <c r="AFB39" s="5"/>
      <c r="AFC39" s="5"/>
      <c r="AFD39" s="5"/>
      <c r="AFE39" s="5"/>
      <c r="AFF39" s="5"/>
      <c r="AFG39" s="5"/>
      <c r="AFH39" s="5"/>
      <c r="AFI39" s="5"/>
      <c r="AFJ39" s="5"/>
      <c r="AFK39" s="5"/>
      <c r="AFL39" s="5"/>
      <c r="AFM39" s="5"/>
      <c r="AFN39" s="5"/>
      <c r="AFO39" s="5"/>
      <c r="AFP39" s="5"/>
      <c r="AFQ39" s="5"/>
      <c r="AFR39" s="5"/>
      <c r="AFS39" s="5"/>
      <c r="AFT39" s="5"/>
      <c r="AFU39" s="5"/>
      <c r="AFV39" s="5"/>
      <c r="AFW39" s="5"/>
      <c r="AFX39" s="5"/>
      <c r="AFY39" s="5"/>
      <c r="AFZ39" s="5"/>
      <c r="AGA39" s="5"/>
      <c r="AGB39" s="5"/>
      <c r="AGC39" s="5"/>
      <c r="AGD39" s="5"/>
      <c r="AGE39" s="5"/>
      <c r="AGF39" s="5"/>
      <c r="AGG39" s="5"/>
      <c r="AGH39" s="5"/>
      <c r="AGI39" s="5"/>
      <c r="AGJ39" s="5"/>
      <c r="AGK39" s="5"/>
      <c r="AGL39" s="5"/>
      <c r="AGM39" s="5"/>
      <c r="AGN39" s="5"/>
      <c r="AGO39" s="5"/>
      <c r="AGP39" s="5"/>
      <c r="AGQ39" s="5"/>
      <c r="AGR39" s="5"/>
      <c r="AGS39" s="5"/>
      <c r="AGT39" s="5"/>
      <c r="AGU39" s="5"/>
      <c r="AGV39" s="5"/>
      <c r="AGW39" s="5"/>
      <c r="AGX39" s="5"/>
      <c r="AGY39" s="5"/>
      <c r="AGZ39" s="5"/>
      <c r="AHA39" s="5"/>
      <c r="AHB39" s="5"/>
      <c r="AHC39" s="5"/>
      <c r="AHD39" s="5"/>
      <c r="AHE39" s="5"/>
      <c r="AHF39" s="5"/>
      <c r="AHG39" s="5"/>
      <c r="AHH39" s="5"/>
      <c r="AHI39" s="5"/>
      <c r="AHJ39" s="5"/>
      <c r="AHK39" s="5"/>
      <c r="AHL39" s="5"/>
      <c r="AHM39" s="5"/>
      <c r="AHN39" s="5"/>
      <c r="AHO39" s="5"/>
      <c r="AHP39" s="5"/>
      <c r="AHQ39" s="5"/>
      <c r="AHR39" s="5"/>
      <c r="AHS39" s="5"/>
      <c r="AHT39" s="5"/>
      <c r="AHU39" s="5"/>
      <c r="AHV39" s="5"/>
      <c r="AHW39" s="5"/>
      <c r="AHX39" s="5"/>
      <c r="AHY39" s="5"/>
      <c r="AHZ39" s="5"/>
      <c r="AIA39" s="5"/>
      <c r="AIB39" s="5"/>
      <c r="AIC39" s="5"/>
      <c r="AID39" s="5"/>
      <c r="AIE39" s="5"/>
      <c r="AIF39" s="5"/>
      <c r="AIG39" s="5"/>
      <c r="AIH39" s="5"/>
      <c r="AII39" s="5"/>
      <c r="AIJ39" s="5"/>
      <c r="AIK39" s="5"/>
      <c r="AIL39" s="5"/>
      <c r="AIM39" s="5"/>
      <c r="AIN39" s="5"/>
      <c r="AIO39" s="5"/>
      <c r="AIP39" s="5"/>
      <c r="AIQ39" s="5"/>
      <c r="AIR39" s="5"/>
      <c r="AIS39" s="5"/>
      <c r="AIT39" s="5"/>
      <c r="AIU39" s="5"/>
      <c r="AIV39" s="5"/>
      <c r="AIW39" s="5"/>
      <c r="AIX39" s="5"/>
      <c r="AIY39" s="5"/>
      <c r="AIZ39" s="5"/>
      <c r="AJA39" s="5"/>
      <c r="AJB39" s="5"/>
      <c r="AJC39" s="5"/>
      <c r="AJD39" s="5"/>
      <c r="AJE39" s="5"/>
      <c r="AJF39" s="5"/>
      <c r="AJG39" s="5"/>
      <c r="AJH39" s="5"/>
      <c r="AJI39" s="5"/>
      <c r="AJJ39" s="5"/>
      <c r="AJK39" s="5"/>
      <c r="AJL39" s="5"/>
      <c r="AJM39" s="5"/>
      <c r="AJN39" s="5"/>
      <c r="AJO39" s="5"/>
      <c r="AJP39" s="5"/>
      <c r="AJQ39" s="5"/>
      <c r="AJR39" s="5"/>
      <c r="AJS39" s="5"/>
      <c r="AJT39" s="5"/>
      <c r="AJU39" s="5"/>
      <c r="AJV39" s="5"/>
      <c r="AJW39" s="5"/>
      <c r="AJX39" s="5"/>
      <c r="AJY39" s="5"/>
      <c r="AJZ39" s="5"/>
      <c r="AKA39" s="5"/>
      <c r="AKB39" s="5"/>
      <c r="AKC39" s="5"/>
      <c r="AKD39" s="5"/>
      <c r="AKE39" s="5"/>
      <c r="AKF39" s="5"/>
      <c r="AKG39" s="5"/>
      <c r="AKH39" s="5"/>
      <c r="AKI39" s="5"/>
      <c r="AKJ39" s="5"/>
      <c r="AKK39" s="5"/>
      <c r="AKL39" s="5"/>
      <c r="AKM39" s="5"/>
      <c r="AKN39" s="5"/>
      <c r="AKO39" s="5"/>
      <c r="AKP39" s="5"/>
      <c r="AKQ39" s="5"/>
      <c r="AKR39" s="5"/>
      <c r="AKS39" s="5"/>
      <c r="AKT39" s="5"/>
      <c r="AKU39" s="5"/>
      <c r="AKV39" s="5"/>
      <c r="AKW39" s="5"/>
      <c r="AKX39" s="5"/>
      <c r="AKY39" s="5"/>
      <c r="AKZ39" s="5"/>
      <c r="ALA39" s="5"/>
      <c r="ALB39" s="5"/>
      <c r="ALC39" s="5"/>
      <c r="ALD39" s="5"/>
      <c r="ALE39" s="5"/>
      <c r="ALF39" s="5"/>
      <c r="ALG39" s="5"/>
      <c r="ALH39" s="5"/>
      <c r="ALI39" s="5"/>
      <c r="ALJ39" s="5"/>
      <c r="ALK39" s="5"/>
      <c r="ALL39" s="5"/>
      <c r="ALM39" s="5"/>
      <c r="ALN39" s="5"/>
      <c r="ALO39" s="5"/>
      <c r="ALP39" s="5"/>
      <c r="ALQ39" s="5"/>
      <c r="ALR39" s="5"/>
      <c r="ALS39" s="5"/>
      <c r="ALT39" s="5"/>
      <c r="ALU39" s="5"/>
      <c r="ALV39" s="5"/>
      <c r="ALW39" s="5"/>
      <c r="ALX39" s="5"/>
      <c r="ALY39" s="5"/>
      <c r="ALZ39" s="5"/>
      <c r="AMA39" s="5"/>
      <c r="AMB39" s="5"/>
      <c r="AMC39" s="5"/>
      <c r="AMD39" s="5"/>
      <c r="AME39" s="5"/>
      <c r="AMF39" s="5"/>
      <c r="AMG39" s="5"/>
      <c r="AMH39" s="5"/>
      <c r="AMI39" s="5"/>
      <c r="AMJ39" s="5"/>
      <c r="AMK39" s="5"/>
    </row>
    <row r="40" spans="1:1025" s="4" customFormat="1">
      <c r="A40" s="122" t="s">
        <v>95</v>
      </c>
      <c r="B40" s="63">
        <v>3.5000000000000003E-2</v>
      </c>
      <c r="C40" s="55">
        <v>900</v>
      </c>
      <c r="D40" s="45">
        <f t="shared" ref="D40" si="61">C40</f>
        <v>900</v>
      </c>
      <c r="E40" s="55">
        <f t="shared" ref="E40" si="62">(D40/(220*SQRT(3)*0.92))</f>
        <v>2.5672689835507079</v>
      </c>
      <c r="F40" s="55">
        <f t="shared" ref="F40" si="63">E40*1.2</f>
        <v>3.0807227802608494</v>
      </c>
      <c r="G40" s="55">
        <f t="shared" ref="G40" si="64">B40*F40</f>
        <v>0.10782529730912974</v>
      </c>
      <c r="H40" s="45">
        <v>6</v>
      </c>
      <c r="I40" s="45">
        <f>IF(H40=95,'Quant. Condutores e eletrodutos'!B$3,IF(H40=70,'Quant. Condutores e eletrodutos'!B$4,IF(H40=50,'Quant. Condutores e eletrodutos'!B$5,IF(H40=35,'Quant. Condutores e eletrodutos'!B$6,IF(H40=25,'Quant. Condutores e eletrodutos'!B$7,IF(H40=16,'Quant. Condutores e eletrodutos'!B$8,IF(H40=10,'Quant. Condutores e eletrodutos'!B$9,IF(H40=6,'Quant. Condutores e eletrodutos'!B$10,IF(H40=4,'Quant. Condutores e eletrodutos'!B$11,"erro")))))))))</f>
        <v>5.25</v>
      </c>
      <c r="J40" s="64">
        <f t="shared" ref="J40" si="65">B40*3000</f>
        <v>105.00000000000001</v>
      </c>
      <c r="K40" s="55">
        <v>220</v>
      </c>
      <c r="L40" s="55">
        <f t="shared" ref="L40" si="66">B40*3000</f>
        <v>105.00000000000001</v>
      </c>
      <c r="M40" s="65">
        <f t="shared" ref="M40" si="67">(G40*I40*100)/K40</f>
        <v>0.25731036857860501</v>
      </c>
      <c r="N40" s="123">
        <f t="shared" ref="N40" si="68">M40+N39</f>
        <v>4.5706676753161259</v>
      </c>
      <c r="O40" s="63"/>
      <c r="P40" s="14"/>
      <c r="Q40" s="12"/>
      <c r="R40" s="13"/>
      <c r="S40" s="14"/>
      <c r="T40" s="14"/>
      <c r="U40" s="73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5"/>
      <c r="JS40" s="5"/>
      <c r="JT40" s="5"/>
      <c r="JU40" s="5"/>
      <c r="JV40" s="5"/>
      <c r="JW40" s="5"/>
      <c r="JX40" s="5"/>
      <c r="JY40" s="5"/>
      <c r="JZ40" s="5"/>
      <c r="KA40" s="5"/>
      <c r="KB40" s="5"/>
      <c r="KC40" s="5"/>
      <c r="KD40" s="5"/>
      <c r="KE40" s="5"/>
      <c r="KF40" s="5"/>
      <c r="KG40" s="5"/>
      <c r="KH40" s="5"/>
      <c r="KI40" s="5"/>
      <c r="KJ40" s="5"/>
      <c r="KK40" s="5"/>
      <c r="KL40" s="5"/>
      <c r="KM40" s="5"/>
      <c r="KN40" s="5"/>
      <c r="KO40" s="5"/>
      <c r="KP40" s="5"/>
      <c r="KQ40" s="5"/>
      <c r="KR40" s="5"/>
      <c r="KS40" s="5"/>
      <c r="KT40" s="5"/>
      <c r="KU40" s="5"/>
      <c r="KV40" s="5"/>
      <c r="KW40" s="5"/>
      <c r="KX40" s="5"/>
      <c r="KY40" s="5"/>
      <c r="KZ40" s="5"/>
      <c r="LA40" s="5"/>
      <c r="LB40" s="5"/>
      <c r="LC40" s="5"/>
      <c r="LD40" s="5"/>
      <c r="LE40" s="5"/>
      <c r="LF40" s="5"/>
      <c r="LG40" s="5"/>
      <c r="LH40" s="5"/>
      <c r="LI40" s="5"/>
      <c r="LJ40" s="5"/>
      <c r="LK40" s="5"/>
      <c r="LL40" s="5"/>
      <c r="LM40" s="5"/>
      <c r="LN40" s="5"/>
      <c r="LO40" s="5"/>
      <c r="LP40" s="5"/>
      <c r="LQ40" s="5"/>
      <c r="LR40" s="5"/>
      <c r="LS40" s="5"/>
      <c r="LT40" s="5"/>
      <c r="LU40" s="5"/>
      <c r="LV40" s="5"/>
      <c r="LW40" s="5"/>
      <c r="LX40" s="5"/>
      <c r="LY40" s="5"/>
      <c r="LZ40" s="5"/>
      <c r="MA40" s="5"/>
      <c r="MB40" s="5"/>
      <c r="MC40" s="5"/>
      <c r="MD40" s="5"/>
      <c r="ME40" s="5"/>
      <c r="MF40" s="5"/>
      <c r="MG40" s="5"/>
      <c r="MH40" s="5"/>
      <c r="MI40" s="5"/>
      <c r="MJ40" s="5"/>
      <c r="MK40" s="5"/>
      <c r="ML40" s="5"/>
      <c r="MM40" s="5"/>
      <c r="MN40" s="5"/>
      <c r="MO40" s="5"/>
      <c r="MP40" s="5"/>
      <c r="MQ40" s="5"/>
      <c r="MR40" s="5"/>
      <c r="MS40" s="5"/>
      <c r="MT40" s="5"/>
      <c r="MU40" s="5"/>
      <c r="MV40" s="5"/>
      <c r="MW40" s="5"/>
      <c r="MX40" s="5"/>
      <c r="MY40" s="5"/>
      <c r="MZ40" s="5"/>
      <c r="NA40" s="5"/>
      <c r="NB40" s="5"/>
      <c r="NC40" s="5"/>
      <c r="ND40" s="5"/>
      <c r="NE40" s="5"/>
      <c r="NF40" s="5"/>
      <c r="NG40" s="5"/>
      <c r="NH40" s="5"/>
      <c r="NI40" s="5"/>
      <c r="NJ40" s="5"/>
      <c r="NK40" s="5"/>
      <c r="NL40" s="5"/>
      <c r="NM40" s="5"/>
      <c r="NN40" s="5"/>
      <c r="NO40" s="5"/>
      <c r="NP40" s="5"/>
      <c r="NQ40" s="5"/>
      <c r="NR40" s="5"/>
      <c r="NS40" s="5"/>
      <c r="NT40" s="5"/>
      <c r="NU40" s="5"/>
      <c r="NV40" s="5"/>
      <c r="NW40" s="5"/>
      <c r="NX40" s="5"/>
      <c r="NY40" s="5"/>
      <c r="NZ40" s="5"/>
      <c r="OA40" s="5"/>
      <c r="OB40" s="5"/>
      <c r="OC40" s="5"/>
      <c r="OD40" s="5"/>
      <c r="OE40" s="5"/>
      <c r="OF40" s="5"/>
      <c r="OG40" s="5"/>
      <c r="OH40" s="5"/>
      <c r="OI40" s="5"/>
      <c r="OJ40" s="5"/>
      <c r="OK40" s="5"/>
      <c r="OL40" s="5"/>
      <c r="OM40" s="5"/>
      <c r="ON40" s="5"/>
      <c r="OO40" s="5"/>
      <c r="OP40" s="5"/>
      <c r="OQ40" s="5"/>
      <c r="OR40" s="5"/>
      <c r="OS40" s="5"/>
      <c r="OT40" s="5"/>
      <c r="OU40" s="5"/>
      <c r="OV40" s="5"/>
      <c r="OW40" s="5"/>
      <c r="OX40" s="5"/>
      <c r="OY40" s="5"/>
      <c r="OZ40" s="5"/>
      <c r="PA40" s="5"/>
      <c r="PB40" s="5"/>
      <c r="PC40" s="5"/>
      <c r="PD40" s="5"/>
      <c r="PE40" s="5"/>
      <c r="PF40" s="5"/>
      <c r="PG40" s="5"/>
      <c r="PH40" s="5"/>
      <c r="PI40" s="5"/>
      <c r="PJ40" s="5"/>
      <c r="PK40" s="5"/>
      <c r="PL40" s="5"/>
      <c r="PM40" s="5"/>
      <c r="PN40" s="5"/>
      <c r="PO40" s="5"/>
      <c r="PP40" s="5"/>
      <c r="PQ40" s="5"/>
      <c r="PR40" s="5"/>
      <c r="PS40" s="5"/>
      <c r="PT40" s="5"/>
      <c r="PU40" s="5"/>
      <c r="PV40" s="5"/>
      <c r="PW40" s="5"/>
      <c r="PX40" s="5"/>
      <c r="PY40" s="5"/>
      <c r="PZ40" s="5"/>
      <c r="QA40" s="5"/>
      <c r="QB40" s="5"/>
      <c r="QC40" s="5"/>
      <c r="QD40" s="5"/>
      <c r="QE40" s="5"/>
      <c r="QF40" s="5"/>
      <c r="QG40" s="5"/>
      <c r="QH40" s="5"/>
      <c r="QI40" s="5"/>
      <c r="QJ40" s="5"/>
      <c r="QK40" s="5"/>
      <c r="QL40" s="5"/>
      <c r="QM40" s="5"/>
      <c r="QN40" s="5"/>
      <c r="QO40" s="5"/>
      <c r="QP40" s="5"/>
      <c r="QQ40" s="5"/>
      <c r="QR40" s="5"/>
      <c r="QS40" s="5"/>
      <c r="QT40" s="5"/>
      <c r="QU40" s="5"/>
      <c r="QV40" s="5"/>
      <c r="QW40" s="5"/>
      <c r="QX40" s="5"/>
      <c r="QY40" s="5"/>
      <c r="QZ40" s="5"/>
      <c r="RA40" s="5"/>
      <c r="RB40" s="5"/>
      <c r="RC40" s="5"/>
      <c r="RD40" s="5"/>
      <c r="RE40" s="5"/>
      <c r="RF40" s="5"/>
      <c r="RG40" s="5"/>
      <c r="RH40" s="5"/>
      <c r="RI40" s="5"/>
      <c r="RJ40" s="5"/>
      <c r="RK40" s="5"/>
      <c r="RL40" s="5"/>
      <c r="RM40" s="5"/>
      <c r="RN40" s="5"/>
      <c r="RO40" s="5"/>
      <c r="RP40" s="5"/>
      <c r="RQ40" s="5"/>
      <c r="RR40" s="5"/>
      <c r="RS40" s="5"/>
      <c r="RT40" s="5"/>
      <c r="RU40" s="5"/>
      <c r="RV40" s="5"/>
      <c r="RW40" s="5"/>
      <c r="RX40" s="5"/>
      <c r="RY40" s="5"/>
      <c r="RZ40" s="5"/>
      <c r="SA40" s="5"/>
      <c r="SB40" s="5"/>
      <c r="SC40" s="5"/>
      <c r="SD40" s="5"/>
      <c r="SE40" s="5"/>
      <c r="SF40" s="5"/>
      <c r="SG40" s="5"/>
      <c r="SH40" s="5"/>
      <c r="SI40" s="5"/>
      <c r="SJ40" s="5"/>
      <c r="SK40" s="5"/>
      <c r="SL40" s="5"/>
      <c r="SM40" s="5"/>
      <c r="SN40" s="5"/>
      <c r="SO40" s="5"/>
      <c r="SP40" s="5"/>
      <c r="SQ40" s="5"/>
      <c r="SR40" s="5"/>
      <c r="SS40" s="5"/>
      <c r="ST40" s="5"/>
      <c r="SU40" s="5"/>
      <c r="SV40" s="5"/>
      <c r="SW40" s="5"/>
      <c r="SX40" s="5"/>
      <c r="SY40" s="5"/>
      <c r="SZ40" s="5"/>
      <c r="TA40" s="5"/>
      <c r="TB40" s="5"/>
      <c r="TC40" s="5"/>
      <c r="TD40" s="5"/>
      <c r="TE40" s="5"/>
      <c r="TF40" s="5"/>
      <c r="TG40" s="5"/>
      <c r="TH40" s="5"/>
      <c r="TI40" s="5"/>
      <c r="TJ40" s="5"/>
      <c r="TK40" s="5"/>
      <c r="TL40" s="5"/>
      <c r="TM40" s="5"/>
      <c r="TN40" s="5"/>
      <c r="TO40" s="5"/>
      <c r="TP40" s="5"/>
      <c r="TQ40" s="5"/>
      <c r="TR40" s="5"/>
      <c r="TS40" s="5"/>
      <c r="TT40" s="5"/>
      <c r="TU40" s="5"/>
      <c r="TV40" s="5"/>
      <c r="TW40" s="5"/>
      <c r="TX40" s="5"/>
      <c r="TY40" s="5"/>
      <c r="TZ40" s="5"/>
      <c r="UA40" s="5"/>
      <c r="UB40" s="5"/>
      <c r="UC40" s="5"/>
      <c r="UD40" s="5"/>
      <c r="UE40" s="5"/>
      <c r="UF40" s="5"/>
      <c r="UG40" s="5"/>
      <c r="UH40" s="5"/>
      <c r="UI40" s="5"/>
      <c r="UJ40" s="5"/>
      <c r="UK40" s="5"/>
      <c r="UL40" s="5"/>
      <c r="UM40" s="5"/>
      <c r="UN40" s="5"/>
      <c r="UO40" s="5"/>
      <c r="UP40" s="5"/>
      <c r="UQ40" s="5"/>
      <c r="UR40" s="5"/>
      <c r="US40" s="5"/>
      <c r="UT40" s="5"/>
      <c r="UU40" s="5"/>
      <c r="UV40" s="5"/>
      <c r="UW40" s="5"/>
      <c r="UX40" s="5"/>
      <c r="UY40" s="5"/>
      <c r="UZ40" s="5"/>
      <c r="VA40" s="5"/>
      <c r="VB40" s="5"/>
      <c r="VC40" s="5"/>
      <c r="VD40" s="5"/>
      <c r="VE40" s="5"/>
      <c r="VF40" s="5"/>
      <c r="VG40" s="5"/>
      <c r="VH40" s="5"/>
      <c r="VI40" s="5"/>
      <c r="VJ40" s="5"/>
      <c r="VK40" s="5"/>
      <c r="VL40" s="5"/>
      <c r="VM40" s="5"/>
      <c r="VN40" s="5"/>
      <c r="VO40" s="5"/>
      <c r="VP40" s="5"/>
      <c r="VQ40" s="5"/>
      <c r="VR40" s="5"/>
      <c r="VS40" s="5"/>
      <c r="VT40" s="5"/>
      <c r="VU40" s="5"/>
      <c r="VV40" s="5"/>
      <c r="VW40" s="5"/>
      <c r="VX40" s="5"/>
      <c r="VY40" s="5"/>
      <c r="VZ40" s="5"/>
      <c r="WA40" s="5"/>
      <c r="WB40" s="5"/>
      <c r="WC40" s="5"/>
      <c r="WD40" s="5"/>
      <c r="WE40" s="5"/>
      <c r="WF40" s="5"/>
      <c r="WG40" s="5"/>
      <c r="WH40" s="5"/>
      <c r="WI40" s="5"/>
      <c r="WJ40" s="5"/>
      <c r="WK40" s="5"/>
      <c r="WL40" s="5"/>
      <c r="WM40" s="5"/>
      <c r="WN40" s="5"/>
      <c r="WO40" s="5"/>
      <c r="WP40" s="5"/>
      <c r="WQ40" s="5"/>
      <c r="WR40" s="5"/>
      <c r="WS40" s="5"/>
      <c r="WT40" s="5"/>
      <c r="WU40" s="5"/>
      <c r="WV40" s="5"/>
      <c r="WW40" s="5"/>
      <c r="WX40" s="5"/>
      <c r="WY40" s="5"/>
      <c r="WZ40" s="5"/>
      <c r="XA40" s="5"/>
      <c r="XB40" s="5"/>
      <c r="XC40" s="5"/>
      <c r="XD40" s="5"/>
      <c r="XE40" s="5"/>
      <c r="XF40" s="5"/>
      <c r="XG40" s="5"/>
      <c r="XH40" s="5"/>
      <c r="XI40" s="5"/>
      <c r="XJ40" s="5"/>
      <c r="XK40" s="5"/>
      <c r="XL40" s="5"/>
      <c r="XM40" s="5"/>
      <c r="XN40" s="5"/>
      <c r="XO40" s="5"/>
      <c r="XP40" s="5"/>
      <c r="XQ40" s="5"/>
      <c r="XR40" s="5"/>
      <c r="XS40" s="5"/>
      <c r="XT40" s="5"/>
      <c r="XU40" s="5"/>
      <c r="XV40" s="5"/>
      <c r="XW40" s="5"/>
      <c r="XX40" s="5"/>
      <c r="XY40" s="5"/>
      <c r="XZ40" s="5"/>
      <c r="YA40" s="5"/>
      <c r="YB40" s="5"/>
      <c r="YC40" s="5"/>
      <c r="YD40" s="5"/>
      <c r="YE40" s="5"/>
      <c r="YF40" s="5"/>
      <c r="YG40" s="5"/>
      <c r="YH40" s="5"/>
      <c r="YI40" s="5"/>
      <c r="YJ40" s="5"/>
      <c r="YK40" s="5"/>
      <c r="YL40" s="5"/>
      <c r="YM40" s="5"/>
      <c r="YN40" s="5"/>
      <c r="YO40" s="5"/>
      <c r="YP40" s="5"/>
      <c r="YQ40" s="5"/>
      <c r="YR40" s="5"/>
      <c r="YS40" s="5"/>
      <c r="YT40" s="5"/>
      <c r="YU40" s="5"/>
      <c r="YV40" s="5"/>
      <c r="YW40" s="5"/>
      <c r="YX40" s="5"/>
      <c r="YY40" s="5"/>
      <c r="YZ40" s="5"/>
      <c r="ZA40" s="5"/>
      <c r="ZB40" s="5"/>
      <c r="ZC40" s="5"/>
      <c r="ZD40" s="5"/>
      <c r="ZE40" s="5"/>
      <c r="ZF40" s="5"/>
      <c r="ZG40" s="5"/>
      <c r="ZH40" s="5"/>
      <c r="ZI40" s="5"/>
      <c r="ZJ40" s="5"/>
      <c r="ZK40" s="5"/>
      <c r="ZL40" s="5"/>
      <c r="ZM40" s="5"/>
      <c r="ZN40" s="5"/>
      <c r="ZO40" s="5"/>
      <c r="ZP40" s="5"/>
      <c r="ZQ40" s="5"/>
      <c r="ZR40" s="5"/>
      <c r="ZS40" s="5"/>
      <c r="ZT40" s="5"/>
      <c r="ZU40" s="5"/>
      <c r="ZV40" s="5"/>
      <c r="ZW40" s="5"/>
      <c r="ZX40" s="5"/>
      <c r="ZY40" s="5"/>
      <c r="ZZ40" s="5"/>
      <c r="AAA40" s="5"/>
      <c r="AAB40" s="5"/>
      <c r="AAC40" s="5"/>
      <c r="AAD40" s="5"/>
      <c r="AAE40" s="5"/>
      <c r="AAF40" s="5"/>
      <c r="AAG40" s="5"/>
      <c r="AAH40" s="5"/>
      <c r="AAI40" s="5"/>
      <c r="AAJ40" s="5"/>
      <c r="AAK40" s="5"/>
      <c r="AAL40" s="5"/>
      <c r="AAM40" s="5"/>
      <c r="AAN40" s="5"/>
      <c r="AAO40" s="5"/>
      <c r="AAP40" s="5"/>
      <c r="AAQ40" s="5"/>
      <c r="AAR40" s="5"/>
      <c r="AAS40" s="5"/>
      <c r="AAT40" s="5"/>
      <c r="AAU40" s="5"/>
      <c r="AAV40" s="5"/>
      <c r="AAW40" s="5"/>
      <c r="AAX40" s="5"/>
      <c r="AAY40" s="5"/>
      <c r="AAZ40" s="5"/>
      <c r="ABA40" s="5"/>
      <c r="ABB40" s="5"/>
      <c r="ABC40" s="5"/>
      <c r="ABD40" s="5"/>
      <c r="ABE40" s="5"/>
      <c r="ABF40" s="5"/>
      <c r="ABG40" s="5"/>
      <c r="ABH40" s="5"/>
      <c r="ABI40" s="5"/>
      <c r="ABJ40" s="5"/>
      <c r="ABK40" s="5"/>
      <c r="ABL40" s="5"/>
      <c r="ABM40" s="5"/>
      <c r="ABN40" s="5"/>
      <c r="ABO40" s="5"/>
      <c r="ABP40" s="5"/>
      <c r="ABQ40" s="5"/>
      <c r="ABR40" s="5"/>
      <c r="ABS40" s="5"/>
      <c r="ABT40" s="5"/>
      <c r="ABU40" s="5"/>
      <c r="ABV40" s="5"/>
      <c r="ABW40" s="5"/>
      <c r="ABX40" s="5"/>
      <c r="ABY40" s="5"/>
      <c r="ABZ40" s="5"/>
      <c r="ACA40" s="5"/>
      <c r="ACB40" s="5"/>
      <c r="ACC40" s="5"/>
      <c r="ACD40" s="5"/>
      <c r="ACE40" s="5"/>
      <c r="ACF40" s="5"/>
      <c r="ACG40" s="5"/>
      <c r="ACH40" s="5"/>
      <c r="ACI40" s="5"/>
      <c r="ACJ40" s="5"/>
      <c r="ACK40" s="5"/>
      <c r="ACL40" s="5"/>
      <c r="ACM40" s="5"/>
      <c r="ACN40" s="5"/>
      <c r="ACO40" s="5"/>
      <c r="ACP40" s="5"/>
      <c r="ACQ40" s="5"/>
      <c r="ACR40" s="5"/>
      <c r="ACS40" s="5"/>
      <c r="ACT40" s="5"/>
      <c r="ACU40" s="5"/>
      <c r="ACV40" s="5"/>
      <c r="ACW40" s="5"/>
      <c r="ACX40" s="5"/>
      <c r="ACY40" s="5"/>
      <c r="ACZ40" s="5"/>
      <c r="ADA40" s="5"/>
      <c r="ADB40" s="5"/>
      <c r="ADC40" s="5"/>
      <c r="ADD40" s="5"/>
      <c r="ADE40" s="5"/>
      <c r="ADF40" s="5"/>
      <c r="ADG40" s="5"/>
      <c r="ADH40" s="5"/>
      <c r="ADI40" s="5"/>
      <c r="ADJ40" s="5"/>
      <c r="ADK40" s="5"/>
      <c r="ADL40" s="5"/>
      <c r="ADM40" s="5"/>
      <c r="ADN40" s="5"/>
      <c r="ADO40" s="5"/>
      <c r="ADP40" s="5"/>
      <c r="ADQ40" s="5"/>
      <c r="ADR40" s="5"/>
      <c r="ADS40" s="5"/>
      <c r="ADT40" s="5"/>
      <c r="ADU40" s="5"/>
      <c r="ADV40" s="5"/>
      <c r="ADW40" s="5"/>
      <c r="ADX40" s="5"/>
      <c r="ADY40" s="5"/>
      <c r="ADZ40" s="5"/>
      <c r="AEA40" s="5"/>
      <c r="AEB40" s="5"/>
      <c r="AEC40" s="5"/>
      <c r="AED40" s="5"/>
      <c r="AEE40" s="5"/>
      <c r="AEF40" s="5"/>
      <c r="AEG40" s="5"/>
      <c r="AEH40" s="5"/>
      <c r="AEI40" s="5"/>
      <c r="AEJ40" s="5"/>
      <c r="AEK40" s="5"/>
      <c r="AEL40" s="5"/>
      <c r="AEM40" s="5"/>
      <c r="AEN40" s="5"/>
      <c r="AEO40" s="5"/>
      <c r="AEP40" s="5"/>
      <c r="AEQ40" s="5"/>
      <c r="AER40" s="5"/>
      <c r="AES40" s="5"/>
      <c r="AET40" s="5"/>
      <c r="AEU40" s="5"/>
      <c r="AEV40" s="5"/>
      <c r="AEW40" s="5"/>
      <c r="AEX40" s="5"/>
      <c r="AEY40" s="5"/>
      <c r="AEZ40" s="5"/>
      <c r="AFA40" s="5"/>
      <c r="AFB40" s="5"/>
      <c r="AFC40" s="5"/>
      <c r="AFD40" s="5"/>
      <c r="AFE40" s="5"/>
      <c r="AFF40" s="5"/>
      <c r="AFG40" s="5"/>
      <c r="AFH40" s="5"/>
      <c r="AFI40" s="5"/>
      <c r="AFJ40" s="5"/>
      <c r="AFK40" s="5"/>
      <c r="AFL40" s="5"/>
      <c r="AFM40" s="5"/>
      <c r="AFN40" s="5"/>
      <c r="AFO40" s="5"/>
      <c r="AFP40" s="5"/>
      <c r="AFQ40" s="5"/>
      <c r="AFR40" s="5"/>
      <c r="AFS40" s="5"/>
      <c r="AFT40" s="5"/>
      <c r="AFU40" s="5"/>
      <c r="AFV40" s="5"/>
      <c r="AFW40" s="5"/>
      <c r="AFX40" s="5"/>
      <c r="AFY40" s="5"/>
      <c r="AFZ40" s="5"/>
      <c r="AGA40" s="5"/>
      <c r="AGB40" s="5"/>
      <c r="AGC40" s="5"/>
      <c r="AGD40" s="5"/>
      <c r="AGE40" s="5"/>
      <c r="AGF40" s="5"/>
      <c r="AGG40" s="5"/>
      <c r="AGH40" s="5"/>
      <c r="AGI40" s="5"/>
      <c r="AGJ40" s="5"/>
      <c r="AGK40" s="5"/>
      <c r="AGL40" s="5"/>
      <c r="AGM40" s="5"/>
      <c r="AGN40" s="5"/>
      <c r="AGO40" s="5"/>
      <c r="AGP40" s="5"/>
      <c r="AGQ40" s="5"/>
      <c r="AGR40" s="5"/>
      <c r="AGS40" s="5"/>
      <c r="AGT40" s="5"/>
      <c r="AGU40" s="5"/>
      <c r="AGV40" s="5"/>
      <c r="AGW40" s="5"/>
      <c r="AGX40" s="5"/>
      <c r="AGY40" s="5"/>
      <c r="AGZ40" s="5"/>
      <c r="AHA40" s="5"/>
      <c r="AHB40" s="5"/>
      <c r="AHC40" s="5"/>
      <c r="AHD40" s="5"/>
      <c r="AHE40" s="5"/>
      <c r="AHF40" s="5"/>
      <c r="AHG40" s="5"/>
      <c r="AHH40" s="5"/>
      <c r="AHI40" s="5"/>
      <c r="AHJ40" s="5"/>
      <c r="AHK40" s="5"/>
      <c r="AHL40" s="5"/>
      <c r="AHM40" s="5"/>
      <c r="AHN40" s="5"/>
      <c r="AHO40" s="5"/>
      <c r="AHP40" s="5"/>
      <c r="AHQ40" s="5"/>
      <c r="AHR40" s="5"/>
      <c r="AHS40" s="5"/>
      <c r="AHT40" s="5"/>
      <c r="AHU40" s="5"/>
      <c r="AHV40" s="5"/>
      <c r="AHW40" s="5"/>
      <c r="AHX40" s="5"/>
      <c r="AHY40" s="5"/>
      <c r="AHZ40" s="5"/>
      <c r="AIA40" s="5"/>
      <c r="AIB40" s="5"/>
      <c r="AIC40" s="5"/>
      <c r="AID40" s="5"/>
      <c r="AIE40" s="5"/>
      <c r="AIF40" s="5"/>
      <c r="AIG40" s="5"/>
      <c r="AIH40" s="5"/>
      <c r="AII40" s="5"/>
      <c r="AIJ40" s="5"/>
      <c r="AIK40" s="5"/>
      <c r="AIL40" s="5"/>
      <c r="AIM40" s="5"/>
      <c r="AIN40" s="5"/>
      <c r="AIO40" s="5"/>
      <c r="AIP40" s="5"/>
      <c r="AIQ40" s="5"/>
      <c r="AIR40" s="5"/>
      <c r="AIS40" s="5"/>
      <c r="AIT40" s="5"/>
      <c r="AIU40" s="5"/>
      <c r="AIV40" s="5"/>
      <c r="AIW40" s="5"/>
      <c r="AIX40" s="5"/>
      <c r="AIY40" s="5"/>
      <c r="AIZ40" s="5"/>
      <c r="AJA40" s="5"/>
      <c r="AJB40" s="5"/>
      <c r="AJC40" s="5"/>
      <c r="AJD40" s="5"/>
      <c r="AJE40" s="5"/>
      <c r="AJF40" s="5"/>
      <c r="AJG40" s="5"/>
      <c r="AJH40" s="5"/>
      <c r="AJI40" s="5"/>
      <c r="AJJ40" s="5"/>
      <c r="AJK40" s="5"/>
      <c r="AJL40" s="5"/>
      <c r="AJM40" s="5"/>
      <c r="AJN40" s="5"/>
      <c r="AJO40" s="5"/>
      <c r="AJP40" s="5"/>
      <c r="AJQ40" s="5"/>
      <c r="AJR40" s="5"/>
      <c r="AJS40" s="5"/>
      <c r="AJT40" s="5"/>
      <c r="AJU40" s="5"/>
      <c r="AJV40" s="5"/>
      <c r="AJW40" s="5"/>
      <c r="AJX40" s="5"/>
      <c r="AJY40" s="5"/>
      <c r="AJZ40" s="5"/>
      <c r="AKA40" s="5"/>
      <c r="AKB40" s="5"/>
      <c r="AKC40" s="5"/>
      <c r="AKD40" s="5"/>
      <c r="AKE40" s="5"/>
      <c r="AKF40" s="5"/>
      <c r="AKG40" s="5"/>
      <c r="AKH40" s="5"/>
      <c r="AKI40" s="5"/>
      <c r="AKJ40" s="5"/>
      <c r="AKK40" s="5"/>
      <c r="AKL40" s="5"/>
      <c r="AKM40" s="5"/>
      <c r="AKN40" s="5"/>
      <c r="AKO40" s="5"/>
      <c r="AKP40" s="5"/>
      <c r="AKQ40" s="5"/>
      <c r="AKR40" s="5"/>
      <c r="AKS40" s="5"/>
      <c r="AKT40" s="5"/>
      <c r="AKU40" s="5"/>
      <c r="AKV40" s="5"/>
      <c r="AKW40" s="5"/>
      <c r="AKX40" s="5"/>
      <c r="AKY40" s="5"/>
      <c r="AKZ40" s="5"/>
      <c r="ALA40" s="5"/>
      <c r="ALB40" s="5"/>
      <c r="ALC40" s="5"/>
      <c r="ALD40" s="5"/>
      <c r="ALE40" s="5"/>
      <c r="ALF40" s="5"/>
      <c r="ALG40" s="5"/>
      <c r="ALH40" s="5"/>
      <c r="ALI40" s="5"/>
      <c r="ALJ40" s="5"/>
      <c r="ALK40" s="5"/>
      <c r="ALL40" s="5"/>
      <c r="ALM40" s="5"/>
      <c r="ALN40" s="5"/>
      <c r="ALO40" s="5"/>
      <c r="ALP40" s="5"/>
      <c r="ALQ40" s="5"/>
      <c r="ALR40" s="5"/>
      <c r="ALS40" s="5"/>
      <c r="ALT40" s="5"/>
      <c r="ALU40" s="5"/>
      <c r="ALV40" s="5"/>
      <c r="ALW40" s="5"/>
      <c r="ALX40" s="5"/>
      <c r="ALY40" s="5"/>
      <c r="ALZ40" s="5"/>
      <c r="AMA40" s="5"/>
      <c r="AMB40" s="5"/>
      <c r="AMC40" s="5"/>
      <c r="AMD40" s="5"/>
      <c r="AME40" s="5"/>
      <c r="AMF40" s="5"/>
      <c r="AMG40" s="5"/>
      <c r="AMH40" s="5"/>
      <c r="AMI40" s="5"/>
      <c r="AMJ40" s="5"/>
      <c r="AMK40" s="5"/>
    </row>
    <row r="41" spans="1:1025" s="4" customFormat="1">
      <c r="A41" s="122" t="s">
        <v>103</v>
      </c>
      <c r="B41" s="63">
        <v>3.5000000000000003E-2</v>
      </c>
      <c r="C41" s="55">
        <v>600</v>
      </c>
      <c r="D41" s="45">
        <f t="shared" ref="D41:D42" si="69">C41</f>
        <v>600</v>
      </c>
      <c r="E41" s="55">
        <f t="shared" ref="E41:E42" si="70">(D41/(220*SQRT(3)*0.92))</f>
        <v>1.7115126557004718</v>
      </c>
      <c r="F41" s="55">
        <f t="shared" ref="F41:F42" si="71">E41*1.2</f>
        <v>2.0538151868405663</v>
      </c>
      <c r="G41" s="55">
        <f t="shared" ref="G41:G42" si="72">B41*F41</f>
        <v>7.1883531539419829E-2</v>
      </c>
      <c r="H41" s="45">
        <v>6</v>
      </c>
      <c r="I41" s="45">
        <f>IF(H41=95,'Quant. Condutores e eletrodutos'!B$3,IF(H41=70,'Quant. Condutores e eletrodutos'!B$4,IF(H41=50,'Quant. Condutores e eletrodutos'!B$5,IF(H41=35,'Quant. Condutores e eletrodutos'!B$6,IF(H41=25,'Quant. Condutores e eletrodutos'!B$7,IF(H41=16,'Quant. Condutores e eletrodutos'!B$8,IF(H41=10,'Quant. Condutores e eletrodutos'!B$9,IF(H41=6,'Quant. Condutores e eletrodutos'!B$10,IF(H41=4,'Quant. Condutores e eletrodutos'!B$11,"erro")))))))))</f>
        <v>5.25</v>
      </c>
      <c r="J41" s="64">
        <f t="shared" ref="J41:J42" si="73">B41*3000</f>
        <v>105.00000000000001</v>
      </c>
      <c r="K41" s="55">
        <v>220</v>
      </c>
      <c r="L41" s="55">
        <f t="shared" ref="L41:L42" si="74">B41*3000</f>
        <v>105.00000000000001</v>
      </c>
      <c r="M41" s="65">
        <f t="shared" ref="M41:M42" si="75">(G41*I41*100)/K41</f>
        <v>0.17154024571907003</v>
      </c>
      <c r="N41" s="123">
        <f t="shared" ref="N41:N42" si="76">M41+N40</f>
        <v>4.7422079210351962</v>
      </c>
      <c r="O41" s="63"/>
      <c r="P41" s="14"/>
      <c r="Q41" s="12"/>
      <c r="R41" s="13"/>
      <c r="S41" s="14"/>
      <c r="T41" s="14"/>
      <c r="U41" s="73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5"/>
      <c r="IJ41" s="5"/>
      <c r="IK41" s="5"/>
      <c r="IL41" s="5"/>
      <c r="IM41" s="5"/>
      <c r="IN41" s="5"/>
      <c r="IO41" s="5"/>
      <c r="IP41" s="5"/>
      <c r="IQ41" s="5"/>
      <c r="IR41" s="5"/>
      <c r="IS41" s="5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5"/>
      <c r="KR41" s="5"/>
      <c r="KS41" s="5"/>
      <c r="KT41" s="5"/>
      <c r="KU41" s="5"/>
      <c r="KV41" s="5"/>
      <c r="KW41" s="5"/>
      <c r="KX41" s="5"/>
      <c r="KY41" s="5"/>
      <c r="KZ41" s="5"/>
      <c r="LA41" s="5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5"/>
      <c r="MU41" s="5"/>
      <c r="MV41" s="5"/>
      <c r="MW41" s="5"/>
      <c r="MX41" s="5"/>
      <c r="MY41" s="5"/>
      <c r="MZ41" s="5"/>
      <c r="NA41" s="5"/>
      <c r="NB41" s="5"/>
      <c r="NC41" s="5"/>
      <c r="ND41" s="5"/>
      <c r="NE41" s="5"/>
      <c r="NF41" s="5"/>
      <c r="NG41" s="5"/>
      <c r="NH41" s="5"/>
      <c r="NI41" s="5"/>
      <c r="NJ41" s="5"/>
      <c r="NK41" s="5"/>
      <c r="NL41" s="5"/>
      <c r="NM41" s="5"/>
      <c r="NN41" s="5"/>
      <c r="NO41" s="5"/>
      <c r="NP41" s="5"/>
      <c r="NQ41" s="5"/>
      <c r="NR41" s="5"/>
      <c r="NS41" s="5"/>
      <c r="NT41" s="5"/>
      <c r="NU41" s="5"/>
      <c r="NV41" s="5"/>
      <c r="NW41" s="5"/>
      <c r="NX41" s="5"/>
      <c r="NY41" s="5"/>
      <c r="NZ41" s="5"/>
      <c r="OA41" s="5"/>
      <c r="OB41" s="5"/>
      <c r="OC41" s="5"/>
      <c r="OD41" s="5"/>
      <c r="OE41" s="5"/>
      <c r="OF41" s="5"/>
      <c r="OG41" s="5"/>
      <c r="OH41" s="5"/>
      <c r="OI41" s="5"/>
      <c r="OJ41" s="5"/>
      <c r="OK41" s="5"/>
      <c r="OL41" s="5"/>
      <c r="OM41" s="5"/>
      <c r="ON41" s="5"/>
      <c r="OO41" s="5"/>
      <c r="OP41" s="5"/>
      <c r="OQ41" s="5"/>
      <c r="OR41" s="5"/>
      <c r="OS41" s="5"/>
      <c r="OT41" s="5"/>
      <c r="OU41" s="5"/>
      <c r="OV41" s="5"/>
      <c r="OW41" s="5"/>
      <c r="OX41" s="5"/>
      <c r="OY41" s="5"/>
      <c r="OZ41" s="5"/>
      <c r="PA41" s="5"/>
      <c r="PB41" s="5"/>
      <c r="PC41" s="5"/>
      <c r="PD41" s="5"/>
      <c r="PE41" s="5"/>
      <c r="PF41" s="5"/>
      <c r="PG41" s="5"/>
      <c r="PH41" s="5"/>
      <c r="PI41" s="5"/>
      <c r="PJ41" s="5"/>
      <c r="PK41" s="5"/>
      <c r="PL41" s="5"/>
      <c r="PM41" s="5"/>
      <c r="PN41" s="5"/>
      <c r="PO41" s="5"/>
      <c r="PP41" s="5"/>
      <c r="PQ41" s="5"/>
      <c r="PR41" s="5"/>
      <c r="PS41" s="5"/>
      <c r="PT41" s="5"/>
      <c r="PU41" s="5"/>
      <c r="PV41" s="5"/>
      <c r="PW41" s="5"/>
      <c r="PX41" s="5"/>
      <c r="PY41" s="5"/>
      <c r="PZ41" s="5"/>
      <c r="QA41" s="5"/>
      <c r="QB41" s="5"/>
      <c r="QC41" s="5"/>
      <c r="QD41" s="5"/>
      <c r="QE41" s="5"/>
      <c r="QF41" s="5"/>
      <c r="QG41" s="5"/>
      <c r="QH41" s="5"/>
      <c r="QI41" s="5"/>
      <c r="QJ41" s="5"/>
      <c r="QK41" s="5"/>
      <c r="QL41" s="5"/>
      <c r="QM41" s="5"/>
      <c r="QN41" s="5"/>
      <c r="QO41" s="5"/>
      <c r="QP41" s="5"/>
      <c r="QQ41" s="5"/>
      <c r="QR41" s="5"/>
      <c r="QS41" s="5"/>
      <c r="QT41" s="5"/>
      <c r="QU41" s="5"/>
      <c r="QV41" s="5"/>
      <c r="QW41" s="5"/>
      <c r="QX41" s="5"/>
      <c r="QY41" s="5"/>
      <c r="QZ41" s="5"/>
      <c r="RA41" s="5"/>
      <c r="RB41" s="5"/>
      <c r="RC41" s="5"/>
      <c r="RD41" s="5"/>
      <c r="RE41" s="5"/>
      <c r="RF41" s="5"/>
      <c r="RG41" s="5"/>
      <c r="RH41" s="5"/>
      <c r="RI41" s="5"/>
      <c r="RJ41" s="5"/>
      <c r="RK41" s="5"/>
      <c r="RL41" s="5"/>
      <c r="RM41" s="5"/>
      <c r="RN41" s="5"/>
      <c r="RO41" s="5"/>
      <c r="RP41" s="5"/>
      <c r="RQ41" s="5"/>
      <c r="RR41" s="5"/>
      <c r="RS41" s="5"/>
      <c r="RT41" s="5"/>
      <c r="RU41" s="5"/>
      <c r="RV41" s="5"/>
      <c r="RW41" s="5"/>
      <c r="RX41" s="5"/>
      <c r="RY41" s="5"/>
      <c r="RZ41" s="5"/>
      <c r="SA41" s="5"/>
      <c r="SB41" s="5"/>
      <c r="SC41" s="5"/>
      <c r="SD41" s="5"/>
      <c r="SE41" s="5"/>
      <c r="SF41" s="5"/>
      <c r="SG41" s="5"/>
      <c r="SH41" s="5"/>
      <c r="SI41" s="5"/>
      <c r="SJ41" s="5"/>
      <c r="SK41" s="5"/>
      <c r="SL41" s="5"/>
      <c r="SM41" s="5"/>
      <c r="SN41" s="5"/>
      <c r="SO41" s="5"/>
      <c r="SP41" s="5"/>
      <c r="SQ41" s="5"/>
      <c r="SR41" s="5"/>
      <c r="SS41" s="5"/>
      <c r="ST41" s="5"/>
      <c r="SU41" s="5"/>
      <c r="SV41" s="5"/>
      <c r="SW41" s="5"/>
      <c r="SX41" s="5"/>
      <c r="SY41" s="5"/>
      <c r="SZ41" s="5"/>
      <c r="TA41" s="5"/>
      <c r="TB41" s="5"/>
      <c r="TC41" s="5"/>
      <c r="TD41" s="5"/>
      <c r="TE41" s="5"/>
      <c r="TF41" s="5"/>
      <c r="TG41" s="5"/>
      <c r="TH41" s="5"/>
      <c r="TI41" s="5"/>
      <c r="TJ41" s="5"/>
      <c r="TK41" s="5"/>
      <c r="TL41" s="5"/>
      <c r="TM41" s="5"/>
      <c r="TN41" s="5"/>
      <c r="TO41" s="5"/>
      <c r="TP41" s="5"/>
      <c r="TQ41" s="5"/>
      <c r="TR41" s="5"/>
      <c r="TS41" s="5"/>
      <c r="TT41" s="5"/>
      <c r="TU41" s="5"/>
      <c r="TV41" s="5"/>
      <c r="TW41" s="5"/>
      <c r="TX41" s="5"/>
      <c r="TY41" s="5"/>
      <c r="TZ41" s="5"/>
      <c r="UA41" s="5"/>
      <c r="UB41" s="5"/>
      <c r="UC41" s="5"/>
      <c r="UD41" s="5"/>
      <c r="UE41" s="5"/>
      <c r="UF41" s="5"/>
      <c r="UG41" s="5"/>
      <c r="UH41" s="5"/>
      <c r="UI41" s="5"/>
      <c r="UJ41" s="5"/>
      <c r="UK41" s="5"/>
      <c r="UL41" s="5"/>
      <c r="UM41" s="5"/>
      <c r="UN41" s="5"/>
      <c r="UO41" s="5"/>
      <c r="UP41" s="5"/>
      <c r="UQ41" s="5"/>
      <c r="UR41" s="5"/>
      <c r="US41" s="5"/>
      <c r="UT41" s="5"/>
      <c r="UU41" s="5"/>
      <c r="UV41" s="5"/>
      <c r="UW41" s="5"/>
      <c r="UX41" s="5"/>
      <c r="UY41" s="5"/>
      <c r="UZ41" s="5"/>
      <c r="VA41" s="5"/>
      <c r="VB41" s="5"/>
      <c r="VC41" s="5"/>
      <c r="VD41" s="5"/>
      <c r="VE41" s="5"/>
      <c r="VF41" s="5"/>
      <c r="VG41" s="5"/>
      <c r="VH41" s="5"/>
      <c r="VI41" s="5"/>
      <c r="VJ41" s="5"/>
      <c r="VK41" s="5"/>
      <c r="VL41" s="5"/>
      <c r="VM41" s="5"/>
      <c r="VN41" s="5"/>
      <c r="VO41" s="5"/>
      <c r="VP41" s="5"/>
      <c r="VQ41" s="5"/>
      <c r="VR41" s="5"/>
      <c r="VS41" s="5"/>
      <c r="VT41" s="5"/>
      <c r="VU41" s="5"/>
      <c r="VV41" s="5"/>
      <c r="VW41" s="5"/>
      <c r="VX41" s="5"/>
      <c r="VY41" s="5"/>
      <c r="VZ41" s="5"/>
      <c r="WA41" s="5"/>
      <c r="WB41" s="5"/>
      <c r="WC41" s="5"/>
      <c r="WD41" s="5"/>
      <c r="WE41" s="5"/>
      <c r="WF41" s="5"/>
      <c r="WG41" s="5"/>
      <c r="WH41" s="5"/>
      <c r="WI41" s="5"/>
      <c r="WJ41" s="5"/>
      <c r="WK41" s="5"/>
      <c r="WL41" s="5"/>
      <c r="WM41" s="5"/>
      <c r="WN41" s="5"/>
      <c r="WO41" s="5"/>
      <c r="WP41" s="5"/>
      <c r="WQ41" s="5"/>
      <c r="WR41" s="5"/>
      <c r="WS41" s="5"/>
      <c r="WT41" s="5"/>
      <c r="WU41" s="5"/>
      <c r="WV41" s="5"/>
      <c r="WW41" s="5"/>
      <c r="WX41" s="5"/>
      <c r="WY41" s="5"/>
      <c r="WZ41" s="5"/>
      <c r="XA41" s="5"/>
      <c r="XB41" s="5"/>
      <c r="XC41" s="5"/>
      <c r="XD41" s="5"/>
      <c r="XE41" s="5"/>
      <c r="XF41" s="5"/>
      <c r="XG41" s="5"/>
      <c r="XH41" s="5"/>
      <c r="XI41" s="5"/>
      <c r="XJ41" s="5"/>
      <c r="XK41" s="5"/>
      <c r="XL41" s="5"/>
      <c r="XM41" s="5"/>
      <c r="XN41" s="5"/>
      <c r="XO41" s="5"/>
      <c r="XP41" s="5"/>
      <c r="XQ41" s="5"/>
      <c r="XR41" s="5"/>
      <c r="XS41" s="5"/>
      <c r="XT41" s="5"/>
      <c r="XU41" s="5"/>
      <c r="XV41" s="5"/>
      <c r="XW41" s="5"/>
      <c r="XX41" s="5"/>
      <c r="XY41" s="5"/>
      <c r="XZ41" s="5"/>
      <c r="YA41" s="5"/>
      <c r="YB41" s="5"/>
      <c r="YC41" s="5"/>
      <c r="YD41" s="5"/>
      <c r="YE41" s="5"/>
      <c r="YF41" s="5"/>
      <c r="YG41" s="5"/>
      <c r="YH41" s="5"/>
      <c r="YI41" s="5"/>
      <c r="YJ41" s="5"/>
      <c r="YK41" s="5"/>
      <c r="YL41" s="5"/>
      <c r="YM41" s="5"/>
      <c r="YN41" s="5"/>
      <c r="YO41" s="5"/>
      <c r="YP41" s="5"/>
      <c r="YQ41" s="5"/>
      <c r="YR41" s="5"/>
      <c r="YS41" s="5"/>
      <c r="YT41" s="5"/>
      <c r="YU41" s="5"/>
      <c r="YV41" s="5"/>
      <c r="YW41" s="5"/>
      <c r="YX41" s="5"/>
      <c r="YY41" s="5"/>
      <c r="YZ41" s="5"/>
      <c r="ZA41" s="5"/>
      <c r="ZB41" s="5"/>
      <c r="ZC41" s="5"/>
      <c r="ZD41" s="5"/>
      <c r="ZE41" s="5"/>
      <c r="ZF41" s="5"/>
      <c r="ZG41" s="5"/>
      <c r="ZH41" s="5"/>
      <c r="ZI41" s="5"/>
      <c r="ZJ41" s="5"/>
      <c r="ZK41" s="5"/>
      <c r="ZL41" s="5"/>
      <c r="ZM41" s="5"/>
      <c r="ZN41" s="5"/>
      <c r="ZO41" s="5"/>
      <c r="ZP41" s="5"/>
      <c r="ZQ41" s="5"/>
      <c r="ZR41" s="5"/>
      <c r="ZS41" s="5"/>
      <c r="ZT41" s="5"/>
      <c r="ZU41" s="5"/>
      <c r="ZV41" s="5"/>
      <c r="ZW41" s="5"/>
      <c r="ZX41" s="5"/>
      <c r="ZY41" s="5"/>
      <c r="ZZ41" s="5"/>
      <c r="AAA41" s="5"/>
      <c r="AAB41" s="5"/>
      <c r="AAC41" s="5"/>
      <c r="AAD41" s="5"/>
      <c r="AAE41" s="5"/>
      <c r="AAF41" s="5"/>
      <c r="AAG41" s="5"/>
      <c r="AAH41" s="5"/>
      <c r="AAI41" s="5"/>
      <c r="AAJ41" s="5"/>
      <c r="AAK41" s="5"/>
      <c r="AAL41" s="5"/>
      <c r="AAM41" s="5"/>
      <c r="AAN41" s="5"/>
      <c r="AAO41" s="5"/>
      <c r="AAP41" s="5"/>
      <c r="AAQ41" s="5"/>
      <c r="AAR41" s="5"/>
      <c r="AAS41" s="5"/>
      <c r="AAT41" s="5"/>
      <c r="AAU41" s="5"/>
      <c r="AAV41" s="5"/>
      <c r="AAW41" s="5"/>
      <c r="AAX41" s="5"/>
      <c r="AAY41" s="5"/>
      <c r="AAZ41" s="5"/>
      <c r="ABA41" s="5"/>
      <c r="ABB41" s="5"/>
      <c r="ABC41" s="5"/>
      <c r="ABD41" s="5"/>
      <c r="ABE41" s="5"/>
      <c r="ABF41" s="5"/>
      <c r="ABG41" s="5"/>
      <c r="ABH41" s="5"/>
      <c r="ABI41" s="5"/>
      <c r="ABJ41" s="5"/>
      <c r="ABK41" s="5"/>
      <c r="ABL41" s="5"/>
      <c r="ABM41" s="5"/>
      <c r="ABN41" s="5"/>
      <c r="ABO41" s="5"/>
      <c r="ABP41" s="5"/>
      <c r="ABQ41" s="5"/>
      <c r="ABR41" s="5"/>
      <c r="ABS41" s="5"/>
      <c r="ABT41" s="5"/>
      <c r="ABU41" s="5"/>
      <c r="ABV41" s="5"/>
      <c r="ABW41" s="5"/>
      <c r="ABX41" s="5"/>
      <c r="ABY41" s="5"/>
      <c r="ABZ41" s="5"/>
      <c r="ACA41" s="5"/>
      <c r="ACB41" s="5"/>
      <c r="ACC41" s="5"/>
      <c r="ACD41" s="5"/>
      <c r="ACE41" s="5"/>
      <c r="ACF41" s="5"/>
      <c r="ACG41" s="5"/>
      <c r="ACH41" s="5"/>
      <c r="ACI41" s="5"/>
      <c r="ACJ41" s="5"/>
      <c r="ACK41" s="5"/>
      <c r="ACL41" s="5"/>
      <c r="ACM41" s="5"/>
      <c r="ACN41" s="5"/>
      <c r="ACO41" s="5"/>
      <c r="ACP41" s="5"/>
      <c r="ACQ41" s="5"/>
      <c r="ACR41" s="5"/>
      <c r="ACS41" s="5"/>
      <c r="ACT41" s="5"/>
      <c r="ACU41" s="5"/>
      <c r="ACV41" s="5"/>
      <c r="ACW41" s="5"/>
      <c r="ACX41" s="5"/>
      <c r="ACY41" s="5"/>
      <c r="ACZ41" s="5"/>
      <c r="ADA41" s="5"/>
      <c r="ADB41" s="5"/>
      <c r="ADC41" s="5"/>
      <c r="ADD41" s="5"/>
      <c r="ADE41" s="5"/>
      <c r="ADF41" s="5"/>
      <c r="ADG41" s="5"/>
      <c r="ADH41" s="5"/>
      <c r="ADI41" s="5"/>
      <c r="ADJ41" s="5"/>
      <c r="ADK41" s="5"/>
      <c r="ADL41" s="5"/>
      <c r="ADM41" s="5"/>
      <c r="ADN41" s="5"/>
      <c r="ADO41" s="5"/>
      <c r="ADP41" s="5"/>
      <c r="ADQ41" s="5"/>
      <c r="ADR41" s="5"/>
      <c r="ADS41" s="5"/>
      <c r="ADT41" s="5"/>
      <c r="ADU41" s="5"/>
      <c r="ADV41" s="5"/>
      <c r="ADW41" s="5"/>
      <c r="ADX41" s="5"/>
      <c r="ADY41" s="5"/>
      <c r="ADZ41" s="5"/>
      <c r="AEA41" s="5"/>
      <c r="AEB41" s="5"/>
      <c r="AEC41" s="5"/>
      <c r="AED41" s="5"/>
      <c r="AEE41" s="5"/>
      <c r="AEF41" s="5"/>
      <c r="AEG41" s="5"/>
      <c r="AEH41" s="5"/>
      <c r="AEI41" s="5"/>
      <c r="AEJ41" s="5"/>
      <c r="AEK41" s="5"/>
      <c r="AEL41" s="5"/>
      <c r="AEM41" s="5"/>
      <c r="AEN41" s="5"/>
      <c r="AEO41" s="5"/>
      <c r="AEP41" s="5"/>
      <c r="AEQ41" s="5"/>
      <c r="AER41" s="5"/>
      <c r="AES41" s="5"/>
      <c r="AET41" s="5"/>
      <c r="AEU41" s="5"/>
      <c r="AEV41" s="5"/>
      <c r="AEW41" s="5"/>
      <c r="AEX41" s="5"/>
      <c r="AEY41" s="5"/>
      <c r="AEZ41" s="5"/>
      <c r="AFA41" s="5"/>
      <c r="AFB41" s="5"/>
      <c r="AFC41" s="5"/>
      <c r="AFD41" s="5"/>
      <c r="AFE41" s="5"/>
      <c r="AFF41" s="5"/>
      <c r="AFG41" s="5"/>
      <c r="AFH41" s="5"/>
      <c r="AFI41" s="5"/>
      <c r="AFJ41" s="5"/>
      <c r="AFK41" s="5"/>
      <c r="AFL41" s="5"/>
      <c r="AFM41" s="5"/>
      <c r="AFN41" s="5"/>
      <c r="AFO41" s="5"/>
      <c r="AFP41" s="5"/>
      <c r="AFQ41" s="5"/>
      <c r="AFR41" s="5"/>
      <c r="AFS41" s="5"/>
      <c r="AFT41" s="5"/>
      <c r="AFU41" s="5"/>
      <c r="AFV41" s="5"/>
      <c r="AFW41" s="5"/>
      <c r="AFX41" s="5"/>
      <c r="AFY41" s="5"/>
      <c r="AFZ41" s="5"/>
      <c r="AGA41" s="5"/>
      <c r="AGB41" s="5"/>
      <c r="AGC41" s="5"/>
      <c r="AGD41" s="5"/>
      <c r="AGE41" s="5"/>
      <c r="AGF41" s="5"/>
      <c r="AGG41" s="5"/>
      <c r="AGH41" s="5"/>
      <c r="AGI41" s="5"/>
      <c r="AGJ41" s="5"/>
      <c r="AGK41" s="5"/>
      <c r="AGL41" s="5"/>
      <c r="AGM41" s="5"/>
      <c r="AGN41" s="5"/>
      <c r="AGO41" s="5"/>
      <c r="AGP41" s="5"/>
      <c r="AGQ41" s="5"/>
      <c r="AGR41" s="5"/>
      <c r="AGS41" s="5"/>
      <c r="AGT41" s="5"/>
      <c r="AGU41" s="5"/>
      <c r="AGV41" s="5"/>
      <c r="AGW41" s="5"/>
      <c r="AGX41" s="5"/>
      <c r="AGY41" s="5"/>
      <c r="AGZ41" s="5"/>
      <c r="AHA41" s="5"/>
      <c r="AHB41" s="5"/>
      <c r="AHC41" s="5"/>
      <c r="AHD41" s="5"/>
      <c r="AHE41" s="5"/>
      <c r="AHF41" s="5"/>
      <c r="AHG41" s="5"/>
      <c r="AHH41" s="5"/>
      <c r="AHI41" s="5"/>
      <c r="AHJ41" s="5"/>
      <c r="AHK41" s="5"/>
      <c r="AHL41" s="5"/>
      <c r="AHM41" s="5"/>
      <c r="AHN41" s="5"/>
      <c r="AHO41" s="5"/>
      <c r="AHP41" s="5"/>
      <c r="AHQ41" s="5"/>
      <c r="AHR41" s="5"/>
      <c r="AHS41" s="5"/>
      <c r="AHT41" s="5"/>
      <c r="AHU41" s="5"/>
      <c r="AHV41" s="5"/>
      <c r="AHW41" s="5"/>
      <c r="AHX41" s="5"/>
      <c r="AHY41" s="5"/>
      <c r="AHZ41" s="5"/>
      <c r="AIA41" s="5"/>
      <c r="AIB41" s="5"/>
      <c r="AIC41" s="5"/>
      <c r="AID41" s="5"/>
      <c r="AIE41" s="5"/>
      <c r="AIF41" s="5"/>
      <c r="AIG41" s="5"/>
      <c r="AIH41" s="5"/>
      <c r="AII41" s="5"/>
      <c r="AIJ41" s="5"/>
      <c r="AIK41" s="5"/>
      <c r="AIL41" s="5"/>
      <c r="AIM41" s="5"/>
      <c r="AIN41" s="5"/>
      <c r="AIO41" s="5"/>
      <c r="AIP41" s="5"/>
      <c r="AIQ41" s="5"/>
      <c r="AIR41" s="5"/>
      <c r="AIS41" s="5"/>
      <c r="AIT41" s="5"/>
      <c r="AIU41" s="5"/>
      <c r="AIV41" s="5"/>
      <c r="AIW41" s="5"/>
      <c r="AIX41" s="5"/>
      <c r="AIY41" s="5"/>
      <c r="AIZ41" s="5"/>
      <c r="AJA41" s="5"/>
      <c r="AJB41" s="5"/>
      <c r="AJC41" s="5"/>
      <c r="AJD41" s="5"/>
      <c r="AJE41" s="5"/>
      <c r="AJF41" s="5"/>
      <c r="AJG41" s="5"/>
      <c r="AJH41" s="5"/>
      <c r="AJI41" s="5"/>
      <c r="AJJ41" s="5"/>
      <c r="AJK41" s="5"/>
      <c r="AJL41" s="5"/>
      <c r="AJM41" s="5"/>
      <c r="AJN41" s="5"/>
      <c r="AJO41" s="5"/>
      <c r="AJP41" s="5"/>
      <c r="AJQ41" s="5"/>
      <c r="AJR41" s="5"/>
      <c r="AJS41" s="5"/>
      <c r="AJT41" s="5"/>
      <c r="AJU41" s="5"/>
      <c r="AJV41" s="5"/>
      <c r="AJW41" s="5"/>
      <c r="AJX41" s="5"/>
      <c r="AJY41" s="5"/>
      <c r="AJZ41" s="5"/>
      <c r="AKA41" s="5"/>
      <c r="AKB41" s="5"/>
      <c r="AKC41" s="5"/>
      <c r="AKD41" s="5"/>
      <c r="AKE41" s="5"/>
      <c r="AKF41" s="5"/>
      <c r="AKG41" s="5"/>
      <c r="AKH41" s="5"/>
      <c r="AKI41" s="5"/>
      <c r="AKJ41" s="5"/>
      <c r="AKK41" s="5"/>
      <c r="AKL41" s="5"/>
      <c r="AKM41" s="5"/>
      <c r="AKN41" s="5"/>
      <c r="AKO41" s="5"/>
      <c r="AKP41" s="5"/>
      <c r="AKQ41" s="5"/>
      <c r="AKR41" s="5"/>
      <c r="AKS41" s="5"/>
      <c r="AKT41" s="5"/>
      <c r="AKU41" s="5"/>
      <c r="AKV41" s="5"/>
      <c r="AKW41" s="5"/>
      <c r="AKX41" s="5"/>
      <c r="AKY41" s="5"/>
      <c r="AKZ41" s="5"/>
      <c r="ALA41" s="5"/>
      <c r="ALB41" s="5"/>
      <c r="ALC41" s="5"/>
      <c r="ALD41" s="5"/>
      <c r="ALE41" s="5"/>
      <c r="ALF41" s="5"/>
      <c r="ALG41" s="5"/>
      <c r="ALH41" s="5"/>
      <c r="ALI41" s="5"/>
      <c r="ALJ41" s="5"/>
      <c r="ALK41" s="5"/>
      <c r="ALL41" s="5"/>
      <c r="ALM41" s="5"/>
      <c r="ALN41" s="5"/>
      <c r="ALO41" s="5"/>
      <c r="ALP41" s="5"/>
      <c r="ALQ41" s="5"/>
      <c r="ALR41" s="5"/>
      <c r="ALS41" s="5"/>
      <c r="ALT41" s="5"/>
      <c r="ALU41" s="5"/>
      <c r="ALV41" s="5"/>
      <c r="ALW41" s="5"/>
      <c r="ALX41" s="5"/>
      <c r="ALY41" s="5"/>
      <c r="ALZ41" s="5"/>
      <c r="AMA41" s="5"/>
      <c r="AMB41" s="5"/>
      <c r="AMC41" s="5"/>
      <c r="AMD41" s="5"/>
      <c r="AME41" s="5"/>
      <c r="AMF41" s="5"/>
      <c r="AMG41" s="5"/>
      <c r="AMH41" s="5"/>
      <c r="AMI41" s="5"/>
      <c r="AMJ41" s="5"/>
      <c r="AMK41" s="5"/>
    </row>
    <row r="42" spans="1:1025" s="4" customFormat="1" ht="13.5" thickBot="1">
      <c r="A42" s="114" t="s">
        <v>104</v>
      </c>
      <c r="B42" s="115">
        <v>3.5000000000000003E-2</v>
      </c>
      <c r="C42" s="116">
        <v>300</v>
      </c>
      <c r="D42" s="117">
        <f t="shared" si="69"/>
        <v>300</v>
      </c>
      <c r="E42" s="116">
        <f t="shared" si="70"/>
        <v>0.85575632785023592</v>
      </c>
      <c r="F42" s="116">
        <f t="shared" si="71"/>
        <v>1.0269075934202831</v>
      </c>
      <c r="G42" s="116">
        <f t="shared" si="72"/>
        <v>3.5941765769709914E-2</v>
      </c>
      <c r="H42" s="117">
        <v>6</v>
      </c>
      <c r="I42" s="117">
        <f>IF(H42=95,'Quant. Condutores e eletrodutos'!B$3,IF(H42=70,'Quant. Condutores e eletrodutos'!B$4,IF(H42=50,'Quant. Condutores e eletrodutos'!B$5,IF(H42=35,'Quant. Condutores e eletrodutos'!B$6,IF(H42=25,'Quant. Condutores e eletrodutos'!B$7,IF(H42=16,'Quant. Condutores e eletrodutos'!B$8,IF(H42=10,'Quant. Condutores e eletrodutos'!B$9,IF(H42=6,'Quant. Condutores e eletrodutos'!B$10,IF(H42=4,'Quant. Condutores e eletrodutos'!B$11,"erro")))))))))</f>
        <v>5.25</v>
      </c>
      <c r="J42" s="119">
        <f t="shared" si="73"/>
        <v>105.00000000000001</v>
      </c>
      <c r="K42" s="116">
        <v>220</v>
      </c>
      <c r="L42" s="116">
        <f t="shared" si="74"/>
        <v>105.00000000000001</v>
      </c>
      <c r="M42" s="120">
        <f t="shared" si="75"/>
        <v>8.5770122859535017E-2</v>
      </c>
      <c r="N42" s="121">
        <f t="shared" si="76"/>
        <v>4.8279780438947313</v>
      </c>
      <c r="O42" s="63"/>
      <c r="P42" s="14"/>
      <c r="Q42" s="12"/>
      <c r="R42" s="13"/>
      <c r="S42" s="14"/>
      <c r="T42" s="14"/>
      <c r="U42" s="73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5"/>
      <c r="IJ42" s="5"/>
      <c r="IK42" s="5"/>
      <c r="IL42" s="5"/>
      <c r="IM42" s="5"/>
      <c r="IN42" s="5"/>
      <c r="IO42" s="5"/>
      <c r="IP42" s="5"/>
      <c r="IQ42" s="5"/>
      <c r="IR42" s="5"/>
      <c r="IS42" s="5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5"/>
      <c r="KR42" s="5"/>
      <c r="KS42" s="5"/>
      <c r="KT42" s="5"/>
      <c r="KU42" s="5"/>
      <c r="KV42" s="5"/>
      <c r="KW42" s="5"/>
      <c r="KX42" s="5"/>
      <c r="KY42" s="5"/>
      <c r="KZ42" s="5"/>
      <c r="LA42" s="5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5"/>
      <c r="MU42" s="5"/>
      <c r="MV42" s="5"/>
      <c r="MW42" s="5"/>
      <c r="MX42" s="5"/>
      <c r="MY42" s="5"/>
      <c r="MZ42" s="5"/>
      <c r="NA42" s="5"/>
      <c r="NB42" s="5"/>
      <c r="NC42" s="5"/>
      <c r="ND42" s="5"/>
      <c r="NE42" s="5"/>
      <c r="NF42" s="5"/>
      <c r="NG42" s="5"/>
      <c r="NH42" s="5"/>
      <c r="NI42" s="5"/>
      <c r="NJ42" s="5"/>
      <c r="NK42" s="5"/>
      <c r="NL42" s="5"/>
      <c r="NM42" s="5"/>
      <c r="NN42" s="5"/>
      <c r="NO42" s="5"/>
      <c r="NP42" s="5"/>
      <c r="NQ42" s="5"/>
      <c r="NR42" s="5"/>
      <c r="NS42" s="5"/>
      <c r="NT42" s="5"/>
      <c r="NU42" s="5"/>
      <c r="NV42" s="5"/>
      <c r="NW42" s="5"/>
      <c r="NX42" s="5"/>
      <c r="NY42" s="5"/>
      <c r="NZ42" s="5"/>
      <c r="OA42" s="5"/>
      <c r="OB42" s="5"/>
      <c r="OC42" s="5"/>
      <c r="OD42" s="5"/>
      <c r="OE42" s="5"/>
      <c r="OF42" s="5"/>
      <c r="OG42" s="5"/>
      <c r="OH42" s="5"/>
      <c r="OI42" s="5"/>
      <c r="OJ42" s="5"/>
      <c r="OK42" s="5"/>
      <c r="OL42" s="5"/>
      <c r="OM42" s="5"/>
      <c r="ON42" s="5"/>
      <c r="OO42" s="5"/>
      <c r="OP42" s="5"/>
      <c r="OQ42" s="5"/>
      <c r="OR42" s="5"/>
      <c r="OS42" s="5"/>
      <c r="OT42" s="5"/>
      <c r="OU42" s="5"/>
      <c r="OV42" s="5"/>
      <c r="OW42" s="5"/>
      <c r="OX42" s="5"/>
      <c r="OY42" s="5"/>
      <c r="OZ42" s="5"/>
      <c r="PA42" s="5"/>
      <c r="PB42" s="5"/>
      <c r="PC42" s="5"/>
      <c r="PD42" s="5"/>
      <c r="PE42" s="5"/>
      <c r="PF42" s="5"/>
      <c r="PG42" s="5"/>
      <c r="PH42" s="5"/>
      <c r="PI42" s="5"/>
      <c r="PJ42" s="5"/>
      <c r="PK42" s="5"/>
      <c r="PL42" s="5"/>
      <c r="PM42" s="5"/>
      <c r="PN42" s="5"/>
      <c r="PO42" s="5"/>
      <c r="PP42" s="5"/>
      <c r="PQ42" s="5"/>
      <c r="PR42" s="5"/>
      <c r="PS42" s="5"/>
      <c r="PT42" s="5"/>
      <c r="PU42" s="5"/>
      <c r="PV42" s="5"/>
      <c r="PW42" s="5"/>
      <c r="PX42" s="5"/>
      <c r="PY42" s="5"/>
      <c r="PZ42" s="5"/>
      <c r="QA42" s="5"/>
      <c r="QB42" s="5"/>
      <c r="QC42" s="5"/>
      <c r="QD42" s="5"/>
      <c r="QE42" s="5"/>
      <c r="QF42" s="5"/>
      <c r="QG42" s="5"/>
      <c r="QH42" s="5"/>
      <c r="QI42" s="5"/>
      <c r="QJ42" s="5"/>
      <c r="QK42" s="5"/>
      <c r="QL42" s="5"/>
      <c r="QM42" s="5"/>
      <c r="QN42" s="5"/>
      <c r="QO42" s="5"/>
      <c r="QP42" s="5"/>
      <c r="QQ42" s="5"/>
      <c r="QR42" s="5"/>
      <c r="QS42" s="5"/>
      <c r="QT42" s="5"/>
      <c r="QU42" s="5"/>
      <c r="QV42" s="5"/>
      <c r="QW42" s="5"/>
      <c r="QX42" s="5"/>
      <c r="QY42" s="5"/>
      <c r="QZ42" s="5"/>
      <c r="RA42" s="5"/>
      <c r="RB42" s="5"/>
      <c r="RC42" s="5"/>
      <c r="RD42" s="5"/>
      <c r="RE42" s="5"/>
      <c r="RF42" s="5"/>
      <c r="RG42" s="5"/>
      <c r="RH42" s="5"/>
      <c r="RI42" s="5"/>
      <c r="RJ42" s="5"/>
      <c r="RK42" s="5"/>
      <c r="RL42" s="5"/>
      <c r="RM42" s="5"/>
      <c r="RN42" s="5"/>
      <c r="RO42" s="5"/>
      <c r="RP42" s="5"/>
      <c r="RQ42" s="5"/>
      <c r="RR42" s="5"/>
      <c r="RS42" s="5"/>
      <c r="RT42" s="5"/>
      <c r="RU42" s="5"/>
      <c r="RV42" s="5"/>
      <c r="RW42" s="5"/>
      <c r="RX42" s="5"/>
      <c r="RY42" s="5"/>
      <c r="RZ42" s="5"/>
      <c r="SA42" s="5"/>
      <c r="SB42" s="5"/>
      <c r="SC42" s="5"/>
      <c r="SD42" s="5"/>
      <c r="SE42" s="5"/>
      <c r="SF42" s="5"/>
      <c r="SG42" s="5"/>
      <c r="SH42" s="5"/>
      <c r="SI42" s="5"/>
      <c r="SJ42" s="5"/>
      <c r="SK42" s="5"/>
      <c r="SL42" s="5"/>
      <c r="SM42" s="5"/>
      <c r="SN42" s="5"/>
      <c r="SO42" s="5"/>
      <c r="SP42" s="5"/>
      <c r="SQ42" s="5"/>
      <c r="SR42" s="5"/>
      <c r="SS42" s="5"/>
      <c r="ST42" s="5"/>
      <c r="SU42" s="5"/>
      <c r="SV42" s="5"/>
      <c r="SW42" s="5"/>
      <c r="SX42" s="5"/>
      <c r="SY42" s="5"/>
      <c r="SZ42" s="5"/>
      <c r="TA42" s="5"/>
      <c r="TB42" s="5"/>
      <c r="TC42" s="5"/>
      <c r="TD42" s="5"/>
      <c r="TE42" s="5"/>
      <c r="TF42" s="5"/>
      <c r="TG42" s="5"/>
      <c r="TH42" s="5"/>
      <c r="TI42" s="5"/>
      <c r="TJ42" s="5"/>
      <c r="TK42" s="5"/>
      <c r="TL42" s="5"/>
      <c r="TM42" s="5"/>
      <c r="TN42" s="5"/>
      <c r="TO42" s="5"/>
      <c r="TP42" s="5"/>
      <c r="TQ42" s="5"/>
      <c r="TR42" s="5"/>
      <c r="TS42" s="5"/>
      <c r="TT42" s="5"/>
      <c r="TU42" s="5"/>
      <c r="TV42" s="5"/>
      <c r="TW42" s="5"/>
      <c r="TX42" s="5"/>
      <c r="TY42" s="5"/>
      <c r="TZ42" s="5"/>
      <c r="UA42" s="5"/>
      <c r="UB42" s="5"/>
      <c r="UC42" s="5"/>
      <c r="UD42" s="5"/>
      <c r="UE42" s="5"/>
      <c r="UF42" s="5"/>
      <c r="UG42" s="5"/>
      <c r="UH42" s="5"/>
      <c r="UI42" s="5"/>
      <c r="UJ42" s="5"/>
      <c r="UK42" s="5"/>
      <c r="UL42" s="5"/>
      <c r="UM42" s="5"/>
      <c r="UN42" s="5"/>
      <c r="UO42" s="5"/>
      <c r="UP42" s="5"/>
      <c r="UQ42" s="5"/>
      <c r="UR42" s="5"/>
      <c r="US42" s="5"/>
      <c r="UT42" s="5"/>
      <c r="UU42" s="5"/>
      <c r="UV42" s="5"/>
      <c r="UW42" s="5"/>
      <c r="UX42" s="5"/>
      <c r="UY42" s="5"/>
      <c r="UZ42" s="5"/>
      <c r="VA42" s="5"/>
      <c r="VB42" s="5"/>
      <c r="VC42" s="5"/>
      <c r="VD42" s="5"/>
      <c r="VE42" s="5"/>
      <c r="VF42" s="5"/>
      <c r="VG42" s="5"/>
      <c r="VH42" s="5"/>
      <c r="VI42" s="5"/>
      <c r="VJ42" s="5"/>
      <c r="VK42" s="5"/>
      <c r="VL42" s="5"/>
      <c r="VM42" s="5"/>
      <c r="VN42" s="5"/>
      <c r="VO42" s="5"/>
      <c r="VP42" s="5"/>
      <c r="VQ42" s="5"/>
      <c r="VR42" s="5"/>
      <c r="VS42" s="5"/>
      <c r="VT42" s="5"/>
      <c r="VU42" s="5"/>
      <c r="VV42" s="5"/>
      <c r="VW42" s="5"/>
      <c r="VX42" s="5"/>
      <c r="VY42" s="5"/>
      <c r="VZ42" s="5"/>
      <c r="WA42" s="5"/>
      <c r="WB42" s="5"/>
      <c r="WC42" s="5"/>
      <c r="WD42" s="5"/>
      <c r="WE42" s="5"/>
      <c r="WF42" s="5"/>
      <c r="WG42" s="5"/>
      <c r="WH42" s="5"/>
      <c r="WI42" s="5"/>
      <c r="WJ42" s="5"/>
      <c r="WK42" s="5"/>
      <c r="WL42" s="5"/>
      <c r="WM42" s="5"/>
      <c r="WN42" s="5"/>
      <c r="WO42" s="5"/>
      <c r="WP42" s="5"/>
      <c r="WQ42" s="5"/>
      <c r="WR42" s="5"/>
      <c r="WS42" s="5"/>
      <c r="WT42" s="5"/>
      <c r="WU42" s="5"/>
      <c r="WV42" s="5"/>
      <c r="WW42" s="5"/>
      <c r="WX42" s="5"/>
      <c r="WY42" s="5"/>
      <c r="WZ42" s="5"/>
      <c r="XA42" s="5"/>
      <c r="XB42" s="5"/>
      <c r="XC42" s="5"/>
      <c r="XD42" s="5"/>
      <c r="XE42" s="5"/>
      <c r="XF42" s="5"/>
      <c r="XG42" s="5"/>
      <c r="XH42" s="5"/>
      <c r="XI42" s="5"/>
      <c r="XJ42" s="5"/>
      <c r="XK42" s="5"/>
      <c r="XL42" s="5"/>
      <c r="XM42" s="5"/>
      <c r="XN42" s="5"/>
      <c r="XO42" s="5"/>
      <c r="XP42" s="5"/>
      <c r="XQ42" s="5"/>
      <c r="XR42" s="5"/>
      <c r="XS42" s="5"/>
      <c r="XT42" s="5"/>
      <c r="XU42" s="5"/>
      <c r="XV42" s="5"/>
      <c r="XW42" s="5"/>
      <c r="XX42" s="5"/>
      <c r="XY42" s="5"/>
      <c r="XZ42" s="5"/>
      <c r="YA42" s="5"/>
      <c r="YB42" s="5"/>
      <c r="YC42" s="5"/>
      <c r="YD42" s="5"/>
      <c r="YE42" s="5"/>
      <c r="YF42" s="5"/>
      <c r="YG42" s="5"/>
      <c r="YH42" s="5"/>
      <c r="YI42" s="5"/>
      <c r="YJ42" s="5"/>
      <c r="YK42" s="5"/>
      <c r="YL42" s="5"/>
      <c r="YM42" s="5"/>
      <c r="YN42" s="5"/>
      <c r="YO42" s="5"/>
      <c r="YP42" s="5"/>
      <c r="YQ42" s="5"/>
      <c r="YR42" s="5"/>
      <c r="YS42" s="5"/>
      <c r="YT42" s="5"/>
      <c r="YU42" s="5"/>
      <c r="YV42" s="5"/>
      <c r="YW42" s="5"/>
      <c r="YX42" s="5"/>
      <c r="YY42" s="5"/>
      <c r="YZ42" s="5"/>
      <c r="ZA42" s="5"/>
      <c r="ZB42" s="5"/>
      <c r="ZC42" s="5"/>
      <c r="ZD42" s="5"/>
      <c r="ZE42" s="5"/>
      <c r="ZF42" s="5"/>
      <c r="ZG42" s="5"/>
      <c r="ZH42" s="5"/>
      <c r="ZI42" s="5"/>
      <c r="ZJ42" s="5"/>
      <c r="ZK42" s="5"/>
      <c r="ZL42" s="5"/>
      <c r="ZM42" s="5"/>
      <c r="ZN42" s="5"/>
      <c r="ZO42" s="5"/>
      <c r="ZP42" s="5"/>
      <c r="ZQ42" s="5"/>
      <c r="ZR42" s="5"/>
      <c r="ZS42" s="5"/>
      <c r="ZT42" s="5"/>
      <c r="ZU42" s="5"/>
      <c r="ZV42" s="5"/>
      <c r="ZW42" s="5"/>
      <c r="ZX42" s="5"/>
      <c r="ZY42" s="5"/>
      <c r="ZZ42" s="5"/>
      <c r="AAA42" s="5"/>
      <c r="AAB42" s="5"/>
      <c r="AAC42" s="5"/>
      <c r="AAD42" s="5"/>
      <c r="AAE42" s="5"/>
      <c r="AAF42" s="5"/>
      <c r="AAG42" s="5"/>
      <c r="AAH42" s="5"/>
      <c r="AAI42" s="5"/>
      <c r="AAJ42" s="5"/>
      <c r="AAK42" s="5"/>
      <c r="AAL42" s="5"/>
      <c r="AAM42" s="5"/>
      <c r="AAN42" s="5"/>
      <c r="AAO42" s="5"/>
      <c r="AAP42" s="5"/>
      <c r="AAQ42" s="5"/>
      <c r="AAR42" s="5"/>
      <c r="AAS42" s="5"/>
      <c r="AAT42" s="5"/>
      <c r="AAU42" s="5"/>
      <c r="AAV42" s="5"/>
      <c r="AAW42" s="5"/>
      <c r="AAX42" s="5"/>
      <c r="AAY42" s="5"/>
      <c r="AAZ42" s="5"/>
      <c r="ABA42" s="5"/>
      <c r="ABB42" s="5"/>
      <c r="ABC42" s="5"/>
      <c r="ABD42" s="5"/>
      <c r="ABE42" s="5"/>
      <c r="ABF42" s="5"/>
      <c r="ABG42" s="5"/>
      <c r="ABH42" s="5"/>
      <c r="ABI42" s="5"/>
      <c r="ABJ42" s="5"/>
      <c r="ABK42" s="5"/>
      <c r="ABL42" s="5"/>
      <c r="ABM42" s="5"/>
      <c r="ABN42" s="5"/>
      <c r="ABO42" s="5"/>
      <c r="ABP42" s="5"/>
      <c r="ABQ42" s="5"/>
      <c r="ABR42" s="5"/>
      <c r="ABS42" s="5"/>
      <c r="ABT42" s="5"/>
      <c r="ABU42" s="5"/>
      <c r="ABV42" s="5"/>
      <c r="ABW42" s="5"/>
      <c r="ABX42" s="5"/>
      <c r="ABY42" s="5"/>
      <c r="ABZ42" s="5"/>
      <c r="ACA42" s="5"/>
      <c r="ACB42" s="5"/>
      <c r="ACC42" s="5"/>
      <c r="ACD42" s="5"/>
      <c r="ACE42" s="5"/>
      <c r="ACF42" s="5"/>
      <c r="ACG42" s="5"/>
      <c r="ACH42" s="5"/>
      <c r="ACI42" s="5"/>
      <c r="ACJ42" s="5"/>
      <c r="ACK42" s="5"/>
      <c r="ACL42" s="5"/>
      <c r="ACM42" s="5"/>
      <c r="ACN42" s="5"/>
      <c r="ACO42" s="5"/>
      <c r="ACP42" s="5"/>
      <c r="ACQ42" s="5"/>
      <c r="ACR42" s="5"/>
      <c r="ACS42" s="5"/>
      <c r="ACT42" s="5"/>
      <c r="ACU42" s="5"/>
      <c r="ACV42" s="5"/>
      <c r="ACW42" s="5"/>
      <c r="ACX42" s="5"/>
      <c r="ACY42" s="5"/>
      <c r="ACZ42" s="5"/>
      <c r="ADA42" s="5"/>
      <c r="ADB42" s="5"/>
      <c r="ADC42" s="5"/>
      <c r="ADD42" s="5"/>
      <c r="ADE42" s="5"/>
      <c r="ADF42" s="5"/>
      <c r="ADG42" s="5"/>
      <c r="ADH42" s="5"/>
      <c r="ADI42" s="5"/>
      <c r="ADJ42" s="5"/>
      <c r="ADK42" s="5"/>
      <c r="ADL42" s="5"/>
      <c r="ADM42" s="5"/>
      <c r="ADN42" s="5"/>
      <c r="ADO42" s="5"/>
      <c r="ADP42" s="5"/>
      <c r="ADQ42" s="5"/>
      <c r="ADR42" s="5"/>
      <c r="ADS42" s="5"/>
      <c r="ADT42" s="5"/>
      <c r="ADU42" s="5"/>
      <c r="ADV42" s="5"/>
      <c r="ADW42" s="5"/>
      <c r="ADX42" s="5"/>
      <c r="ADY42" s="5"/>
      <c r="ADZ42" s="5"/>
      <c r="AEA42" s="5"/>
      <c r="AEB42" s="5"/>
      <c r="AEC42" s="5"/>
      <c r="AED42" s="5"/>
      <c r="AEE42" s="5"/>
      <c r="AEF42" s="5"/>
      <c r="AEG42" s="5"/>
      <c r="AEH42" s="5"/>
      <c r="AEI42" s="5"/>
      <c r="AEJ42" s="5"/>
      <c r="AEK42" s="5"/>
      <c r="AEL42" s="5"/>
      <c r="AEM42" s="5"/>
      <c r="AEN42" s="5"/>
      <c r="AEO42" s="5"/>
      <c r="AEP42" s="5"/>
      <c r="AEQ42" s="5"/>
      <c r="AER42" s="5"/>
      <c r="AES42" s="5"/>
      <c r="AET42" s="5"/>
      <c r="AEU42" s="5"/>
      <c r="AEV42" s="5"/>
      <c r="AEW42" s="5"/>
      <c r="AEX42" s="5"/>
      <c r="AEY42" s="5"/>
      <c r="AEZ42" s="5"/>
      <c r="AFA42" s="5"/>
      <c r="AFB42" s="5"/>
      <c r="AFC42" s="5"/>
      <c r="AFD42" s="5"/>
      <c r="AFE42" s="5"/>
      <c r="AFF42" s="5"/>
      <c r="AFG42" s="5"/>
      <c r="AFH42" s="5"/>
      <c r="AFI42" s="5"/>
      <c r="AFJ42" s="5"/>
      <c r="AFK42" s="5"/>
      <c r="AFL42" s="5"/>
      <c r="AFM42" s="5"/>
      <c r="AFN42" s="5"/>
      <c r="AFO42" s="5"/>
      <c r="AFP42" s="5"/>
      <c r="AFQ42" s="5"/>
      <c r="AFR42" s="5"/>
      <c r="AFS42" s="5"/>
      <c r="AFT42" s="5"/>
      <c r="AFU42" s="5"/>
      <c r="AFV42" s="5"/>
      <c r="AFW42" s="5"/>
      <c r="AFX42" s="5"/>
      <c r="AFY42" s="5"/>
      <c r="AFZ42" s="5"/>
      <c r="AGA42" s="5"/>
      <c r="AGB42" s="5"/>
      <c r="AGC42" s="5"/>
      <c r="AGD42" s="5"/>
      <c r="AGE42" s="5"/>
      <c r="AGF42" s="5"/>
      <c r="AGG42" s="5"/>
      <c r="AGH42" s="5"/>
      <c r="AGI42" s="5"/>
      <c r="AGJ42" s="5"/>
      <c r="AGK42" s="5"/>
      <c r="AGL42" s="5"/>
      <c r="AGM42" s="5"/>
      <c r="AGN42" s="5"/>
      <c r="AGO42" s="5"/>
      <c r="AGP42" s="5"/>
      <c r="AGQ42" s="5"/>
      <c r="AGR42" s="5"/>
      <c r="AGS42" s="5"/>
      <c r="AGT42" s="5"/>
      <c r="AGU42" s="5"/>
      <c r="AGV42" s="5"/>
      <c r="AGW42" s="5"/>
      <c r="AGX42" s="5"/>
      <c r="AGY42" s="5"/>
      <c r="AGZ42" s="5"/>
      <c r="AHA42" s="5"/>
      <c r="AHB42" s="5"/>
      <c r="AHC42" s="5"/>
      <c r="AHD42" s="5"/>
      <c r="AHE42" s="5"/>
      <c r="AHF42" s="5"/>
      <c r="AHG42" s="5"/>
      <c r="AHH42" s="5"/>
      <c r="AHI42" s="5"/>
      <c r="AHJ42" s="5"/>
      <c r="AHK42" s="5"/>
      <c r="AHL42" s="5"/>
      <c r="AHM42" s="5"/>
      <c r="AHN42" s="5"/>
      <c r="AHO42" s="5"/>
      <c r="AHP42" s="5"/>
      <c r="AHQ42" s="5"/>
      <c r="AHR42" s="5"/>
      <c r="AHS42" s="5"/>
      <c r="AHT42" s="5"/>
      <c r="AHU42" s="5"/>
      <c r="AHV42" s="5"/>
      <c r="AHW42" s="5"/>
      <c r="AHX42" s="5"/>
      <c r="AHY42" s="5"/>
      <c r="AHZ42" s="5"/>
      <c r="AIA42" s="5"/>
      <c r="AIB42" s="5"/>
      <c r="AIC42" s="5"/>
      <c r="AID42" s="5"/>
      <c r="AIE42" s="5"/>
      <c r="AIF42" s="5"/>
      <c r="AIG42" s="5"/>
      <c r="AIH42" s="5"/>
      <c r="AII42" s="5"/>
      <c r="AIJ42" s="5"/>
      <c r="AIK42" s="5"/>
      <c r="AIL42" s="5"/>
      <c r="AIM42" s="5"/>
      <c r="AIN42" s="5"/>
      <c r="AIO42" s="5"/>
      <c r="AIP42" s="5"/>
      <c r="AIQ42" s="5"/>
      <c r="AIR42" s="5"/>
      <c r="AIS42" s="5"/>
      <c r="AIT42" s="5"/>
      <c r="AIU42" s="5"/>
      <c r="AIV42" s="5"/>
      <c r="AIW42" s="5"/>
      <c r="AIX42" s="5"/>
      <c r="AIY42" s="5"/>
      <c r="AIZ42" s="5"/>
      <c r="AJA42" s="5"/>
      <c r="AJB42" s="5"/>
      <c r="AJC42" s="5"/>
      <c r="AJD42" s="5"/>
      <c r="AJE42" s="5"/>
      <c r="AJF42" s="5"/>
      <c r="AJG42" s="5"/>
      <c r="AJH42" s="5"/>
      <c r="AJI42" s="5"/>
      <c r="AJJ42" s="5"/>
      <c r="AJK42" s="5"/>
      <c r="AJL42" s="5"/>
      <c r="AJM42" s="5"/>
      <c r="AJN42" s="5"/>
      <c r="AJO42" s="5"/>
      <c r="AJP42" s="5"/>
      <c r="AJQ42" s="5"/>
      <c r="AJR42" s="5"/>
      <c r="AJS42" s="5"/>
      <c r="AJT42" s="5"/>
      <c r="AJU42" s="5"/>
      <c r="AJV42" s="5"/>
      <c r="AJW42" s="5"/>
      <c r="AJX42" s="5"/>
      <c r="AJY42" s="5"/>
      <c r="AJZ42" s="5"/>
      <c r="AKA42" s="5"/>
      <c r="AKB42" s="5"/>
      <c r="AKC42" s="5"/>
      <c r="AKD42" s="5"/>
      <c r="AKE42" s="5"/>
      <c r="AKF42" s="5"/>
      <c r="AKG42" s="5"/>
      <c r="AKH42" s="5"/>
      <c r="AKI42" s="5"/>
      <c r="AKJ42" s="5"/>
      <c r="AKK42" s="5"/>
      <c r="AKL42" s="5"/>
      <c r="AKM42" s="5"/>
      <c r="AKN42" s="5"/>
      <c r="AKO42" s="5"/>
      <c r="AKP42" s="5"/>
      <c r="AKQ42" s="5"/>
      <c r="AKR42" s="5"/>
      <c r="AKS42" s="5"/>
      <c r="AKT42" s="5"/>
      <c r="AKU42" s="5"/>
      <c r="AKV42" s="5"/>
      <c r="AKW42" s="5"/>
      <c r="AKX42" s="5"/>
      <c r="AKY42" s="5"/>
      <c r="AKZ42" s="5"/>
      <c r="ALA42" s="5"/>
      <c r="ALB42" s="5"/>
      <c r="ALC42" s="5"/>
      <c r="ALD42" s="5"/>
      <c r="ALE42" s="5"/>
      <c r="ALF42" s="5"/>
      <c r="ALG42" s="5"/>
      <c r="ALH42" s="5"/>
      <c r="ALI42" s="5"/>
      <c r="ALJ42" s="5"/>
      <c r="ALK42" s="5"/>
      <c r="ALL42" s="5"/>
      <c r="ALM42" s="5"/>
      <c r="ALN42" s="5"/>
      <c r="ALO42" s="5"/>
      <c r="ALP42" s="5"/>
      <c r="ALQ42" s="5"/>
      <c r="ALR42" s="5"/>
      <c r="ALS42" s="5"/>
      <c r="ALT42" s="5"/>
      <c r="ALU42" s="5"/>
      <c r="ALV42" s="5"/>
      <c r="ALW42" s="5"/>
      <c r="ALX42" s="5"/>
      <c r="ALY42" s="5"/>
      <c r="ALZ42" s="5"/>
      <c r="AMA42" s="5"/>
      <c r="AMB42" s="5"/>
      <c r="AMC42" s="5"/>
      <c r="AMD42" s="5"/>
      <c r="AME42" s="5"/>
      <c r="AMF42" s="5"/>
      <c r="AMG42" s="5"/>
      <c r="AMH42" s="5"/>
      <c r="AMI42" s="5"/>
      <c r="AMJ42" s="5"/>
      <c r="AMK42" s="5"/>
    </row>
    <row r="43" spans="1:1025">
      <c r="A43" s="62"/>
      <c r="B43" s="63"/>
      <c r="C43" s="55"/>
      <c r="D43" s="45"/>
      <c r="E43" s="55"/>
      <c r="F43" s="55"/>
      <c r="G43" s="55"/>
      <c r="H43" s="45"/>
      <c r="I43" s="45"/>
      <c r="J43" s="64"/>
      <c r="K43" s="55"/>
      <c r="L43" s="55"/>
      <c r="M43" s="65"/>
      <c r="N43" s="66"/>
      <c r="O43" s="12"/>
    </row>
    <row r="44" spans="1:1025">
      <c r="A44" s="70" t="s">
        <v>105</v>
      </c>
    </row>
    <row r="45" spans="1:1025">
      <c r="A45" s="71" t="s">
        <v>78</v>
      </c>
    </row>
  </sheetData>
  <mergeCells count="17">
    <mergeCell ref="R1:S1"/>
    <mergeCell ref="A1:N1"/>
    <mergeCell ref="A2:N2"/>
    <mergeCell ref="B5:F5"/>
    <mergeCell ref="A18:N18"/>
    <mergeCell ref="Q35:T35"/>
    <mergeCell ref="K15:K16"/>
    <mergeCell ref="M15:M16"/>
    <mergeCell ref="N15:N16"/>
    <mergeCell ref="A17:N17"/>
    <mergeCell ref="C15:C16"/>
    <mergeCell ref="D15:D16"/>
    <mergeCell ref="E15:E16"/>
    <mergeCell ref="F15:F16"/>
    <mergeCell ref="G15:G16"/>
    <mergeCell ref="H15:H16"/>
    <mergeCell ref="I15:I16"/>
  </mergeCells>
  <conditionalFormatting sqref="I19:I33 I35:I42">
    <cfRule type="containsText" dxfId="14" priority="94" operator="containsText" text="erro">
      <formula>NOT(ISERROR(SEARCH("erro",I19)))</formula>
    </cfRule>
    <cfRule type="cellIs" dxfId="13" priority="95" operator="equal">
      <formula>"""erro"""</formula>
    </cfRule>
  </conditionalFormatting>
  <conditionalFormatting sqref="N19:N33 N35:N42">
    <cfRule type="cellIs" dxfId="12" priority="93" operator="greaterThan">
      <formula>6</formula>
    </cfRule>
  </conditionalFormatting>
  <conditionalFormatting sqref="N19:N33 N35:N42">
    <cfRule type="cellIs" dxfId="11" priority="92" operator="greaterThan">
      <formula>7</formula>
    </cfRule>
  </conditionalFormatting>
  <conditionalFormatting sqref="I43">
    <cfRule type="containsText" dxfId="10" priority="63" operator="containsText" text="erro">
      <formula>NOT(ISERROR(SEARCH("erro",I43)))</formula>
    </cfRule>
    <cfRule type="cellIs" dxfId="9" priority="64" operator="equal">
      <formula>"""erro"""</formula>
    </cfRule>
  </conditionalFormatting>
  <conditionalFormatting sqref="N43">
    <cfRule type="cellIs" dxfId="8" priority="62" operator="greaterThan">
      <formula>6</formula>
    </cfRule>
  </conditionalFormatting>
  <conditionalFormatting sqref="N43">
    <cfRule type="cellIs" dxfId="7" priority="61" operator="greaterThan">
      <formula>7</formula>
    </cfRule>
  </conditionalFormatting>
  <conditionalFormatting sqref="I34">
    <cfRule type="containsText" dxfId="6" priority="3" operator="containsText" text="erro">
      <formula>NOT(ISERROR(SEARCH("erro",I34)))</formula>
    </cfRule>
    <cfRule type="cellIs" dxfId="5" priority="4" operator="equal">
      <formula>"""erro"""</formula>
    </cfRule>
  </conditionalFormatting>
  <conditionalFormatting sqref="N34">
    <cfRule type="cellIs" dxfId="4" priority="2" operator="greaterThan">
      <formula>6</formula>
    </cfRule>
  </conditionalFormatting>
  <conditionalFormatting sqref="N34">
    <cfRule type="cellIs" dxfId="3" priority="1" operator="greaterThan">
      <formula>7</formula>
    </cfRule>
  </conditionalFormatting>
  <printOptions gridLines="1"/>
  <pageMargins left="0.98425196850393704" right="0.78740157480314965" top="1.5748031496062993" bottom="0.78740157480314965" header="0.51181102362204722" footer="0.51181102362204722"/>
  <pageSetup paperSize="9" scale="95" firstPageNumber="0" orientation="portrait" r:id="rId1"/>
  <headerFooter>
    <oddFooter>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1"/>
  <sheetViews>
    <sheetView zoomScale="85" zoomScaleNormal="85" workbookViewId="0">
      <selection activeCell="P31" sqref="P31"/>
    </sheetView>
  </sheetViews>
  <sheetFormatPr defaultRowHeight="12.75"/>
  <cols>
    <col min="1" max="1" width="18.42578125" customWidth="1"/>
    <col min="2" max="2" width="11.140625" customWidth="1"/>
    <col min="4" max="4" width="11.42578125" customWidth="1"/>
    <col min="9" max="9" width="9.42578125" customWidth="1"/>
    <col min="12" max="12" width="9.140625" customWidth="1"/>
  </cols>
  <sheetData>
    <row r="1" spans="1:27">
      <c r="A1" s="103" t="s">
        <v>16</v>
      </c>
      <c r="B1" s="90" t="s">
        <v>17</v>
      </c>
      <c r="C1" s="90"/>
      <c r="D1" s="4"/>
      <c r="E1" s="4"/>
    </row>
    <row r="2" spans="1:27" ht="13.5" thickBot="1">
      <c r="A2" s="103"/>
      <c r="B2" s="90"/>
      <c r="C2" s="90"/>
      <c r="D2" s="4"/>
      <c r="E2" s="4"/>
    </row>
    <row r="3" spans="1:27" ht="17.25" thickTop="1">
      <c r="A3" s="9" t="s">
        <v>18</v>
      </c>
      <c r="B3" s="9">
        <v>0.43</v>
      </c>
      <c r="C3" s="10"/>
      <c r="D3" s="4"/>
      <c r="E3" s="4"/>
      <c r="G3" s="104" t="s">
        <v>69</v>
      </c>
      <c r="H3" s="97" t="s">
        <v>62</v>
      </c>
      <c r="I3" s="98"/>
      <c r="J3" s="97" t="s">
        <v>63</v>
      </c>
      <c r="K3" s="98"/>
      <c r="L3" s="97" t="s">
        <v>61</v>
      </c>
      <c r="M3" s="98"/>
      <c r="N3" s="97" t="s">
        <v>64</v>
      </c>
      <c r="O3" s="98"/>
      <c r="P3" s="97" t="s">
        <v>65</v>
      </c>
      <c r="Q3" s="98"/>
      <c r="R3" s="97" t="s">
        <v>66</v>
      </c>
      <c r="S3" s="98"/>
      <c r="T3" s="97" t="s">
        <v>67</v>
      </c>
      <c r="U3" s="98"/>
      <c r="V3" s="97" t="s">
        <v>68</v>
      </c>
      <c r="W3" s="98"/>
      <c r="X3" s="97" t="s">
        <v>80</v>
      </c>
      <c r="Y3" s="98"/>
      <c r="Z3" s="101"/>
      <c r="AA3" s="101"/>
    </row>
    <row r="4" spans="1:27" ht="16.5">
      <c r="A4" s="9" t="s">
        <v>19</v>
      </c>
      <c r="B4" s="9">
        <v>0.55000000000000004</v>
      </c>
      <c r="C4" s="10"/>
      <c r="D4" s="4"/>
      <c r="E4" s="4"/>
      <c r="G4" s="105"/>
      <c r="H4" s="28" t="s">
        <v>43</v>
      </c>
      <c r="I4" s="29" t="s">
        <v>60</v>
      </c>
      <c r="J4" s="28" t="s">
        <v>43</v>
      </c>
      <c r="K4" s="29" t="s">
        <v>60</v>
      </c>
      <c r="L4" s="28" t="s">
        <v>43</v>
      </c>
      <c r="M4" s="29" t="s">
        <v>60</v>
      </c>
      <c r="N4" s="28" t="s">
        <v>43</v>
      </c>
      <c r="O4" s="29" t="s">
        <v>60</v>
      </c>
      <c r="P4" s="28" t="s">
        <v>43</v>
      </c>
      <c r="Q4" s="29" t="s">
        <v>60</v>
      </c>
      <c r="R4" s="28" t="s">
        <v>43</v>
      </c>
      <c r="S4" s="29" t="s">
        <v>60</v>
      </c>
      <c r="T4" s="28" t="s">
        <v>43</v>
      </c>
      <c r="U4" s="29" t="s">
        <v>60</v>
      </c>
      <c r="V4" s="28" t="s">
        <v>43</v>
      </c>
      <c r="W4" s="29" t="s">
        <v>60</v>
      </c>
      <c r="X4" s="28" t="s">
        <v>43</v>
      </c>
      <c r="Y4" s="29" t="s">
        <v>60</v>
      </c>
      <c r="Z4" s="27"/>
      <c r="AA4" s="27"/>
    </row>
    <row r="5" spans="1:27" ht="16.5">
      <c r="A5" s="9" t="s">
        <v>20</v>
      </c>
      <c r="B5" s="9">
        <v>0.76</v>
      </c>
      <c r="C5" s="10"/>
      <c r="D5" s="4"/>
      <c r="E5" s="4"/>
      <c r="G5" s="31">
        <f>'CIRC 01.'!A18</f>
        <v>0</v>
      </c>
      <c r="H5" s="30">
        <f>IF('CIRC 01.'!H18=95,'CIRC 01.'!B18*1000,0)</f>
        <v>0</v>
      </c>
      <c r="I5" s="99">
        <f>SUM(H5:H47)</f>
        <v>0</v>
      </c>
      <c r="J5" s="30">
        <f>IF('CIRC 01.'!H18=70,'CIRC 01.'!B18*1000,0)</f>
        <v>0</v>
      </c>
      <c r="K5" s="99">
        <f>SUM(J5:J47)</f>
        <v>0</v>
      </c>
      <c r="L5" s="30">
        <f>IF('CIRC 01.'!H18=50,'CIRC 01.'!B18*1000,0)</f>
        <v>0</v>
      </c>
      <c r="M5" s="99">
        <f>SUM(L5:L47)</f>
        <v>0</v>
      </c>
      <c r="N5" s="30">
        <f>IF('CIRC 01.'!H18=35,'CIRC 01.'!B18*1000,0)</f>
        <v>0</v>
      </c>
      <c r="O5" s="99">
        <f>SUM(N5:N47)</f>
        <v>0</v>
      </c>
      <c r="P5" s="30">
        <f>IF('CIRC 01.'!H18=25,'CIRC 01.'!B18*1000,0)</f>
        <v>0</v>
      </c>
      <c r="Q5" s="99">
        <f>SUM(P5:P47)</f>
        <v>0</v>
      </c>
      <c r="R5" s="30">
        <f>IF('CIRC 01.'!H18=16,'CIRC 01.'!B18*1000,0)</f>
        <v>0</v>
      </c>
      <c r="S5" s="99">
        <f>SUM(R5:R47)</f>
        <v>0</v>
      </c>
      <c r="T5" s="30">
        <f>IF('CIRC 01.'!H18=10,'CIRC 01.'!B18*1000,0)</f>
        <v>0</v>
      </c>
      <c r="U5" s="99">
        <f>SUM(T5:T47)</f>
        <v>165</v>
      </c>
      <c r="V5" s="30">
        <f>IF('CIRC 01.'!H18=6,'CIRC 01.'!B18*1000,0)</f>
        <v>0</v>
      </c>
      <c r="W5" s="99">
        <f>SUM(V5:V47)</f>
        <v>225</v>
      </c>
      <c r="X5" s="30">
        <f>IF('CIRC 01.'!H18=4,'CIRC 01.'!B18*1000,0)</f>
        <v>0</v>
      </c>
      <c r="Y5" s="99">
        <f>SUM(X5:X47)</f>
        <v>251.5</v>
      </c>
      <c r="Z5" s="13"/>
      <c r="AA5" s="102"/>
    </row>
    <row r="6" spans="1:27" ht="16.5">
      <c r="A6" s="9" t="s">
        <v>21</v>
      </c>
      <c r="B6" s="9">
        <v>0.98</v>
      </c>
      <c r="C6" s="4"/>
      <c r="D6" s="4"/>
      <c r="E6" s="4"/>
      <c r="G6" s="31" t="str">
        <f>'CIRC 01.'!A19</f>
        <v>T1 - QC</v>
      </c>
      <c r="H6" s="30">
        <f>IF('CIRC 01.'!H19=95,'CIRC 01.'!B19*1000,0)</f>
        <v>0</v>
      </c>
      <c r="I6" s="99"/>
      <c r="J6" s="30">
        <f>IF('CIRC 01.'!H19=70,'CIRC 01.'!B19*1000,0)</f>
        <v>0</v>
      </c>
      <c r="K6" s="99"/>
      <c r="L6" s="30">
        <f>IF('CIRC 01.'!H19=50,'CIRC 01.'!B19*1000,0)</f>
        <v>0</v>
      </c>
      <c r="M6" s="99"/>
      <c r="N6" s="30">
        <f>IF('CIRC 01.'!H19=35,'CIRC 01.'!B19*1000,0)</f>
        <v>0</v>
      </c>
      <c r="O6" s="99"/>
      <c r="P6" s="30">
        <f>IF('CIRC 01.'!H19=25,'CIRC 01.'!B19*1000,0)</f>
        <v>0</v>
      </c>
      <c r="Q6" s="99"/>
      <c r="R6" s="30">
        <f>IF('CIRC 01.'!H19=16,'CIRC 01.'!B19*1000,0)</f>
        <v>0</v>
      </c>
      <c r="S6" s="99"/>
      <c r="T6" s="30">
        <f>IF('CIRC 01.'!H19=10,'CIRC 01.'!B19*1000,0)</f>
        <v>5</v>
      </c>
      <c r="U6" s="99"/>
      <c r="V6" s="30">
        <f>IF('CIRC 01.'!H19=6,'CIRC 01.'!B19*1000,0)</f>
        <v>0</v>
      </c>
      <c r="W6" s="99"/>
      <c r="X6" s="30">
        <f>IF('CIRC 01.'!H19=4,'CIRC 01.'!B19*1000,0)</f>
        <v>0</v>
      </c>
      <c r="Y6" s="99"/>
      <c r="Z6" s="13"/>
      <c r="AA6" s="102"/>
    </row>
    <row r="7" spans="1:27" ht="16.5">
      <c r="A7" s="7" t="s">
        <v>22</v>
      </c>
      <c r="B7" s="8">
        <v>1.33</v>
      </c>
      <c r="C7" s="4"/>
      <c r="D7" s="4"/>
      <c r="E7" s="4"/>
      <c r="G7" s="31" t="str">
        <f>'CIRC 01.'!A20</f>
        <v>QC - A</v>
      </c>
      <c r="H7" s="30">
        <f>IF('CIRC 01.'!H20=95,'CIRC 01.'!B20*1000,0)</f>
        <v>0</v>
      </c>
      <c r="I7" s="99"/>
      <c r="J7" s="30">
        <f>IF('CIRC 01.'!H20=70,'CIRC 01.'!B20*1000,0)</f>
        <v>0</v>
      </c>
      <c r="K7" s="99"/>
      <c r="L7" s="30">
        <f>IF('CIRC 01.'!H20=50,'CIRC 01.'!B20*1000,0)</f>
        <v>0</v>
      </c>
      <c r="M7" s="99"/>
      <c r="N7" s="30">
        <f>IF('CIRC 01.'!H20=35,'CIRC 01.'!B20*1000,0)</f>
        <v>0</v>
      </c>
      <c r="O7" s="99"/>
      <c r="P7" s="30">
        <f>IF('CIRC 01.'!H20=25,'CIRC 01.'!B20*1000,0)</f>
        <v>0</v>
      </c>
      <c r="Q7" s="99"/>
      <c r="R7" s="30">
        <f>IF('CIRC 01.'!H20=16,'CIRC 01.'!B20*1000,0)</f>
        <v>0</v>
      </c>
      <c r="S7" s="99"/>
      <c r="T7" s="30">
        <f>IF('CIRC 01.'!H20=10,'CIRC 01.'!B20*1000,0)</f>
        <v>16.5</v>
      </c>
      <c r="U7" s="99"/>
      <c r="V7" s="30">
        <f>IF('CIRC 01.'!H20=6,'CIRC 01.'!B20*1000,0)</f>
        <v>0</v>
      </c>
      <c r="W7" s="99"/>
      <c r="X7" s="30">
        <f>IF('CIRC 01.'!H20=4,'CIRC 01.'!B20*1000,0)</f>
        <v>0</v>
      </c>
      <c r="Y7" s="99"/>
      <c r="Z7" s="13"/>
      <c r="AA7" s="102"/>
    </row>
    <row r="8" spans="1:27" ht="16.5">
      <c r="A8" s="7" t="s">
        <v>23</v>
      </c>
      <c r="B8" s="6">
        <v>2.0299999999999998</v>
      </c>
      <c r="C8" s="4"/>
      <c r="D8" s="4"/>
      <c r="E8" s="4"/>
      <c r="G8" s="31">
        <f>'CIRC 01.'!A21</f>
        <v>0</v>
      </c>
      <c r="H8" s="30">
        <f>IF('CIRC 01.'!H21=95,'CIRC 01.'!B21*1000,0)</f>
        <v>0</v>
      </c>
      <c r="I8" s="99"/>
      <c r="J8" s="30">
        <f>IF('CIRC 01.'!H21=70,'CIRC 01.'!B21*1000,0)</f>
        <v>0</v>
      </c>
      <c r="K8" s="99"/>
      <c r="L8" s="30">
        <f>IF('CIRC 01.'!H21=50,'CIRC 01.'!B21*1000,0)</f>
        <v>0</v>
      </c>
      <c r="M8" s="99"/>
      <c r="N8" s="30">
        <f>IF('CIRC 01.'!H21=35,'CIRC 01.'!B21*1000,0)</f>
        <v>0</v>
      </c>
      <c r="O8" s="99"/>
      <c r="P8" s="30">
        <f>IF('CIRC 01.'!H21=25,'CIRC 01.'!B21*1000,0)</f>
        <v>0</v>
      </c>
      <c r="Q8" s="99"/>
      <c r="R8" s="30">
        <f>IF('CIRC 01.'!H21=16,'CIRC 01.'!B21*1000,0)</f>
        <v>0</v>
      </c>
      <c r="S8" s="99"/>
      <c r="T8" s="30">
        <f>IF('CIRC 01.'!H21=10,'CIRC 01.'!B21*1000,0)</f>
        <v>0</v>
      </c>
      <c r="U8" s="99"/>
      <c r="V8" s="30">
        <f>IF('CIRC 01.'!H21=6,'CIRC 01.'!B21*1000,0)</f>
        <v>0</v>
      </c>
      <c r="W8" s="99"/>
      <c r="X8" s="30">
        <f>IF('CIRC 01.'!H21=4,'CIRC 01.'!B21*1000,0)</f>
        <v>0</v>
      </c>
      <c r="Y8" s="99"/>
      <c r="Z8" s="13"/>
      <c r="AA8" s="102"/>
    </row>
    <row r="9" spans="1:27" ht="16.5">
      <c r="A9" s="7" t="s">
        <v>24</v>
      </c>
      <c r="B9" s="6">
        <v>3.17</v>
      </c>
      <c r="C9" s="4"/>
      <c r="D9" s="4"/>
      <c r="E9" s="4"/>
      <c r="G9" s="31" t="str">
        <f>'CIRC 01.'!A22</f>
        <v>A - B</v>
      </c>
      <c r="H9" s="30">
        <f>IF('CIRC 01.'!H22=95,'CIRC 01.'!B22*1000,0)</f>
        <v>0</v>
      </c>
      <c r="I9" s="99"/>
      <c r="J9" s="30">
        <f>IF('CIRC 01.'!H22=70,'CIRC 01.'!B22*1000,0)</f>
        <v>0</v>
      </c>
      <c r="K9" s="99"/>
      <c r="L9" s="30">
        <f>IF('CIRC 01.'!H22=50,'CIRC 01.'!B22*1000,0)</f>
        <v>0</v>
      </c>
      <c r="M9" s="99"/>
      <c r="N9" s="30">
        <f>IF('CIRC 01.'!H22=35,'CIRC 01.'!B22*1000,0)</f>
        <v>0</v>
      </c>
      <c r="O9" s="99"/>
      <c r="P9" s="30">
        <f>IF('CIRC 01.'!H22=25,'CIRC 01.'!B22*1000,0)</f>
        <v>0</v>
      </c>
      <c r="Q9" s="99"/>
      <c r="R9" s="30">
        <f>IF('CIRC 01.'!H22=16,'CIRC 01.'!B22*1000,0)</f>
        <v>0</v>
      </c>
      <c r="S9" s="99"/>
      <c r="T9" s="30">
        <f>IF('CIRC 01.'!H22=10,'CIRC 01.'!B22*1000,0)</f>
        <v>0</v>
      </c>
      <c r="U9" s="99"/>
      <c r="V9" s="30">
        <f>IF('CIRC 01.'!H22=6,'CIRC 01.'!B22*1000,0)</f>
        <v>0</v>
      </c>
      <c r="W9" s="99"/>
      <c r="X9" s="30">
        <f>IF('CIRC 01.'!H22=4,'CIRC 01.'!B22*1000,0)</f>
        <v>26.5</v>
      </c>
      <c r="Y9" s="99"/>
      <c r="Z9" s="13"/>
      <c r="AA9" s="102"/>
    </row>
    <row r="10" spans="1:27" ht="16.5">
      <c r="A10" s="7" t="s">
        <v>25</v>
      </c>
      <c r="B10" s="6">
        <v>5.25</v>
      </c>
      <c r="C10" s="4"/>
      <c r="D10" s="4"/>
      <c r="E10" s="4"/>
      <c r="G10" s="31" t="str">
        <f>'CIRC 01.'!A23</f>
        <v>B - C</v>
      </c>
      <c r="H10" s="30">
        <f>IF('CIRC 01.'!H23=95,'CIRC 01.'!B23*1000,0)</f>
        <v>0</v>
      </c>
      <c r="I10" s="99"/>
      <c r="J10" s="30">
        <f>IF('CIRC 01.'!H23=70,'CIRC 01.'!B23*1000,0)</f>
        <v>0</v>
      </c>
      <c r="K10" s="99"/>
      <c r="L10" s="30">
        <f>IF('CIRC 01.'!H23=50,'CIRC 01.'!B23*1000,0)</f>
        <v>0</v>
      </c>
      <c r="M10" s="99"/>
      <c r="N10" s="30">
        <f>IF('CIRC 01.'!H23=35,'CIRC 01.'!B23*1000,0)</f>
        <v>0</v>
      </c>
      <c r="O10" s="99"/>
      <c r="P10" s="30">
        <f>IF('CIRC 01.'!H23=25,'CIRC 01.'!B23*1000,0)</f>
        <v>0</v>
      </c>
      <c r="Q10" s="99"/>
      <c r="R10" s="30">
        <f>IF('CIRC 01.'!H23=16,'CIRC 01.'!B23*1000,0)</f>
        <v>0</v>
      </c>
      <c r="S10" s="99"/>
      <c r="T10" s="30">
        <f>IF('CIRC 01.'!H23=10,'CIRC 01.'!B23*1000,0)</f>
        <v>0</v>
      </c>
      <c r="U10" s="99"/>
      <c r="V10" s="30">
        <f>IF('CIRC 01.'!H23=6,'CIRC 01.'!B23*1000,0)</f>
        <v>0</v>
      </c>
      <c r="W10" s="99"/>
      <c r="X10" s="30">
        <f>IF('CIRC 01.'!H23=4,'CIRC 01.'!B23*1000,0)</f>
        <v>35</v>
      </c>
      <c r="Y10" s="99"/>
      <c r="Z10" s="13"/>
      <c r="AA10" s="102"/>
    </row>
    <row r="11" spans="1:27" ht="16.5">
      <c r="A11" s="9" t="s">
        <v>26</v>
      </c>
      <c r="B11" s="9">
        <v>7.79</v>
      </c>
      <c r="C11" s="4"/>
      <c r="D11" s="4"/>
      <c r="E11" s="4"/>
      <c r="G11" s="31" t="str">
        <f>'CIRC 01.'!A24</f>
        <v>C - D</v>
      </c>
      <c r="H11" s="30">
        <f>IF('CIRC 01.'!H24=95,'CIRC 01.'!B24*1000,0)</f>
        <v>0</v>
      </c>
      <c r="I11" s="99"/>
      <c r="J11" s="30">
        <f>IF('CIRC 01.'!H24=70,'CIRC 01.'!B24*1000,0)</f>
        <v>0</v>
      </c>
      <c r="K11" s="99"/>
      <c r="L11" s="30">
        <f>IF('CIRC 01.'!H24=50,'CIRC 01.'!B24*1000,0)</f>
        <v>0</v>
      </c>
      <c r="M11" s="99"/>
      <c r="N11" s="30">
        <f>IF('CIRC 01.'!H24=35,'CIRC 01.'!B24*1000,0)</f>
        <v>0</v>
      </c>
      <c r="O11" s="99"/>
      <c r="P11" s="30">
        <f>IF('CIRC 01.'!H24=25,'CIRC 01.'!B24*1000,0)</f>
        <v>0</v>
      </c>
      <c r="Q11" s="99"/>
      <c r="R11" s="30">
        <f>IF('CIRC 01.'!H24=16,'CIRC 01.'!B24*1000,0)</f>
        <v>0</v>
      </c>
      <c r="S11" s="99"/>
      <c r="T11" s="30">
        <f>IF('CIRC 01.'!H24=10,'CIRC 01.'!B24*1000,0)</f>
        <v>0</v>
      </c>
      <c r="U11" s="99"/>
      <c r="V11" s="30">
        <f>IF('CIRC 01.'!H24=6,'CIRC 01.'!B24*1000,0)</f>
        <v>0</v>
      </c>
      <c r="W11" s="99"/>
      <c r="X11" s="30">
        <f>IF('CIRC 01.'!H24=4,'CIRC 01.'!B24*1000,0)</f>
        <v>30</v>
      </c>
      <c r="Y11" s="99"/>
      <c r="Z11" s="13"/>
      <c r="AA11" s="102"/>
    </row>
    <row r="12" spans="1:27" ht="16.5">
      <c r="A12" s="9" t="s">
        <v>27</v>
      </c>
      <c r="B12" s="23">
        <v>12.4</v>
      </c>
      <c r="C12" s="4"/>
      <c r="D12" s="4"/>
      <c r="E12" s="4"/>
      <c r="G12" s="31" t="str">
        <f>'CIRC 01.'!A25</f>
        <v>D- E</v>
      </c>
      <c r="H12" s="30">
        <f>IF('CIRC 01.'!H25=95,'CIRC 01.'!B25*1000,0)</f>
        <v>0</v>
      </c>
      <c r="I12" s="99"/>
      <c r="J12" s="30">
        <f>IF('CIRC 01.'!H25=70,'CIRC 01.'!B25*1000,0)</f>
        <v>0</v>
      </c>
      <c r="K12" s="99"/>
      <c r="L12" s="30">
        <f>IF('CIRC 01.'!H25=50,'CIRC 01.'!B25*1000,0)</f>
        <v>0</v>
      </c>
      <c r="M12" s="99"/>
      <c r="N12" s="30">
        <f>IF('CIRC 01.'!H25=35,'CIRC 01.'!B25*1000,0)</f>
        <v>0</v>
      </c>
      <c r="O12" s="99"/>
      <c r="P12" s="30">
        <f>IF('CIRC 01.'!H25=25,'CIRC 01.'!B25*1000,0)</f>
        <v>0</v>
      </c>
      <c r="Q12" s="99"/>
      <c r="R12" s="30">
        <f>IF('CIRC 01.'!H25=16,'CIRC 01.'!B25*1000,0)</f>
        <v>0</v>
      </c>
      <c r="S12" s="99"/>
      <c r="T12" s="30">
        <f>IF('CIRC 01.'!H25=10,'CIRC 01.'!B25*1000,0)</f>
        <v>0</v>
      </c>
      <c r="U12" s="99"/>
      <c r="V12" s="30">
        <f>IF('CIRC 01.'!H25=6,'CIRC 01.'!B25*1000,0)</f>
        <v>0</v>
      </c>
      <c r="W12" s="99"/>
      <c r="X12" s="30">
        <f>IF('CIRC 01.'!H25=4,'CIRC 01.'!B25*1000,0)</f>
        <v>30</v>
      </c>
      <c r="Y12" s="99"/>
      <c r="Z12" s="13"/>
      <c r="AA12" s="102"/>
    </row>
    <row r="13" spans="1:27">
      <c r="A13" s="4"/>
      <c r="B13" s="4"/>
      <c r="C13" s="4"/>
      <c r="D13" s="4"/>
      <c r="E13" s="4"/>
      <c r="G13" s="31" t="str">
        <f>'CIRC 01.'!A26</f>
        <v>E - F</v>
      </c>
      <c r="H13" s="30">
        <f>IF('CIRC 01.'!H26=95,'CIRC 01.'!B26*1000,0)</f>
        <v>0</v>
      </c>
      <c r="I13" s="99"/>
      <c r="J13" s="30">
        <f>IF('CIRC 01.'!H26=70,'CIRC 01.'!B26*1000,0)</f>
        <v>0</v>
      </c>
      <c r="K13" s="99"/>
      <c r="L13" s="30">
        <f>IF('CIRC 01.'!H26=50,'CIRC 01.'!B26*1000,0)</f>
        <v>0</v>
      </c>
      <c r="M13" s="99"/>
      <c r="N13" s="30">
        <f>IF('CIRC 01.'!H26=35,'CIRC 01.'!B26*1000,0)</f>
        <v>0</v>
      </c>
      <c r="O13" s="99"/>
      <c r="P13" s="30">
        <f>IF('CIRC 01.'!H26=25,'CIRC 01.'!B26*1000,0)</f>
        <v>0</v>
      </c>
      <c r="Q13" s="99"/>
      <c r="R13" s="30">
        <f>IF('CIRC 01.'!H26=16,'CIRC 01.'!B26*1000,0)</f>
        <v>0</v>
      </c>
      <c r="S13" s="99"/>
      <c r="T13" s="30">
        <f>IF('CIRC 01.'!H26=10,'CIRC 01.'!B26*1000,0)</f>
        <v>0</v>
      </c>
      <c r="U13" s="99"/>
      <c r="V13" s="30">
        <f>IF('CIRC 01.'!H26=6,'CIRC 01.'!B26*1000,0)</f>
        <v>0</v>
      </c>
      <c r="W13" s="99"/>
      <c r="X13" s="30">
        <f>IF('CIRC 01.'!H26=4,'CIRC 01.'!B26*1000,0)</f>
        <v>35</v>
      </c>
      <c r="Y13" s="99"/>
      <c r="Z13" s="13"/>
      <c r="AA13" s="102"/>
    </row>
    <row r="14" spans="1:27">
      <c r="A14" s="18" t="s">
        <v>16</v>
      </c>
      <c r="B14" s="19" t="s">
        <v>28</v>
      </c>
      <c r="C14" s="19" t="s">
        <v>29</v>
      </c>
      <c r="D14" s="19" t="s">
        <v>30</v>
      </c>
      <c r="E14" s="24"/>
      <c r="G14" s="31" t="str">
        <f>'CIRC 01.'!A27</f>
        <v>F - G</v>
      </c>
      <c r="H14" s="30">
        <f>IF('CIRC 01.'!H27=95,'CIRC 01.'!B27*1000,0)</f>
        <v>0</v>
      </c>
      <c r="I14" s="99"/>
      <c r="J14" s="30">
        <f>IF('CIRC 01.'!H27=70,'CIRC 01.'!B27*1000,0)</f>
        <v>0</v>
      </c>
      <c r="K14" s="99"/>
      <c r="L14" s="30">
        <f>IF('CIRC 01.'!H27=50,'CIRC 01.'!B27*1000,0)</f>
        <v>0</v>
      </c>
      <c r="M14" s="99"/>
      <c r="N14" s="30">
        <f>IF('CIRC 01.'!H27=35,'CIRC 01.'!B27*1000,0)</f>
        <v>0</v>
      </c>
      <c r="O14" s="99"/>
      <c r="P14" s="30">
        <f>IF('CIRC 01.'!H27=25,'CIRC 01.'!B27*1000,0)</f>
        <v>0</v>
      </c>
      <c r="Q14" s="99"/>
      <c r="R14" s="30">
        <f>IF('CIRC 01.'!H27=16,'CIRC 01.'!B27*1000,0)</f>
        <v>0</v>
      </c>
      <c r="S14" s="99"/>
      <c r="T14" s="30">
        <f>IF('CIRC 01.'!H27=10,'CIRC 01.'!B27*1000,0)</f>
        <v>0</v>
      </c>
      <c r="U14" s="99"/>
      <c r="V14" s="30">
        <f>IF('CIRC 01.'!H27=6,'CIRC 01.'!B27*1000,0)</f>
        <v>0</v>
      </c>
      <c r="W14" s="99"/>
      <c r="X14" s="30">
        <f>IF('CIRC 01.'!H27=4,'CIRC 01.'!B27*1000,0)</f>
        <v>30</v>
      </c>
      <c r="Y14" s="99"/>
      <c r="Z14" s="13"/>
      <c r="AA14" s="102"/>
    </row>
    <row r="15" spans="1:27">
      <c r="A15" s="11" t="s">
        <v>31</v>
      </c>
      <c r="B15" s="13">
        <f>I5*1.05</f>
        <v>0</v>
      </c>
      <c r="C15" s="22">
        <f>B15*2</f>
        <v>0</v>
      </c>
      <c r="D15" s="22">
        <f>B15*3</f>
        <v>0</v>
      </c>
      <c r="E15" s="24"/>
      <c r="G15" s="31" t="str">
        <f>'CIRC 01.'!A28</f>
        <v>G - H</v>
      </c>
      <c r="H15" s="30">
        <f>IF('CIRC 01.'!H28=95,'CIRC 01.'!B28*1000,0)</f>
        <v>0</v>
      </c>
      <c r="I15" s="99"/>
      <c r="J15" s="30">
        <f>IF('CIRC 01.'!H28=70,'CIRC 01.'!B28*1000,0)</f>
        <v>0</v>
      </c>
      <c r="K15" s="99"/>
      <c r="L15" s="30">
        <f>IF('CIRC 01.'!H28=50,'CIRC 01.'!B28*1000,0)</f>
        <v>0</v>
      </c>
      <c r="M15" s="99"/>
      <c r="N15" s="30">
        <f>IF('CIRC 01.'!H28=35,'CIRC 01.'!B28*1000,0)</f>
        <v>0</v>
      </c>
      <c r="O15" s="99"/>
      <c r="P15" s="30">
        <f>IF('CIRC 01.'!H28=25,'CIRC 01.'!B28*1000,0)</f>
        <v>0</v>
      </c>
      <c r="Q15" s="99"/>
      <c r="R15" s="30">
        <f>IF('CIRC 01.'!H28=16,'CIRC 01.'!B28*1000,0)</f>
        <v>0</v>
      </c>
      <c r="S15" s="99"/>
      <c r="T15" s="30">
        <f>IF('CIRC 01.'!H28=10,'CIRC 01.'!B28*1000,0)</f>
        <v>0</v>
      </c>
      <c r="U15" s="99"/>
      <c r="V15" s="30">
        <f>IF('CIRC 01.'!H28=6,'CIRC 01.'!B28*1000,0)</f>
        <v>0</v>
      </c>
      <c r="W15" s="99"/>
      <c r="X15" s="30">
        <f>IF('CIRC 01.'!H28=4,'CIRC 01.'!B28*1000,0)</f>
        <v>30</v>
      </c>
      <c r="Y15" s="99"/>
      <c r="Z15" s="13"/>
      <c r="AA15" s="102"/>
    </row>
    <row r="16" spans="1:27">
      <c r="A16" s="11" t="s">
        <v>32</v>
      </c>
      <c r="B16" s="13">
        <f>K5*1.05</f>
        <v>0</v>
      </c>
      <c r="C16" s="22">
        <f t="shared" ref="C16:C21" si="0">B16*2</f>
        <v>0</v>
      </c>
      <c r="D16" s="22">
        <f t="shared" ref="D16:D22" si="1">B16*3</f>
        <v>0</v>
      </c>
      <c r="E16" s="24"/>
      <c r="G16" s="31" t="str">
        <f>'CIRC 01.'!A29</f>
        <v>H -I</v>
      </c>
      <c r="H16" s="30">
        <f>IF('CIRC 01.'!H29=95,'CIRC 01.'!B29*1000,0)</f>
        <v>0</v>
      </c>
      <c r="I16" s="99"/>
      <c r="J16" s="30">
        <f>IF('CIRC 01.'!H29=70,'CIRC 01.'!B29*1000,0)</f>
        <v>0</v>
      </c>
      <c r="K16" s="99"/>
      <c r="L16" s="30">
        <f>IF('CIRC 01.'!H29=50,'CIRC 01.'!B29*1000,0)</f>
        <v>0</v>
      </c>
      <c r="M16" s="99"/>
      <c r="N16" s="30">
        <f>IF('CIRC 01.'!H29=35,'CIRC 01.'!B29*1000,0)</f>
        <v>0</v>
      </c>
      <c r="O16" s="99"/>
      <c r="P16" s="30">
        <f>IF('CIRC 01.'!H29=25,'CIRC 01.'!B29*1000,0)</f>
        <v>0</v>
      </c>
      <c r="Q16" s="99"/>
      <c r="R16" s="30">
        <f>IF('CIRC 01.'!H29=16,'CIRC 01.'!B29*1000,0)</f>
        <v>0</v>
      </c>
      <c r="S16" s="99"/>
      <c r="T16" s="30">
        <f>IF('CIRC 01.'!H29=10,'CIRC 01.'!B29*1000,0)</f>
        <v>0</v>
      </c>
      <c r="U16" s="99"/>
      <c r="V16" s="30">
        <f>IF('CIRC 01.'!H29=6,'CIRC 01.'!B29*1000,0)</f>
        <v>0</v>
      </c>
      <c r="W16" s="99"/>
      <c r="X16" s="30">
        <f>IF('CIRC 01.'!H29=4,'CIRC 01.'!B29*1000,0)</f>
        <v>35</v>
      </c>
      <c r="Y16" s="99"/>
      <c r="Z16" s="13"/>
      <c r="AA16" s="102"/>
    </row>
    <row r="17" spans="1:27">
      <c r="A17" s="11" t="s">
        <v>33</v>
      </c>
      <c r="B17" s="13">
        <f>M5*1.05</f>
        <v>0</v>
      </c>
      <c r="C17" s="22">
        <f t="shared" si="0"/>
        <v>0</v>
      </c>
      <c r="D17" s="22">
        <f t="shared" si="1"/>
        <v>0</v>
      </c>
      <c r="E17" s="24"/>
      <c r="G17" s="31">
        <f>'CIRC 01.'!A30</f>
        <v>0</v>
      </c>
      <c r="H17" s="30">
        <f>IF('CIRC 01.'!H30=95,'CIRC 01.'!B30*1000,0)</f>
        <v>0</v>
      </c>
      <c r="I17" s="99"/>
      <c r="J17" s="30">
        <f>IF('CIRC 01.'!H30=70,'CIRC 01.'!B30*1000,0)</f>
        <v>0</v>
      </c>
      <c r="K17" s="99"/>
      <c r="L17" s="30">
        <f>IF('CIRC 01.'!H30=50,'CIRC 01.'!B30*1000,0)</f>
        <v>0</v>
      </c>
      <c r="M17" s="99"/>
      <c r="N17" s="30">
        <f>IF('CIRC 01.'!H30=35,'CIRC 01.'!B30*1000,0)</f>
        <v>0</v>
      </c>
      <c r="O17" s="99"/>
      <c r="P17" s="30">
        <f>IF('CIRC 01.'!H30=25,'CIRC 01.'!B30*1000,0)</f>
        <v>0</v>
      </c>
      <c r="Q17" s="99"/>
      <c r="R17" s="30">
        <f>IF('CIRC 01.'!H30=16,'CIRC 01.'!B30*1000,0)</f>
        <v>0</v>
      </c>
      <c r="S17" s="99"/>
      <c r="T17" s="30">
        <f>IF('CIRC 01.'!H30=10,'CIRC 01.'!B30*1000,0)</f>
        <v>0</v>
      </c>
      <c r="U17" s="99"/>
      <c r="V17" s="30">
        <f>IF('CIRC 01.'!H30=6,'CIRC 01.'!B30*1000,0)</f>
        <v>0</v>
      </c>
      <c r="W17" s="99"/>
      <c r="X17" s="30">
        <f>IF('CIRC 01.'!H30=4,'CIRC 01.'!B30*1000,0)</f>
        <v>0</v>
      </c>
      <c r="Y17" s="99"/>
      <c r="Z17" s="13"/>
      <c r="AA17" s="102"/>
    </row>
    <row r="18" spans="1:27">
      <c r="A18" s="11" t="s">
        <v>34</v>
      </c>
      <c r="B18" s="13">
        <f>O5*1.05</f>
        <v>0</v>
      </c>
      <c r="C18" s="22">
        <f t="shared" si="0"/>
        <v>0</v>
      </c>
      <c r="D18" s="22">
        <f t="shared" si="1"/>
        <v>0</v>
      </c>
      <c r="E18" s="24"/>
      <c r="G18" s="31" t="str">
        <f>'CIRC 01.'!A31</f>
        <v>A - J</v>
      </c>
      <c r="H18" s="30">
        <f>IF('CIRC 01.'!H31=95,'CIRC 01.'!B31*1000,0)</f>
        <v>0</v>
      </c>
      <c r="I18" s="99"/>
      <c r="J18" s="30">
        <f>IF('CIRC 01.'!H31=70,'CIRC 01.'!B31*1000,0)</f>
        <v>0</v>
      </c>
      <c r="K18" s="99"/>
      <c r="L18" s="30">
        <f>IF('CIRC 01.'!H31=50,'CIRC 01.'!B31*1000,0)</f>
        <v>0</v>
      </c>
      <c r="M18" s="99"/>
      <c r="N18" s="30">
        <f>IF('CIRC 01.'!H31=35,'CIRC 01.'!B31*1000,0)</f>
        <v>0</v>
      </c>
      <c r="O18" s="99"/>
      <c r="P18" s="30">
        <f>IF('CIRC 01.'!H31=25,'CIRC 01.'!B31*1000,0)</f>
        <v>0</v>
      </c>
      <c r="Q18" s="99"/>
      <c r="R18" s="30">
        <f>IF('CIRC 01.'!H31=16,'CIRC 01.'!B31*1000,0)</f>
        <v>0</v>
      </c>
      <c r="S18" s="99"/>
      <c r="T18" s="30">
        <f>IF('CIRC 01.'!H31=10,'CIRC 01.'!B31*1000,0)</f>
        <v>8.5</v>
      </c>
      <c r="U18" s="99"/>
      <c r="V18" s="30">
        <f>IF('CIRC 01.'!H31=6,'CIRC 01.'!B31*1000,0)</f>
        <v>0</v>
      </c>
      <c r="W18" s="99"/>
      <c r="X18" s="30">
        <f>IF('CIRC 01.'!H31=4,'CIRC 01.'!B31*1000,0)</f>
        <v>0</v>
      </c>
      <c r="Y18" s="99"/>
      <c r="Z18" s="13"/>
      <c r="AA18" s="102"/>
    </row>
    <row r="19" spans="1:27">
      <c r="A19" s="11" t="s">
        <v>35</v>
      </c>
      <c r="B19" s="13">
        <f>Q5*1.05</f>
        <v>0</v>
      </c>
      <c r="C19" s="22">
        <f t="shared" si="0"/>
        <v>0</v>
      </c>
      <c r="D19" s="25">
        <f t="shared" si="1"/>
        <v>0</v>
      </c>
      <c r="E19" s="24"/>
      <c r="G19" s="31" t="str">
        <f>'CIRC 01.'!A32</f>
        <v>J - L</v>
      </c>
      <c r="H19" s="30">
        <f>IF('CIRC 01.'!H32=95,'CIRC 01.'!B32*1000,0)</f>
        <v>0</v>
      </c>
      <c r="I19" s="99"/>
      <c r="J19" s="30">
        <f>IF('CIRC 01.'!H32=70,'CIRC 01.'!B32*1000,0)</f>
        <v>0</v>
      </c>
      <c r="K19" s="99"/>
      <c r="L19" s="30">
        <f>IF('CIRC 01.'!H32=50,'CIRC 01.'!B32*1000,0)</f>
        <v>0</v>
      </c>
      <c r="M19" s="99"/>
      <c r="N19" s="30">
        <f>IF('CIRC 01.'!H32=35,'CIRC 01.'!B32*1000,0)</f>
        <v>0</v>
      </c>
      <c r="O19" s="99"/>
      <c r="P19" s="30">
        <f>IF('CIRC 01.'!H32=25,'CIRC 01.'!B32*1000,0)</f>
        <v>0</v>
      </c>
      <c r="Q19" s="99"/>
      <c r="R19" s="30">
        <f>IF('CIRC 01.'!H32=16,'CIRC 01.'!B32*1000,0)</f>
        <v>0</v>
      </c>
      <c r="S19" s="99"/>
      <c r="T19" s="30">
        <f>IF('CIRC 01.'!H32=10,'CIRC 01.'!B32*1000,0)</f>
        <v>35</v>
      </c>
      <c r="U19" s="99"/>
      <c r="V19" s="30">
        <f>IF('CIRC 01.'!H32=6,'CIRC 01.'!B32*1000,0)</f>
        <v>0</v>
      </c>
      <c r="W19" s="99"/>
      <c r="X19" s="30">
        <f>IF('CIRC 01.'!H32=4,'CIRC 01.'!B32*1000,0)</f>
        <v>0</v>
      </c>
      <c r="Y19" s="99"/>
      <c r="Z19" s="13"/>
      <c r="AA19" s="102"/>
    </row>
    <row r="20" spans="1:27">
      <c r="A20" s="11" t="s">
        <v>36</v>
      </c>
      <c r="B20" s="13">
        <f>S5*1.05</f>
        <v>0</v>
      </c>
      <c r="C20" s="22">
        <f t="shared" si="0"/>
        <v>0</v>
      </c>
      <c r="D20" s="22">
        <f t="shared" si="1"/>
        <v>0</v>
      </c>
      <c r="E20" s="24"/>
      <c r="G20" s="31" t="str">
        <f>'CIRC 01.'!A33</f>
        <v>L -M</v>
      </c>
      <c r="H20" s="30">
        <f>IF('CIRC 01.'!H33=95,'CIRC 01.'!B33*1000,0)</f>
        <v>0</v>
      </c>
      <c r="I20" s="99"/>
      <c r="J20" s="30">
        <f>IF('CIRC 01.'!H33=70,'CIRC 01.'!B33*1000,0)</f>
        <v>0</v>
      </c>
      <c r="K20" s="99"/>
      <c r="L20" s="30">
        <f>IF('CIRC 01.'!H33=50,'CIRC 01.'!B33*1000,0)</f>
        <v>0</v>
      </c>
      <c r="M20" s="99"/>
      <c r="N20" s="30">
        <f>IF('CIRC 01.'!H33=35,'CIRC 01.'!B33*1000,0)</f>
        <v>0</v>
      </c>
      <c r="O20" s="99"/>
      <c r="P20" s="30">
        <f>IF('CIRC 01.'!H33=25,'CIRC 01.'!B33*1000,0)</f>
        <v>0</v>
      </c>
      <c r="Q20" s="99"/>
      <c r="R20" s="30">
        <f>IF('CIRC 01.'!H33=16,'CIRC 01.'!B33*1000,0)</f>
        <v>0</v>
      </c>
      <c r="S20" s="99"/>
      <c r="T20" s="30">
        <f>IF('CIRC 01.'!H33=10,'CIRC 01.'!B33*1000,0)</f>
        <v>35</v>
      </c>
      <c r="U20" s="99"/>
      <c r="V20" s="30">
        <f>IF('CIRC 01.'!H33=6,'CIRC 01.'!B33*1000,0)</f>
        <v>0</v>
      </c>
      <c r="W20" s="99"/>
      <c r="X20" s="30">
        <f>IF('CIRC 01.'!H33=4,'CIRC 01.'!B33*1000,0)</f>
        <v>0</v>
      </c>
      <c r="Y20" s="99"/>
      <c r="Z20" s="13"/>
      <c r="AA20" s="102"/>
    </row>
    <row r="21" spans="1:27">
      <c r="A21" s="11" t="s">
        <v>37</v>
      </c>
      <c r="B21" s="13">
        <f>U5*1.05</f>
        <v>173.25</v>
      </c>
      <c r="C21" s="22">
        <f t="shared" si="0"/>
        <v>346.5</v>
      </c>
      <c r="D21" s="25">
        <f t="shared" si="1"/>
        <v>519.75</v>
      </c>
      <c r="E21" s="24"/>
      <c r="G21" s="31" t="str">
        <f>'CIRC 01.'!A34</f>
        <v>M - N</v>
      </c>
      <c r="H21" s="30">
        <f>IF('CIRC 01.'!H34=95,'CIRC 01.'!B34*1000,0)</f>
        <v>0</v>
      </c>
      <c r="I21" s="99"/>
      <c r="J21" s="30">
        <f>IF('CIRC 01.'!H34=70,'CIRC 01.'!B34*1000,0)</f>
        <v>0</v>
      </c>
      <c r="K21" s="99"/>
      <c r="L21" s="30">
        <f>IF('CIRC 01.'!H34=50,'CIRC 01.'!B34*1000,0)</f>
        <v>0</v>
      </c>
      <c r="M21" s="99"/>
      <c r="N21" s="30">
        <f>IF('CIRC 01.'!H34=35,'CIRC 01.'!B34*1000,0)</f>
        <v>0</v>
      </c>
      <c r="O21" s="99"/>
      <c r="P21" s="30">
        <f>IF('CIRC 01.'!H34=25,'CIRC 01.'!B34*1000,0)</f>
        <v>0</v>
      </c>
      <c r="Q21" s="99"/>
      <c r="R21" s="30">
        <f>IF('CIRC 01.'!H34=16,'CIRC 01.'!B34*1000,0)</f>
        <v>0</v>
      </c>
      <c r="S21" s="99"/>
      <c r="T21" s="30">
        <f>IF('CIRC 01.'!H34=10,'CIRC 01.'!B34*1000,0)</f>
        <v>35</v>
      </c>
      <c r="U21" s="99"/>
      <c r="V21" s="30">
        <f>IF('CIRC 01.'!H34=6,'CIRC 01.'!B34*1000,0)</f>
        <v>0</v>
      </c>
      <c r="W21" s="99"/>
      <c r="X21" s="30">
        <f>IF('CIRC 01.'!H34=4,'CIRC 01.'!B34*1000,0)</f>
        <v>0</v>
      </c>
      <c r="Y21" s="99"/>
      <c r="Z21" s="13"/>
      <c r="AA21" s="102"/>
    </row>
    <row r="22" spans="1:27">
      <c r="A22" s="11" t="s">
        <v>38</v>
      </c>
      <c r="B22" s="13">
        <f>W5*1.05</f>
        <v>236.25</v>
      </c>
      <c r="C22" s="22">
        <f>B22*2</f>
        <v>472.5</v>
      </c>
      <c r="D22" s="25">
        <f t="shared" si="1"/>
        <v>708.75</v>
      </c>
      <c r="E22" s="4"/>
      <c r="G22" s="31" t="str">
        <f>'CIRC 01.'!A35</f>
        <v>N -O</v>
      </c>
      <c r="H22" s="30">
        <f>IF('CIRC 01.'!H35=95,'CIRC 01.'!B35*1000,0)</f>
        <v>0</v>
      </c>
      <c r="I22" s="99"/>
      <c r="J22" s="30">
        <f>IF('CIRC 01.'!H35=70,'CIRC 01.'!B35*1000,0)</f>
        <v>0</v>
      </c>
      <c r="K22" s="99"/>
      <c r="L22" s="30">
        <f>IF('CIRC 01.'!H35=50,'CIRC 01.'!B35*1000,0)</f>
        <v>0</v>
      </c>
      <c r="M22" s="99"/>
      <c r="N22" s="30">
        <f>IF('CIRC 01.'!H35=35,'CIRC 01.'!B35*1000,0)</f>
        <v>0</v>
      </c>
      <c r="O22" s="99"/>
      <c r="P22" s="30">
        <f>IF('CIRC 01.'!H35=25,'CIRC 01.'!B35*1000,0)</f>
        <v>0</v>
      </c>
      <c r="Q22" s="99"/>
      <c r="R22" s="30">
        <f>IF('CIRC 01.'!H35=16,'CIRC 01.'!B35*1000,0)</f>
        <v>0</v>
      </c>
      <c r="S22" s="99"/>
      <c r="T22" s="30">
        <f>IF('CIRC 01.'!H35=10,'CIRC 01.'!B35*1000,0)</f>
        <v>30</v>
      </c>
      <c r="U22" s="99"/>
      <c r="V22" s="30">
        <f>IF('CIRC 01.'!H35=6,'CIRC 01.'!B35*1000,0)</f>
        <v>0</v>
      </c>
      <c r="W22" s="99"/>
      <c r="X22" s="30">
        <f>IF('CIRC 01.'!H35=4,'CIRC 01.'!B35*1000,0)</f>
        <v>0</v>
      </c>
      <c r="Y22" s="99"/>
      <c r="Z22" s="13"/>
      <c r="AA22" s="102"/>
    </row>
    <row r="23" spans="1:27">
      <c r="A23" s="11" t="s">
        <v>40</v>
      </c>
      <c r="B23" s="13">
        <f>Y5*1.05</f>
        <v>264.07499999999999</v>
      </c>
      <c r="C23" s="22">
        <f>B23*2</f>
        <v>528.15</v>
      </c>
      <c r="D23" s="25">
        <f t="shared" ref="D23" si="2">B23*3</f>
        <v>792.22499999999991</v>
      </c>
      <c r="E23" s="24">
        <f>B23*4</f>
        <v>1056.3</v>
      </c>
      <c r="G23" s="31" t="str">
        <f>'CIRC 01.'!A36</f>
        <v>O -P</v>
      </c>
      <c r="H23" s="30">
        <f>IF('CIRC 01.'!H36=95,'CIRC 01.'!B36*1000,0)</f>
        <v>0</v>
      </c>
      <c r="I23" s="99"/>
      <c r="J23" s="30">
        <f>IF('CIRC 01.'!H36=70,'CIRC 01.'!B36*1000,0)</f>
        <v>0</v>
      </c>
      <c r="K23" s="99"/>
      <c r="L23" s="30">
        <f>IF('CIRC 01.'!H36=50,'CIRC 01.'!B36*1000,0)</f>
        <v>0</v>
      </c>
      <c r="M23" s="99"/>
      <c r="N23" s="30">
        <f>IF('CIRC 01.'!H36=35,'CIRC 01.'!B36*1000,0)</f>
        <v>0</v>
      </c>
      <c r="O23" s="99"/>
      <c r="P23" s="30">
        <f>IF('CIRC 01.'!H36=25,'CIRC 01.'!B36*1000,0)</f>
        <v>0</v>
      </c>
      <c r="Q23" s="99"/>
      <c r="R23" s="30">
        <f>IF('CIRC 01.'!H36=16,'CIRC 01.'!B36*1000,0)</f>
        <v>0</v>
      </c>
      <c r="S23" s="99"/>
      <c r="T23" s="30">
        <f>IF('CIRC 01.'!H36=10,'CIRC 01.'!B36*1000,0)</f>
        <v>0</v>
      </c>
      <c r="U23" s="99"/>
      <c r="V23" s="30">
        <f>IF('CIRC 01.'!H36=6,'CIRC 01.'!B36*1000,0)</f>
        <v>30</v>
      </c>
      <c r="W23" s="99"/>
      <c r="X23" s="30">
        <f>IF('CIRC 01.'!H36=4,'CIRC 01.'!B36*1000,0)</f>
        <v>0</v>
      </c>
      <c r="Y23" s="99"/>
      <c r="Z23" s="13"/>
      <c r="AA23" s="102"/>
    </row>
    <row r="24" spans="1:27">
      <c r="A24" s="86" t="s">
        <v>39</v>
      </c>
      <c r="B24" s="86"/>
      <c r="C24" s="86"/>
      <c r="D24" s="86"/>
      <c r="E24" s="24"/>
      <c r="G24" s="31" t="str">
        <f>'CIRC 01.'!A37</f>
        <v>P -Q</v>
      </c>
      <c r="H24" s="30">
        <f>IF('CIRC 01.'!H37=95,'CIRC 01.'!B37*1000,0)</f>
        <v>0</v>
      </c>
      <c r="I24" s="99"/>
      <c r="J24" s="30">
        <f>IF('CIRC 01.'!H37=70,'CIRC 01.'!B37*1000,0)</f>
        <v>0</v>
      </c>
      <c r="K24" s="99"/>
      <c r="L24" s="30">
        <f>IF('CIRC 01.'!H37=50,'CIRC 01.'!B37*1000,0)</f>
        <v>0</v>
      </c>
      <c r="M24" s="99"/>
      <c r="N24" s="30">
        <f>IF('CIRC 01.'!H37=35,'CIRC 01.'!B37*1000,0)</f>
        <v>0</v>
      </c>
      <c r="O24" s="99"/>
      <c r="P24" s="30">
        <f>IF('CIRC 01.'!H37=25,'CIRC 01.'!B37*1000,0)</f>
        <v>0</v>
      </c>
      <c r="Q24" s="99"/>
      <c r="R24" s="30">
        <f>IF('CIRC 01.'!H37=16,'CIRC 01.'!B37*1000,0)</f>
        <v>0</v>
      </c>
      <c r="S24" s="99"/>
      <c r="T24" s="30">
        <f>IF('CIRC 01.'!H37=10,'CIRC 01.'!B37*1000,0)</f>
        <v>0</v>
      </c>
      <c r="U24" s="99"/>
      <c r="V24" s="30">
        <f>IF('CIRC 01.'!H37=6,'CIRC 01.'!B37*1000,0)</f>
        <v>30</v>
      </c>
      <c r="W24" s="99"/>
      <c r="X24" s="30">
        <f>IF('CIRC 01.'!H37=4,'CIRC 01.'!B37*1000,0)</f>
        <v>0</v>
      </c>
      <c r="Y24" s="99"/>
      <c r="Z24" s="13"/>
      <c r="AA24" s="102"/>
    </row>
    <row r="25" spans="1:27">
      <c r="A25" s="11" t="s">
        <v>40</v>
      </c>
      <c r="B25" s="77">
        <f>11*2*9*1.05</f>
        <v>207.9</v>
      </c>
      <c r="C25" s="77"/>
      <c r="D25" s="77"/>
      <c r="E25" s="4"/>
      <c r="G25" s="31" t="str">
        <f>'CIRC 01.'!A38</f>
        <v xml:space="preserve">Q -R </v>
      </c>
      <c r="H25" s="30">
        <f>IF('CIRC 01.'!H38=95,'CIRC 01.'!B38*1000,0)</f>
        <v>0</v>
      </c>
      <c r="I25" s="99"/>
      <c r="J25" s="30">
        <f>IF('CIRC 01.'!H38=70,'CIRC 01.'!B38*1000,0)</f>
        <v>0</v>
      </c>
      <c r="K25" s="99"/>
      <c r="L25" s="30">
        <f>IF('CIRC 01.'!H38=50,'CIRC 01.'!B38*1000,0)</f>
        <v>0</v>
      </c>
      <c r="M25" s="99"/>
      <c r="N25" s="30">
        <f>IF('CIRC 01.'!H38=35,'CIRC 01.'!B38*1000,0)</f>
        <v>0</v>
      </c>
      <c r="O25" s="99"/>
      <c r="P25" s="30">
        <f>IF('CIRC 01.'!H38=25,'CIRC 01.'!B38*1000,0)</f>
        <v>0</v>
      </c>
      <c r="Q25" s="99"/>
      <c r="R25" s="30">
        <f>IF('CIRC 01.'!H38=16,'CIRC 01.'!B38*1000,0)</f>
        <v>0</v>
      </c>
      <c r="S25" s="99"/>
      <c r="T25" s="30">
        <f>IF('CIRC 01.'!H38=10,'CIRC 01.'!B38*1000,0)</f>
        <v>0</v>
      </c>
      <c r="U25" s="99"/>
      <c r="V25" s="30">
        <f>IF('CIRC 01.'!H38=6,'CIRC 01.'!B38*1000,0)</f>
        <v>30</v>
      </c>
      <c r="W25" s="99"/>
      <c r="X25" s="30">
        <f>IF('CIRC 01.'!H38=4,'CIRC 01.'!B38*1000,0)</f>
        <v>0</v>
      </c>
      <c r="Y25" s="99"/>
      <c r="Z25" s="13"/>
      <c r="AA25" s="102"/>
    </row>
    <row r="26" spans="1:27">
      <c r="A26" s="15" t="s">
        <v>41</v>
      </c>
      <c r="B26" s="78">
        <f>11*4*3*1.05</f>
        <v>138.6</v>
      </c>
      <c r="C26" s="78"/>
      <c r="D26" s="78"/>
      <c r="G26" s="31" t="str">
        <f>'CIRC 01.'!A39</f>
        <v>R - S</v>
      </c>
      <c r="H26" s="30">
        <f>IF('CIRC 01.'!H39=95,'CIRC 01.'!B39*1000,0)</f>
        <v>0</v>
      </c>
      <c r="I26" s="99"/>
      <c r="J26" s="30">
        <f>IF('CIRC 01.'!H39=70,'CIRC 01.'!B39*1000,0)</f>
        <v>0</v>
      </c>
      <c r="K26" s="99"/>
      <c r="L26" s="30">
        <f>IF('CIRC 01.'!H39=50,'CIRC 01.'!B39*1000,0)</f>
        <v>0</v>
      </c>
      <c r="M26" s="99"/>
      <c r="N26" s="30">
        <f>IF('CIRC 01.'!H39=35,'CIRC 01.'!B39*1000,0)</f>
        <v>0</v>
      </c>
      <c r="O26" s="99"/>
      <c r="P26" s="30">
        <f>IF('CIRC 01.'!H39=25,'CIRC 01.'!B39*1000,0)</f>
        <v>0</v>
      </c>
      <c r="Q26" s="99"/>
      <c r="R26" s="30">
        <f>IF('CIRC 01.'!H39=16,'CIRC 01.'!B39*1000,0)</f>
        <v>0</v>
      </c>
      <c r="S26" s="99"/>
      <c r="T26" s="30">
        <f>IF('CIRC 01.'!H39=10,'CIRC 01.'!B39*1000,0)</f>
        <v>0</v>
      </c>
      <c r="U26" s="99"/>
      <c r="V26" s="30">
        <f>IF('CIRC 01.'!H39=6,'CIRC 01.'!B39*1000,0)</f>
        <v>30</v>
      </c>
      <c r="W26" s="99"/>
      <c r="X26" s="30">
        <f>IF('CIRC 01.'!H39=4,'CIRC 01.'!B39*1000,0)</f>
        <v>0</v>
      </c>
      <c r="Y26" s="99"/>
      <c r="Z26" s="13"/>
      <c r="AA26" s="102"/>
    </row>
    <row r="27" spans="1:27">
      <c r="A27" s="20" t="s">
        <v>42</v>
      </c>
      <c r="B27" s="21"/>
      <c r="C27" s="21" t="s">
        <v>43</v>
      </c>
      <c r="D27" s="21" t="s">
        <v>44</v>
      </c>
      <c r="E27" s="5" t="s">
        <v>46</v>
      </c>
      <c r="G27" s="31" t="str">
        <f>'CIRC 01.'!A40</f>
        <v>S - T</v>
      </c>
      <c r="H27" s="30">
        <f>IF('CIRC 01.'!H40=95,'CIRC 01.'!B40*1000,0)</f>
        <v>0</v>
      </c>
      <c r="I27" s="99"/>
      <c r="J27" s="30">
        <f>IF('CIRC 01.'!H40=70,'CIRC 01.'!B40*1000,0)</f>
        <v>0</v>
      </c>
      <c r="K27" s="99"/>
      <c r="L27" s="30">
        <f>IF('CIRC 01.'!H40=50,'CIRC 01.'!B40*1000,0)</f>
        <v>0</v>
      </c>
      <c r="M27" s="99"/>
      <c r="N27" s="30">
        <f>IF('CIRC 01.'!H40=35,'CIRC 01.'!B40*1000,0)</f>
        <v>0</v>
      </c>
      <c r="O27" s="99"/>
      <c r="P27" s="30">
        <f>IF('CIRC 01.'!H40=25,'CIRC 01.'!B40*1000,0)</f>
        <v>0</v>
      </c>
      <c r="Q27" s="99"/>
      <c r="R27" s="30">
        <f>IF('CIRC 01.'!H40=16,'CIRC 01.'!B40*1000,0)</f>
        <v>0</v>
      </c>
      <c r="S27" s="99"/>
      <c r="T27" s="30">
        <f>IF('CIRC 01.'!H40=10,'CIRC 01.'!B40*1000,0)</f>
        <v>0</v>
      </c>
      <c r="U27" s="99"/>
      <c r="V27" s="30">
        <f>IF('CIRC 01.'!H40=6,'CIRC 01.'!B40*1000,0)</f>
        <v>35</v>
      </c>
      <c r="W27" s="99"/>
      <c r="X27" s="30">
        <f>IF('CIRC 01.'!H40=4,'CIRC 01.'!B40*1000,0)</f>
        <v>0</v>
      </c>
      <c r="Y27" s="99"/>
      <c r="Z27" s="13"/>
      <c r="AA27" s="102"/>
    </row>
    <row r="28" spans="1:27">
      <c r="A28" s="12" t="s">
        <v>45</v>
      </c>
      <c r="B28" s="13">
        <v>26</v>
      </c>
      <c r="C28" s="36">
        <f>B28*1.05</f>
        <v>27.3</v>
      </c>
      <c r="D28" s="38">
        <f>CEILING(C28/6,1)</f>
        <v>5</v>
      </c>
      <c r="E28" s="5" t="s">
        <v>49</v>
      </c>
      <c r="F28" s="4"/>
      <c r="G28" s="31" t="str">
        <f>'CIRC 01.'!A41</f>
        <v>T - U</v>
      </c>
      <c r="H28" s="30">
        <f>IF('CIRC 01.'!H41=95,'CIRC 01.'!B41*1000,0)</f>
        <v>0</v>
      </c>
      <c r="I28" s="99"/>
      <c r="J28" s="30">
        <f>IF('CIRC 01.'!H41=70,'CIRC 01.'!B41*1000,0)</f>
        <v>0</v>
      </c>
      <c r="K28" s="99"/>
      <c r="L28" s="30">
        <f>IF('CIRC 01.'!H41=50,'CIRC 01.'!B41*1000,0)</f>
        <v>0</v>
      </c>
      <c r="M28" s="99"/>
      <c r="N28" s="30">
        <f>IF('CIRC 01.'!H41=35,'CIRC 01.'!B41*1000,0)</f>
        <v>0</v>
      </c>
      <c r="O28" s="99"/>
      <c r="P28" s="30">
        <f>IF('CIRC 01.'!H41=25,'CIRC 01.'!B41*1000,0)</f>
        <v>0</v>
      </c>
      <c r="Q28" s="99"/>
      <c r="R28" s="30">
        <f>IF('CIRC 01.'!H41=16,'CIRC 01.'!B41*1000,0)</f>
        <v>0</v>
      </c>
      <c r="S28" s="99"/>
      <c r="T28" s="30">
        <f>IF('CIRC 01.'!H41=10,'CIRC 01.'!B41*1000,0)</f>
        <v>0</v>
      </c>
      <c r="U28" s="99"/>
      <c r="V28" s="30">
        <f>IF('CIRC 01.'!H41=6,'CIRC 01.'!B41*1000,0)</f>
        <v>35</v>
      </c>
      <c r="W28" s="99"/>
      <c r="X28" s="30">
        <f>IF('CIRC 01.'!H41=4,'CIRC 01.'!B41*1000,0)</f>
        <v>0</v>
      </c>
      <c r="Y28" s="99"/>
      <c r="Z28" s="13"/>
      <c r="AA28" s="102"/>
    </row>
    <row r="29" spans="1:27">
      <c r="A29" s="12" t="s">
        <v>70</v>
      </c>
      <c r="B29" s="13">
        <v>10.95</v>
      </c>
      <c r="C29" s="36">
        <f t="shared" ref="C29:C33" si="3">B29*1.05</f>
        <v>11.4975</v>
      </c>
      <c r="D29" s="38">
        <f t="shared" ref="D29:D30" si="4">CEILING(C29/6,1)</f>
        <v>2</v>
      </c>
      <c r="E29" s="5" t="s">
        <v>51</v>
      </c>
      <c r="F29" s="4"/>
      <c r="G29" s="31" t="str">
        <f>'CIRC 01.'!A42</f>
        <v>U - V</v>
      </c>
      <c r="H29" s="30">
        <f>IF('CIRC 01.'!H42=95,'CIRC 01.'!B42*1000,0)</f>
        <v>0</v>
      </c>
      <c r="I29" s="99"/>
      <c r="J29" s="30">
        <f>IF('CIRC 01.'!H42=70,'CIRC 01.'!B42*1000,0)</f>
        <v>0</v>
      </c>
      <c r="K29" s="99"/>
      <c r="L29" s="30">
        <f>IF('CIRC 01.'!H42=50,'CIRC 01.'!B42*1000,0)</f>
        <v>0</v>
      </c>
      <c r="M29" s="99"/>
      <c r="N29" s="30">
        <f>IF('CIRC 01.'!H42=35,'CIRC 01.'!B42*1000,0)</f>
        <v>0</v>
      </c>
      <c r="O29" s="99"/>
      <c r="P29" s="30">
        <f>IF('CIRC 01.'!H42=25,'CIRC 01.'!B42*1000,0)</f>
        <v>0</v>
      </c>
      <c r="Q29" s="99"/>
      <c r="R29" s="30">
        <f>IF('CIRC 01.'!H42=16,'CIRC 01.'!B42*1000,0)</f>
        <v>0</v>
      </c>
      <c r="S29" s="99"/>
      <c r="T29" s="30">
        <f>IF('CIRC 01.'!H42=10,'CIRC 01.'!B42*1000,0)</f>
        <v>0</v>
      </c>
      <c r="U29" s="99"/>
      <c r="V29" s="30">
        <f>IF('CIRC 01.'!H42=6,'CIRC 01.'!B42*1000,0)</f>
        <v>35</v>
      </c>
      <c r="W29" s="99"/>
      <c r="X29" s="30">
        <f>IF('CIRC 01.'!H42=4,'CIRC 01.'!B42*1000,0)</f>
        <v>0</v>
      </c>
      <c r="Y29" s="99"/>
      <c r="Z29" s="13"/>
      <c r="AA29" s="102"/>
    </row>
    <row r="30" spans="1:27">
      <c r="A30" s="12" t="s">
        <v>71</v>
      </c>
      <c r="B30" s="13"/>
      <c r="C30" s="36">
        <f t="shared" si="3"/>
        <v>0</v>
      </c>
      <c r="D30" s="41">
        <f t="shared" si="4"/>
        <v>0</v>
      </c>
      <c r="E30" s="5" t="s">
        <v>46</v>
      </c>
      <c r="G30" s="31">
        <f>'CIRC 01.'!A43</f>
        <v>0</v>
      </c>
      <c r="H30" s="30">
        <f>IF('CIRC 01.'!H43=95,'CIRC 01.'!B43*1000,0)</f>
        <v>0</v>
      </c>
      <c r="I30" s="99"/>
      <c r="J30" s="30">
        <f>IF('CIRC 01.'!H43=70,'CIRC 01.'!B43*1000,0)</f>
        <v>0</v>
      </c>
      <c r="K30" s="99"/>
      <c r="L30" s="30">
        <f>IF('CIRC 01.'!H43=50,'CIRC 01.'!B43*1000,0)</f>
        <v>0</v>
      </c>
      <c r="M30" s="99"/>
      <c r="N30" s="30">
        <f>IF('CIRC 01.'!H43=35,'CIRC 01.'!B43*1000,0)</f>
        <v>0</v>
      </c>
      <c r="O30" s="99"/>
      <c r="P30" s="30">
        <f>IF('CIRC 01.'!H43=25,'CIRC 01.'!B43*1000,0)</f>
        <v>0</v>
      </c>
      <c r="Q30" s="99"/>
      <c r="R30" s="30">
        <f>IF('CIRC 01.'!H43=16,'CIRC 01.'!B43*1000,0)</f>
        <v>0</v>
      </c>
      <c r="S30" s="99"/>
      <c r="T30" s="30">
        <f>IF('CIRC 01.'!H43=10,'CIRC 01.'!B43*1000,0)</f>
        <v>0</v>
      </c>
      <c r="U30" s="99"/>
      <c r="V30" s="30">
        <f>IF('CIRC 01.'!H43=6,'CIRC 01.'!B43*1000,0)</f>
        <v>0</v>
      </c>
      <c r="W30" s="99"/>
      <c r="X30" s="30">
        <f>IF('CIRC 01.'!H43=4,'CIRC 01.'!B43*1000,0)</f>
        <v>0</v>
      </c>
      <c r="Y30" s="99"/>
      <c r="Z30" s="13"/>
      <c r="AA30" s="102"/>
    </row>
    <row r="31" spans="1:27">
      <c r="A31" s="12" t="s">
        <v>47</v>
      </c>
      <c r="B31" s="13">
        <v>245</v>
      </c>
      <c r="C31" s="77">
        <f t="shared" si="3"/>
        <v>257.25</v>
      </c>
      <c r="D31" s="12"/>
      <c r="E31" s="5" t="s">
        <v>49</v>
      </c>
      <c r="F31" s="4"/>
      <c r="G31" s="31" t="str">
        <f>'CIRC 01.'!A44</f>
        <v>DEMANDA NOTURNA =6000W</v>
      </c>
      <c r="H31" s="30">
        <f>IF('CIRC 01.'!H44=95,'CIRC 01.'!B44*1000,0)</f>
        <v>0</v>
      </c>
      <c r="I31" s="99"/>
      <c r="J31" s="30">
        <f>IF('CIRC 01.'!H44=70,'CIRC 01.'!B44*1000,0)</f>
        <v>0</v>
      </c>
      <c r="K31" s="99"/>
      <c r="L31" s="30">
        <f>IF('CIRC 01.'!H44=50,'CIRC 01.'!B44*1000,0)</f>
        <v>0</v>
      </c>
      <c r="M31" s="99"/>
      <c r="N31" s="30">
        <f>IF('CIRC 01.'!H44=35,'CIRC 01.'!B44*1000,0)</f>
        <v>0</v>
      </c>
      <c r="O31" s="99"/>
      <c r="P31" s="30">
        <f>IF('CIRC 01.'!H44=25,'CIRC 01.'!B44*1000,0)</f>
        <v>0</v>
      </c>
      <c r="Q31" s="99"/>
      <c r="R31" s="30">
        <f>IF('CIRC 01.'!H44=16,'CIRC 01.'!B44*1000,0)</f>
        <v>0</v>
      </c>
      <c r="S31" s="99"/>
      <c r="T31" s="30">
        <f>IF('CIRC 01.'!H44=10,'CIRC 01.'!B44*1000,0)</f>
        <v>0</v>
      </c>
      <c r="U31" s="99"/>
      <c r="V31" s="30">
        <f>IF('CIRC 01.'!H44=6,'CIRC 01.'!B44*1000,0)</f>
        <v>0</v>
      </c>
      <c r="W31" s="99"/>
      <c r="X31" s="30">
        <f>IF('CIRC 01.'!H44=4,'CIRC 01.'!B44*1000,0)</f>
        <v>0</v>
      </c>
      <c r="Y31" s="99"/>
      <c r="Z31" s="13"/>
      <c r="AA31" s="102"/>
    </row>
    <row r="32" spans="1:27">
      <c r="A32" s="12" t="s">
        <v>48</v>
      </c>
      <c r="B32" s="13"/>
      <c r="C32" s="40">
        <f t="shared" si="3"/>
        <v>0</v>
      </c>
      <c r="D32" s="4"/>
      <c r="E32" s="5" t="s">
        <v>51</v>
      </c>
      <c r="F32" s="4"/>
      <c r="G32" s="31" t="str">
        <f>'CIRC 01.'!A45</f>
        <v>PREPARADO POR____________________________   VISTO_____________DATA ____/____/________</v>
      </c>
      <c r="H32" s="30">
        <f>IF('CIRC 01.'!H45=95,'CIRC 01.'!B45*1000,0)</f>
        <v>0</v>
      </c>
      <c r="I32" s="99"/>
      <c r="J32" s="30">
        <f>IF('CIRC 01.'!H45=70,'CIRC 01.'!B45*1000,0)</f>
        <v>0</v>
      </c>
      <c r="K32" s="99"/>
      <c r="L32" s="30">
        <f>IF('CIRC 01.'!H45=50,'CIRC 01.'!B45*1000,0)</f>
        <v>0</v>
      </c>
      <c r="M32" s="99"/>
      <c r="N32" s="30">
        <f>IF('CIRC 01.'!H45=35,'CIRC 01.'!B45*1000,0)</f>
        <v>0</v>
      </c>
      <c r="O32" s="99"/>
      <c r="P32" s="30">
        <f>IF('CIRC 01.'!H45=25,'CIRC 01.'!B45*1000,0)</f>
        <v>0</v>
      </c>
      <c r="Q32" s="99"/>
      <c r="R32" s="30">
        <f>IF('CIRC 01.'!H45=16,'CIRC 01.'!B45*1000,0)</f>
        <v>0</v>
      </c>
      <c r="S32" s="99"/>
      <c r="T32" s="30">
        <f>IF('CIRC 01.'!H45=10,'CIRC 01.'!B45*1000,0)</f>
        <v>0</v>
      </c>
      <c r="U32" s="99"/>
      <c r="V32" s="30">
        <f>IF('CIRC 01.'!H45=6,'CIRC 01.'!B45*1000,0)</f>
        <v>0</v>
      </c>
      <c r="W32" s="99"/>
      <c r="X32" s="30">
        <f>IF('CIRC 01.'!H45=4,'CIRC 01.'!B45*1000,0)</f>
        <v>0</v>
      </c>
      <c r="Y32" s="99"/>
      <c r="Z32" s="13"/>
      <c r="AA32" s="102"/>
    </row>
    <row r="33" spans="1:27">
      <c r="A33" s="12" t="s">
        <v>50</v>
      </c>
      <c r="B33" s="13"/>
      <c r="C33" s="40">
        <f t="shared" si="3"/>
        <v>0</v>
      </c>
      <c r="D33" s="4"/>
      <c r="E33" s="4"/>
      <c r="F33" s="4"/>
      <c r="G33" s="31">
        <f>'CIRC 01.'!A46</f>
        <v>0</v>
      </c>
      <c r="H33" s="30">
        <f>IF('CIRC 01.'!H46=95,'CIRC 01.'!B46*1000,0)</f>
        <v>0</v>
      </c>
      <c r="I33" s="99"/>
      <c r="J33" s="30">
        <f>IF('CIRC 01.'!H46=70,'CIRC 01.'!B46*1000,0)</f>
        <v>0</v>
      </c>
      <c r="K33" s="99"/>
      <c r="L33" s="30">
        <f>IF('CIRC 01.'!H46=50,'CIRC 01.'!B46*1000,0)</f>
        <v>0</v>
      </c>
      <c r="M33" s="99"/>
      <c r="N33" s="30">
        <f>IF('CIRC 01.'!H46=35,'CIRC 01.'!B46*1000,0)</f>
        <v>0</v>
      </c>
      <c r="O33" s="99"/>
      <c r="P33" s="30">
        <f>IF('CIRC 01.'!H46=25,'CIRC 01.'!B46*1000,0)</f>
        <v>0</v>
      </c>
      <c r="Q33" s="99"/>
      <c r="R33" s="30">
        <f>IF('CIRC 01.'!H46=16,'CIRC 01.'!B46*1000,0)</f>
        <v>0</v>
      </c>
      <c r="S33" s="99"/>
      <c r="T33" s="30">
        <f>IF('CIRC 01.'!H46=10,'CIRC 01.'!B46*1000,0)</f>
        <v>0</v>
      </c>
      <c r="U33" s="99"/>
      <c r="V33" s="30">
        <f>IF('CIRC 01.'!H46=6,'CIRC 01.'!B46*1000,0)</f>
        <v>0</v>
      </c>
      <c r="W33" s="99"/>
      <c r="X33" s="30">
        <f>IF('CIRC 01.'!H46=4,'CIRC 01.'!B46*1000,0)</f>
        <v>0</v>
      </c>
      <c r="Y33" s="99"/>
      <c r="Z33" s="13"/>
      <c r="AA33" s="102"/>
    </row>
    <row r="34" spans="1:27">
      <c r="A34" s="26" t="s">
        <v>52</v>
      </c>
      <c r="B34" s="36">
        <f>SUM(B28:B33)</f>
        <v>281.95</v>
      </c>
      <c r="C34" s="14"/>
      <c r="D34" s="17"/>
      <c r="E34" s="4"/>
      <c r="F34" s="4"/>
      <c r="G34" s="31">
        <f>'CIRC 01.'!A47</f>
        <v>0</v>
      </c>
      <c r="H34" s="30">
        <f>IF('CIRC 01.'!H47=95,'CIRC 01.'!B47*1000,0)</f>
        <v>0</v>
      </c>
      <c r="I34" s="99"/>
      <c r="J34" s="30">
        <f>IF('CIRC 01.'!H47=70,'CIRC 01.'!B47*1000,0)</f>
        <v>0</v>
      </c>
      <c r="K34" s="99"/>
      <c r="L34" s="30">
        <f>IF('CIRC 01.'!H52=50,'CIRC 01.'!B52*1000,0)</f>
        <v>0</v>
      </c>
      <c r="M34" s="99"/>
      <c r="N34" s="30">
        <f>IF('CIRC 01.'!H47=35,'CIRC 01.'!B47*1000,0)</f>
        <v>0</v>
      </c>
      <c r="O34" s="99"/>
      <c r="P34" s="30">
        <f>IF('CIRC 01.'!H52=25,'CIRC 01.'!B52*1000,0)</f>
        <v>0</v>
      </c>
      <c r="Q34" s="99"/>
      <c r="R34" s="30">
        <f>IF('CIRC 01.'!H52=16,'CIRC 01.'!B52*1000,0)</f>
        <v>0</v>
      </c>
      <c r="S34" s="99"/>
      <c r="T34" s="30">
        <f>IF('CIRC 01.'!H47=10,'CIRC 01.'!B47*1000,0)</f>
        <v>0</v>
      </c>
      <c r="U34" s="99"/>
      <c r="V34" s="30">
        <f>IF('CIRC 01.'!H47=6,'CIRC 01.'!B47*1000,0)</f>
        <v>0</v>
      </c>
      <c r="W34" s="99"/>
      <c r="X34" s="30">
        <f>IF('CIRC 01.'!H47=4,'CIRC 01.'!B47*1000,0)</f>
        <v>0</v>
      </c>
      <c r="Y34" s="99"/>
      <c r="Z34" s="13"/>
      <c r="AA34" s="102"/>
    </row>
    <row r="35" spans="1:27">
      <c r="A35" s="76" t="s">
        <v>53</v>
      </c>
      <c r="B35" s="76"/>
      <c r="C35" s="76"/>
      <c r="D35" s="76"/>
      <c r="E35" s="5" t="s">
        <v>74</v>
      </c>
      <c r="F35" s="4"/>
      <c r="G35" s="31">
        <f>'CIRC 01.'!A48</f>
        <v>0</v>
      </c>
      <c r="H35" s="30">
        <f>IF('CIRC 01.'!H48=95,'CIRC 01.'!B48*1000,0)</f>
        <v>0</v>
      </c>
      <c r="I35" s="99"/>
      <c r="J35" s="30">
        <f>IF('CIRC 01.'!H53=70,'CIRC 01.'!B53*1000,0)</f>
        <v>0</v>
      </c>
      <c r="K35" s="99"/>
      <c r="L35" s="30">
        <f>IF('CIRC 01.'!H53=50,'CIRC 01.'!B53*1000,0)</f>
        <v>0</v>
      </c>
      <c r="M35" s="99"/>
      <c r="N35" s="30">
        <f>IF('CIRC 01.'!H48=35,'CIRC 01.'!B48*1000,0)</f>
        <v>0</v>
      </c>
      <c r="O35" s="99"/>
      <c r="P35" s="30">
        <f>IF('CIRC 01.'!H53=25,'CIRC 01.'!B53*1000,0)</f>
        <v>0</v>
      </c>
      <c r="Q35" s="99"/>
      <c r="R35" s="30">
        <f>IF('CIRC 01.'!H53=16,'CIRC 01.'!B53*1000,0)</f>
        <v>0</v>
      </c>
      <c r="S35" s="99"/>
      <c r="T35" s="30">
        <f>IF('CIRC 01.'!H48=10,'CIRC 01.'!B48*1000,0)</f>
        <v>0</v>
      </c>
      <c r="U35" s="99"/>
      <c r="V35" s="30">
        <f>IF('CIRC 01.'!H48=6,'CIRC 01.'!B48*1000,0)</f>
        <v>0</v>
      </c>
      <c r="W35" s="99"/>
      <c r="X35" s="30">
        <f>IF('CIRC 01.'!H48=4,'CIRC 01.'!B48*1000,0)</f>
        <v>0</v>
      </c>
      <c r="Y35" s="99"/>
      <c r="Z35" s="13"/>
      <c r="AA35" s="102"/>
    </row>
    <row r="36" spans="1:27">
      <c r="A36" s="12"/>
      <c r="B36" s="12" t="s">
        <v>54</v>
      </c>
      <c r="C36" s="14" t="s">
        <v>72</v>
      </c>
      <c r="D36" s="12"/>
      <c r="E36" s="4">
        <f>'CIRC 01.'!C18</f>
        <v>0</v>
      </c>
      <c r="F36" s="4"/>
      <c r="G36" s="31">
        <f>'CIRC 01.'!A49</f>
        <v>0</v>
      </c>
      <c r="H36" s="30">
        <f>IF('CIRC 01.'!H49=95,'CIRC 01.'!B49*1000,0)</f>
        <v>0</v>
      </c>
      <c r="I36" s="99"/>
      <c r="J36" s="30">
        <f>IF('CIRC 01.'!H54=70,'CIRC 01.'!B54*1000,0)</f>
        <v>0</v>
      </c>
      <c r="K36" s="99"/>
      <c r="L36" s="30">
        <f>IF('CIRC 01.'!H54=50,'CIRC 01.'!B54*1000,0)</f>
        <v>0</v>
      </c>
      <c r="M36" s="99"/>
      <c r="N36" s="30">
        <f>IF('CIRC 01.'!H49=35,'CIRC 01.'!B49*1000,0)</f>
        <v>0</v>
      </c>
      <c r="O36" s="99"/>
      <c r="P36" s="30">
        <f>IF('CIRC 01.'!H54=25,'CIRC 01.'!B54*1000,0)</f>
        <v>0</v>
      </c>
      <c r="Q36" s="99"/>
      <c r="R36" s="30">
        <f>IF('CIRC 01.'!H54=16,'CIRC 01.'!B54*1000,0)</f>
        <v>0</v>
      </c>
      <c r="S36" s="99"/>
      <c r="T36" s="30">
        <f>IF('CIRC 01.'!H49=10,'CIRC 01.'!B49*1000,0)</f>
        <v>0</v>
      </c>
      <c r="U36" s="99"/>
      <c r="V36" s="30">
        <f>IF('CIRC 01.'!H49=6,'CIRC 01.'!B49*1000,0)</f>
        <v>0</v>
      </c>
      <c r="W36" s="99"/>
      <c r="X36" s="30">
        <f>IF('CIRC 01.'!H49=4,'CIRC 01.'!B49*1000,0)</f>
        <v>0</v>
      </c>
      <c r="Y36" s="99"/>
      <c r="Z36" s="13"/>
      <c r="AA36" s="102"/>
    </row>
    <row r="37" spans="1:27">
      <c r="A37" s="35" t="s">
        <v>73</v>
      </c>
      <c r="B37" s="79">
        <f>CEILING('CIRC 01.'!F19,1)</f>
        <v>21</v>
      </c>
      <c r="C37" s="79"/>
      <c r="D37" s="11" t="s">
        <v>57</v>
      </c>
      <c r="E37" s="4"/>
      <c r="F37" s="4"/>
      <c r="G37" s="31">
        <f>'CIRC 01.'!A50</f>
        <v>0</v>
      </c>
      <c r="H37" s="30">
        <f>IF('CIRC 01.'!H50=95,'CIRC 01.'!B50*1000,0)</f>
        <v>0</v>
      </c>
      <c r="I37" s="99"/>
      <c r="J37" s="30">
        <f>IF('CIRC 01.'!H55=70,'CIRC 01.'!B55*1000,0)</f>
        <v>0</v>
      </c>
      <c r="K37" s="99"/>
      <c r="L37" s="30">
        <f>IF('CIRC 01.'!H55=50,'CIRC 01.'!B55*1000,0)</f>
        <v>0</v>
      </c>
      <c r="M37" s="99"/>
      <c r="N37" s="30">
        <f>IF('CIRC 01.'!H55=35,'CIRC 01.'!B55*1000,0)</f>
        <v>0</v>
      </c>
      <c r="O37" s="99"/>
      <c r="P37" s="30">
        <f>IF('CIRC 01.'!H55=25,'CIRC 01.'!B55*1000,0)</f>
        <v>0</v>
      </c>
      <c r="Q37" s="99"/>
      <c r="R37" s="30">
        <f>IF('CIRC 01.'!H55=16,'CIRC 01.'!B55*1000,0)</f>
        <v>0</v>
      </c>
      <c r="S37" s="99"/>
      <c r="T37" s="30">
        <f>IF('CIRC 01.'!H50=10,'CIRC 01.'!B50*1000,0)</f>
        <v>0</v>
      </c>
      <c r="U37" s="99"/>
      <c r="V37" s="30">
        <f>IF('CIRC 01.'!H50=6,'CIRC 01.'!B50*1000,0)</f>
        <v>0</v>
      </c>
      <c r="W37" s="99"/>
      <c r="X37" s="30">
        <f>IF('CIRC 01.'!H50=4,'CIRC 01.'!B50*1000,0)</f>
        <v>0</v>
      </c>
      <c r="Y37" s="99"/>
      <c r="Z37" s="13"/>
      <c r="AA37" s="102"/>
    </row>
    <row r="38" spans="1:27">
      <c r="A38" s="12" t="s">
        <v>55</v>
      </c>
      <c r="B38" s="36">
        <f>B37*1.2</f>
        <v>25.2</v>
      </c>
      <c r="C38" s="38" t="s">
        <v>75</v>
      </c>
      <c r="D38" s="11" t="s">
        <v>57</v>
      </c>
      <c r="E38" s="4"/>
      <c r="F38" s="4"/>
      <c r="G38" s="31">
        <f>'CIRC 01.'!A51</f>
        <v>0</v>
      </c>
      <c r="H38" s="30">
        <f>IF('CIRC 01.'!H51=95,'CIRC 01.'!B51*1000,0)</f>
        <v>0</v>
      </c>
      <c r="I38" s="99"/>
      <c r="J38" s="30">
        <f>IF('CIRC 01.'!H56=70,'CIRC 01.'!B56*1000,0)</f>
        <v>0</v>
      </c>
      <c r="K38" s="99"/>
      <c r="L38" s="30">
        <f>IF('CIRC 01.'!H56=50,'CIRC 01.'!B56*1000,0)</f>
        <v>0</v>
      </c>
      <c r="M38" s="99"/>
      <c r="N38" s="30">
        <f>IF('CIRC 01.'!H56=35,'CIRC 01.'!B56*1000,0)</f>
        <v>0</v>
      </c>
      <c r="O38" s="99"/>
      <c r="P38" s="30">
        <f>IF('CIRC 01.'!H56=25,'CIRC 01.'!B56*1000,0)</f>
        <v>0</v>
      </c>
      <c r="Q38" s="99"/>
      <c r="R38" s="30">
        <f>IF('CIRC 01.'!H56=16,'CIRC 01.'!B56*1000,0)</f>
        <v>0</v>
      </c>
      <c r="S38" s="99"/>
      <c r="T38" s="30">
        <f>IF('CIRC 01.'!H51=10,'CIRC 01.'!B51*1000,0)</f>
        <v>0</v>
      </c>
      <c r="U38" s="99"/>
      <c r="V38" s="30">
        <f>IF('CIRC 01.'!H51=6,'CIRC 01.'!B51*1000,0)</f>
        <v>0</v>
      </c>
      <c r="W38" s="99"/>
      <c r="X38" s="30">
        <f>IF('CIRC 01.'!H56=4,'CIRC 01.'!B56*1000,0)</f>
        <v>0</v>
      </c>
      <c r="Y38" s="99"/>
      <c r="Z38" s="13"/>
      <c r="AA38" s="102"/>
    </row>
    <row r="39" spans="1:27">
      <c r="A39" s="12" t="s">
        <v>56</v>
      </c>
      <c r="B39" s="36">
        <f>B37*1.4</f>
        <v>29.4</v>
      </c>
      <c r="C39" s="38" t="s">
        <v>76</v>
      </c>
      <c r="D39" s="11" t="s">
        <v>57</v>
      </c>
      <c r="G39" s="31">
        <f>'CIRC 01.'!A52</f>
        <v>0</v>
      </c>
      <c r="H39" s="30">
        <f>IF('CIRC 01.'!H52=95,'CIRC 01.'!B52*1000,0)</f>
        <v>0</v>
      </c>
      <c r="I39" s="99"/>
      <c r="J39" s="30">
        <f>IF('CIRC 01.'!H57=70,'CIRC 01.'!B57*1000,0)</f>
        <v>0</v>
      </c>
      <c r="K39" s="99"/>
      <c r="L39" s="30">
        <f>IF('CIRC 01.'!H57=50,'CIRC 01.'!B57*1000,0)</f>
        <v>0</v>
      </c>
      <c r="M39" s="99"/>
      <c r="N39" s="30">
        <f>IF('CIRC 01.'!H57=35,'CIRC 01.'!B57*1000,0)</f>
        <v>0</v>
      </c>
      <c r="O39" s="99"/>
      <c r="P39" s="30">
        <f>IF('CIRC 01.'!H57=25,'CIRC 01.'!B57*1000,0)</f>
        <v>0</v>
      </c>
      <c r="Q39" s="99"/>
      <c r="R39" s="30">
        <f>IF('CIRC 01.'!H57=16,'CIRC 01.'!B57*1000,0)</f>
        <v>0</v>
      </c>
      <c r="S39" s="99"/>
      <c r="T39" s="30">
        <f>IF('CIRC 01.'!H57=10,'CIRC 01.'!B57*1000,0)</f>
        <v>0</v>
      </c>
      <c r="U39" s="99"/>
      <c r="V39" s="30">
        <f>IF('CIRC 01.'!H52=6,'CIRC 01.'!B52*1000,0)</f>
        <v>0</v>
      </c>
      <c r="W39" s="99"/>
      <c r="X39" s="30">
        <f>IF('CIRC 01.'!H57=4,'CIRC 01.'!B57*1000,0)</f>
        <v>0</v>
      </c>
      <c r="Y39" s="99"/>
      <c r="Z39" s="13"/>
      <c r="AA39" s="102"/>
    </row>
    <row r="40" spans="1:27">
      <c r="A40" s="17" t="s">
        <v>58</v>
      </c>
      <c r="B40" s="37">
        <f>B37</f>
        <v>21</v>
      </c>
      <c r="C40" s="39" t="s">
        <v>77</v>
      </c>
      <c r="D40" s="16" t="s">
        <v>59</v>
      </c>
      <c r="G40" s="31">
        <f>'CIRC 01.'!A53</f>
        <v>0</v>
      </c>
      <c r="H40" s="30">
        <f>IF('CIRC 01.'!H53=95,'CIRC 01.'!B53*1000,0)</f>
        <v>0</v>
      </c>
      <c r="I40" s="99"/>
      <c r="J40" s="30">
        <f>IF('CIRC 01.'!H58=70,'CIRC 01.'!B58*1000,0)</f>
        <v>0</v>
      </c>
      <c r="K40" s="99"/>
      <c r="L40" s="30">
        <f>IF('CIRC 01.'!H58=50,'CIRC 01.'!B58*1000,0)</f>
        <v>0</v>
      </c>
      <c r="M40" s="99"/>
      <c r="N40" s="30">
        <f>IF('CIRC 01.'!H58=35,'CIRC 01.'!B58*1000,0)</f>
        <v>0</v>
      </c>
      <c r="O40" s="99"/>
      <c r="P40" s="30">
        <f>IF('CIRC 01.'!H58=25,'CIRC 01.'!B58*1000,0)</f>
        <v>0</v>
      </c>
      <c r="Q40" s="99"/>
      <c r="R40" s="30">
        <f>IF('CIRC 01.'!H58=16,'CIRC 01.'!B58*1000,0)</f>
        <v>0</v>
      </c>
      <c r="S40" s="99"/>
      <c r="T40" s="30">
        <f>IF('CIRC 01.'!H58=10,'CIRC 01.'!B58*1000,0)</f>
        <v>0</v>
      </c>
      <c r="U40" s="99"/>
      <c r="V40" s="30">
        <f>IF('CIRC 01.'!H53=6,'CIRC 01.'!B53*1000,0)</f>
        <v>0</v>
      </c>
      <c r="W40" s="99"/>
      <c r="X40" s="30">
        <f>IF('CIRC 01.'!H58=4,'CIRC 01.'!B58*1000,0)</f>
        <v>0</v>
      </c>
      <c r="Y40" s="99"/>
      <c r="Z40" s="13"/>
      <c r="AA40" s="102"/>
    </row>
    <row r="41" spans="1:27">
      <c r="G41" s="31">
        <f>'CIRC 01.'!A54</f>
        <v>0</v>
      </c>
      <c r="H41" s="30">
        <f>IF('CIRC 01.'!H59=95,'CIRC 01.'!B59*1000,0)</f>
        <v>0</v>
      </c>
      <c r="I41" s="99"/>
      <c r="J41" s="30">
        <f>IF('CIRC 01.'!H59=70,'CIRC 01.'!B59*1000,0)</f>
        <v>0</v>
      </c>
      <c r="K41" s="99"/>
      <c r="L41" s="30">
        <f>IF('CIRC 01.'!H59=50,'CIRC 01.'!B59*1000,0)</f>
        <v>0</v>
      </c>
      <c r="M41" s="99"/>
      <c r="N41" s="30">
        <f>IF('CIRC 01.'!H59=35,'CIRC 01.'!B59*1000,0)</f>
        <v>0</v>
      </c>
      <c r="O41" s="99"/>
      <c r="P41" s="30">
        <f>IF('CIRC 01.'!H59=25,'CIRC 01.'!B59*1000,0)</f>
        <v>0</v>
      </c>
      <c r="Q41" s="99"/>
      <c r="R41" s="30">
        <f>IF('CIRC 01.'!H59=16,'CIRC 01.'!B59*1000,0)</f>
        <v>0</v>
      </c>
      <c r="S41" s="99"/>
      <c r="T41" s="30">
        <f>IF('CIRC 01.'!H59=10,'CIRC 01.'!B59*1000,0)</f>
        <v>0</v>
      </c>
      <c r="U41" s="99"/>
      <c r="V41" s="30">
        <f>IF('CIRC 01.'!H54=6,'CIRC 01.'!B54*1000,0)</f>
        <v>0</v>
      </c>
      <c r="W41" s="99"/>
      <c r="X41" s="30">
        <f>IF('CIRC 01.'!H59=4,'CIRC 01.'!B59*1000,0)</f>
        <v>0</v>
      </c>
      <c r="Y41" s="99"/>
      <c r="Z41" s="13"/>
      <c r="AA41" s="102"/>
    </row>
    <row r="42" spans="1:27">
      <c r="G42" s="31">
        <f>'CIRC 01.'!A55</f>
        <v>0</v>
      </c>
      <c r="H42" s="30">
        <f>IF('CIRC 01.'!H60=95,'CIRC 01.'!B60*1000,0)</f>
        <v>0</v>
      </c>
      <c r="I42" s="99"/>
      <c r="J42" s="30">
        <f>IF('CIRC 01.'!H60=70,'CIRC 01.'!B60*1000,0)</f>
        <v>0</v>
      </c>
      <c r="K42" s="99"/>
      <c r="L42" s="30">
        <f>IF('CIRC 01.'!H60=50,'CIRC 01.'!B60*1000,0)</f>
        <v>0</v>
      </c>
      <c r="M42" s="99"/>
      <c r="N42" s="30">
        <f>IF('CIRC 01.'!H60=35,'CIRC 01.'!B60*1000,0)</f>
        <v>0</v>
      </c>
      <c r="O42" s="99"/>
      <c r="P42" s="30">
        <f>IF('CIRC 01.'!H60=25,'CIRC 01.'!B60*1000,0)</f>
        <v>0</v>
      </c>
      <c r="Q42" s="99"/>
      <c r="R42" s="30">
        <f>IF('CIRC 01.'!H60=16,'CIRC 01.'!B60*1000,0)</f>
        <v>0</v>
      </c>
      <c r="S42" s="99"/>
      <c r="T42" s="30">
        <f>IF('CIRC 01.'!H60=10,'CIRC 01.'!B60*1000,0)</f>
        <v>0</v>
      </c>
      <c r="U42" s="99"/>
      <c r="V42" s="30">
        <f>IF('CIRC 01.'!H55=6,'CIRC 01.'!B55*1000,0)</f>
        <v>0</v>
      </c>
      <c r="W42" s="99"/>
      <c r="X42" s="30">
        <f>IF('CIRC 01.'!H60=4,'CIRC 01.'!B60*1000,0)</f>
        <v>0</v>
      </c>
      <c r="Y42" s="99"/>
      <c r="Z42" s="13"/>
      <c r="AA42" s="102"/>
    </row>
    <row r="43" spans="1:27">
      <c r="G43" s="31">
        <f>'CIRC 01.'!A56</f>
        <v>0</v>
      </c>
      <c r="H43" s="30">
        <f>IF('CIRC 01.'!H61=95,'CIRC 01.'!B61*1000,0)</f>
        <v>0</v>
      </c>
      <c r="I43" s="99"/>
      <c r="J43" s="30">
        <f>IF('CIRC 01.'!H61=70,'CIRC 01.'!B61*1000,0)</f>
        <v>0</v>
      </c>
      <c r="K43" s="99"/>
      <c r="L43" s="30">
        <f>IF('CIRC 01.'!H61=50,'CIRC 01.'!B61*1000,0)</f>
        <v>0</v>
      </c>
      <c r="M43" s="99"/>
      <c r="N43" s="30">
        <f>IF('CIRC 01.'!H61=35,'CIRC 01.'!B61*1000,0)</f>
        <v>0</v>
      </c>
      <c r="O43" s="99"/>
      <c r="P43" s="30">
        <f>IF('CIRC 01.'!H61=25,'CIRC 01.'!B61*1000,0)</f>
        <v>0</v>
      </c>
      <c r="Q43" s="99"/>
      <c r="R43" s="30">
        <f>IF('CIRC 01.'!H61=16,'CIRC 01.'!B61*1000,0)</f>
        <v>0</v>
      </c>
      <c r="S43" s="99"/>
      <c r="T43" s="30">
        <f>IF('CIRC 01.'!H61=10,'CIRC 01.'!B61*1000,0)</f>
        <v>0</v>
      </c>
      <c r="U43" s="99"/>
      <c r="V43" s="30">
        <f>IF('CIRC 01.'!H56=6,'CIRC 01.'!B56*1000,0)</f>
        <v>0</v>
      </c>
      <c r="W43" s="99"/>
      <c r="X43" s="30">
        <f>IF('CIRC 01.'!H61=4,'CIRC 01.'!B61*1000,0)</f>
        <v>0</v>
      </c>
      <c r="Y43" s="99"/>
      <c r="Z43" s="13"/>
      <c r="AA43" s="102"/>
    </row>
    <row r="44" spans="1:27">
      <c r="G44" s="31">
        <f>'CIRC 01.'!A62</f>
        <v>0</v>
      </c>
      <c r="H44" s="30">
        <f>IF('CIRC 01.'!H62=95,'CIRC 01.'!B62*1000,0)</f>
        <v>0</v>
      </c>
      <c r="I44" s="99"/>
      <c r="J44" s="30">
        <f>IF('CIRC 01.'!H62=70,'CIRC 01.'!B62*1000,0)</f>
        <v>0</v>
      </c>
      <c r="K44" s="99"/>
      <c r="L44" s="30">
        <f>IF('CIRC 01.'!H62=50,'CIRC 01.'!B62*1000,0)</f>
        <v>0</v>
      </c>
      <c r="M44" s="99"/>
      <c r="N44" s="30">
        <f>IF('CIRC 01.'!H62=35,'CIRC 01.'!B62*1000,0)</f>
        <v>0</v>
      </c>
      <c r="O44" s="99"/>
      <c r="P44" s="30">
        <f>IF('CIRC 01.'!H62=25,'CIRC 01.'!B62*1000,0)</f>
        <v>0</v>
      </c>
      <c r="Q44" s="99"/>
      <c r="R44" s="30">
        <f>IF('CIRC 01.'!H62=16,'CIRC 01.'!B62*1000,0)</f>
        <v>0</v>
      </c>
      <c r="S44" s="99"/>
      <c r="T44" s="30">
        <f>IF('CIRC 01.'!H62=10,'CIRC 01.'!B62*1000,0)</f>
        <v>0</v>
      </c>
      <c r="U44" s="99"/>
      <c r="V44" s="30">
        <f>IF('CIRC 01.'!H57=6,'CIRC 01.'!B57*1000,0)</f>
        <v>0</v>
      </c>
      <c r="W44" s="99"/>
      <c r="X44" s="30">
        <f>IF('CIRC 01.'!H62=4,'CIRC 01.'!B62*1000,0)</f>
        <v>0</v>
      </c>
      <c r="Y44" s="99"/>
      <c r="Z44" s="13"/>
      <c r="AA44" s="102"/>
    </row>
    <row r="45" spans="1:27">
      <c r="B45">
        <f>B23*4</f>
        <v>1056.3</v>
      </c>
      <c r="G45" s="31">
        <f>'CIRC 01.'!A63</f>
        <v>0</v>
      </c>
      <c r="H45" s="30">
        <f>IF('CIRC 01.'!H63=95,'CIRC 01.'!B63*1000,0)</f>
        <v>0</v>
      </c>
      <c r="I45" s="99"/>
      <c r="J45" s="30">
        <f>IF('CIRC 01.'!H63=70,'CIRC 01.'!B63*1000,0)</f>
        <v>0</v>
      </c>
      <c r="K45" s="99"/>
      <c r="L45" s="30">
        <f>IF('CIRC 01.'!H63=50,'CIRC 01.'!B63*1000,0)</f>
        <v>0</v>
      </c>
      <c r="M45" s="99"/>
      <c r="N45" s="30">
        <f>IF('CIRC 01.'!H63=35,'CIRC 01.'!B63*1000,0)</f>
        <v>0</v>
      </c>
      <c r="O45" s="99"/>
      <c r="P45" s="30">
        <f>IF('CIRC 01.'!H63=25,'CIRC 01.'!B63*1000,0)</f>
        <v>0</v>
      </c>
      <c r="Q45" s="99"/>
      <c r="R45" s="30">
        <f>IF('CIRC 01.'!H63=16,'CIRC 01.'!B63*1000,0)</f>
        <v>0</v>
      </c>
      <c r="S45" s="99"/>
      <c r="T45" s="30">
        <f>IF('CIRC 01.'!H63=10,'CIRC 01.'!B63*1000,0)</f>
        <v>0</v>
      </c>
      <c r="U45" s="99"/>
      <c r="V45" s="30">
        <f>IF('CIRC 01.'!H63=6,'CIRC 01.'!B63*1000,0)</f>
        <v>0</v>
      </c>
      <c r="W45" s="99"/>
      <c r="X45" s="30">
        <f>IF('CIRC 01.'!H63=4,'CIRC 01.'!B63*1000,0)</f>
        <v>0</v>
      </c>
      <c r="Y45" s="99"/>
      <c r="Z45" s="13"/>
      <c r="AA45" s="102"/>
    </row>
    <row r="46" spans="1:27">
      <c r="G46" s="31">
        <f>'CIRC 01.'!A64</f>
        <v>0</v>
      </c>
      <c r="H46" s="30">
        <f>IF('CIRC 01.'!H64=95,'CIRC 01.'!B64*1000,0)</f>
        <v>0</v>
      </c>
      <c r="I46" s="99"/>
      <c r="J46" s="30">
        <f>IF('CIRC 01.'!H64=70,'CIRC 01.'!B64*1000,0)</f>
        <v>0</v>
      </c>
      <c r="K46" s="99"/>
      <c r="L46" s="30">
        <f>IF('CIRC 01.'!H64=50,'CIRC 01.'!B64*1000,0)</f>
        <v>0</v>
      </c>
      <c r="M46" s="99"/>
      <c r="N46" s="30">
        <f>IF('CIRC 01.'!H64=35,'CIRC 01.'!B64*1000,0)</f>
        <v>0</v>
      </c>
      <c r="O46" s="99"/>
      <c r="P46" s="30">
        <f>IF('CIRC 01.'!H64=25,'CIRC 01.'!B64*1000,0)</f>
        <v>0</v>
      </c>
      <c r="Q46" s="99"/>
      <c r="R46" s="30">
        <f>IF('CIRC 01.'!H64=16,'CIRC 01.'!B64*1000,0)</f>
        <v>0</v>
      </c>
      <c r="S46" s="99"/>
      <c r="T46" s="30">
        <f>IF('CIRC 01.'!H64=10,'CIRC 01.'!B64*1000,0)</f>
        <v>0</v>
      </c>
      <c r="U46" s="99"/>
      <c r="V46" s="30">
        <f>IF('CIRC 01.'!H64=6,'CIRC 01.'!B64*1000,0)</f>
        <v>0</v>
      </c>
      <c r="W46" s="99"/>
      <c r="X46" s="30">
        <f>IF('CIRC 01.'!H64=4,'CIRC 01.'!B64*1000,0)</f>
        <v>0</v>
      </c>
      <c r="Y46" s="99"/>
      <c r="Z46" s="13"/>
      <c r="AA46" s="102"/>
    </row>
    <row r="47" spans="1:27">
      <c r="G47" s="31">
        <f>'CIRC 01.'!A65</f>
        <v>0</v>
      </c>
      <c r="H47" s="30">
        <f>IF('CIRC 01.'!H65=95,'CIRC 01.'!B65*1000,0)</f>
        <v>0</v>
      </c>
      <c r="I47" s="99"/>
      <c r="J47" s="30">
        <f>IF('CIRC 01.'!H65=70,'CIRC 01.'!B65*1000,0)</f>
        <v>0</v>
      </c>
      <c r="K47" s="99"/>
      <c r="L47" s="30">
        <f>IF('CIRC 01.'!H65=50,'CIRC 01.'!B65*1000,0)</f>
        <v>0</v>
      </c>
      <c r="M47" s="99"/>
      <c r="N47" s="30">
        <f>IF('CIRC 01.'!H65=35,'CIRC 01.'!B65*1000,0)</f>
        <v>0</v>
      </c>
      <c r="O47" s="99"/>
      <c r="P47" s="30">
        <f>IF('CIRC 01.'!H65=25,'CIRC 01.'!B65*1000,0)</f>
        <v>0</v>
      </c>
      <c r="Q47" s="99"/>
      <c r="R47" s="30">
        <f>IF('CIRC 01.'!H65=16,'CIRC 01.'!B65*1000,0)</f>
        <v>0</v>
      </c>
      <c r="S47" s="99"/>
      <c r="T47" s="30">
        <f>IF('CIRC 01.'!H65=10,'CIRC 01.'!B65*1000,0)</f>
        <v>0</v>
      </c>
      <c r="U47" s="99"/>
      <c r="V47" s="30">
        <f>IF('CIRC 01.'!H65=6,'CIRC 01.'!B65*1000,0)</f>
        <v>0</v>
      </c>
      <c r="W47" s="99"/>
      <c r="X47" s="30">
        <f>IF('CIRC 01.'!H65=4,'CIRC 01.'!B65*1000,0)</f>
        <v>0</v>
      </c>
      <c r="Y47" s="99"/>
      <c r="Z47" s="13"/>
      <c r="AA47" s="102"/>
    </row>
    <row r="48" spans="1:27">
      <c r="G48" s="31">
        <f>'CIRC 01.'!A66</f>
        <v>0</v>
      </c>
      <c r="H48" s="30">
        <f>IF('CIRC 01.'!H66=95,'CIRC 01.'!B66*1000,0)</f>
        <v>0</v>
      </c>
      <c r="I48" s="99"/>
      <c r="J48" s="30">
        <f>IF('CIRC 01.'!H66=70,'CIRC 01.'!B66*1000,0)</f>
        <v>0</v>
      </c>
      <c r="K48" s="99"/>
      <c r="L48" s="30">
        <f>IF('CIRC 01.'!H66=50,'CIRC 01.'!B66*1000,0)</f>
        <v>0</v>
      </c>
      <c r="M48" s="99"/>
      <c r="N48" s="30">
        <f>IF('CIRC 01.'!H66=35,'CIRC 01.'!B66*1000,0)</f>
        <v>0</v>
      </c>
      <c r="O48" s="99"/>
      <c r="P48" s="30">
        <f>IF('CIRC 01.'!H66=25,'CIRC 01.'!B66*1000,0)</f>
        <v>0</v>
      </c>
      <c r="Q48" s="99"/>
      <c r="R48" s="30">
        <f>IF('CIRC 01.'!H66=16,'CIRC 01.'!B66*1000,0)</f>
        <v>0</v>
      </c>
      <c r="S48" s="99"/>
      <c r="T48" s="30">
        <f>IF('CIRC 01.'!H66=10,'CIRC 01.'!B66*1000,0)</f>
        <v>0</v>
      </c>
      <c r="U48" s="99"/>
      <c r="V48" s="30">
        <f>IF('CIRC 01.'!H66=6,'CIRC 01.'!B66*1000,0)</f>
        <v>0</v>
      </c>
      <c r="W48" s="99"/>
      <c r="X48" s="30">
        <f>IF('CIRC 01.'!H66=4,'CIRC 01.'!B66*1000,0)</f>
        <v>0</v>
      </c>
      <c r="Y48" s="99"/>
      <c r="Z48" s="13"/>
      <c r="AA48" s="102"/>
    </row>
    <row r="49" spans="7:27">
      <c r="G49" s="31">
        <f>'CIRC 01.'!A67</f>
        <v>0</v>
      </c>
      <c r="H49" s="30">
        <f>IF('CIRC 01.'!H67=95,'CIRC 01.'!B67*1000,0)</f>
        <v>0</v>
      </c>
      <c r="I49" s="99"/>
      <c r="J49" s="30">
        <f>IF('CIRC 01.'!H67=70,'CIRC 01.'!B67*1000,0)</f>
        <v>0</v>
      </c>
      <c r="K49" s="99"/>
      <c r="L49" s="30">
        <f>IF('CIRC 01.'!H67=50,'CIRC 01.'!B67*1000,0)</f>
        <v>0</v>
      </c>
      <c r="M49" s="99"/>
      <c r="N49" s="30">
        <f>IF('CIRC 01.'!H67=35,'CIRC 01.'!B67*1000,0)</f>
        <v>0</v>
      </c>
      <c r="O49" s="99"/>
      <c r="P49" s="30">
        <f>IF('CIRC 01.'!H67=25,'CIRC 01.'!B67*1000,0)</f>
        <v>0</v>
      </c>
      <c r="Q49" s="99"/>
      <c r="R49" s="30">
        <f>IF('CIRC 01.'!H67=16,'CIRC 01.'!B67*1000,0)</f>
        <v>0</v>
      </c>
      <c r="S49" s="99"/>
      <c r="T49" s="30">
        <f>IF('CIRC 01.'!H67=10,'CIRC 01.'!B67*1000,0)</f>
        <v>0</v>
      </c>
      <c r="U49" s="99"/>
      <c r="V49" s="30">
        <f>IF('CIRC 01.'!H67=6,'CIRC 01.'!B67*1000,0)</f>
        <v>0</v>
      </c>
      <c r="W49" s="99"/>
      <c r="X49" s="30">
        <f>IF('CIRC 01.'!H67=4,'CIRC 01.'!B67*1000,0)</f>
        <v>0</v>
      </c>
      <c r="Y49" s="99"/>
      <c r="Z49" s="13"/>
      <c r="AA49" s="102"/>
    </row>
    <row r="50" spans="7:27">
      <c r="G50" s="31">
        <f>'CIRC 01.'!A68</f>
        <v>0</v>
      </c>
      <c r="H50" s="30">
        <f>IF('CIRC 01.'!H68=95,'CIRC 01.'!B68*1000,0)</f>
        <v>0</v>
      </c>
      <c r="I50" s="99"/>
      <c r="J50" s="30">
        <f>IF('CIRC 01.'!H68=70,'CIRC 01.'!B68*1000,0)</f>
        <v>0</v>
      </c>
      <c r="K50" s="99"/>
      <c r="L50" s="30">
        <f>IF('CIRC 01.'!H68=50,'CIRC 01.'!B68*1000,0)</f>
        <v>0</v>
      </c>
      <c r="M50" s="99"/>
      <c r="N50" s="30">
        <f>IF('CIRC 01.'!H68=35,'CIRC 01.'!B68*1000,0)</f>
        <v>0</v>
      </c>
      <c r="O50" s="99"/>
      <c r="P50" s="30">
        <f>IF('CIRC 01.'!H68=25,'CIRC 01.'!B68*1000,0)</f>
        <v>0</v>
      </c>
      <c r="Q50" s="99"/>
      <c r="R50" s="30">
        <f>IF('CIRC 01.'!H68=16,'CIRC 01.'!B68*1000,0)</f>
        <v>0</v>
      </c>
      <c r="S50" s="99"/>
      <c r="T50" s="30">
        <f>IF('CIRC 01.'!H68=10,'CIRC 01.'!B68*1000,0)</f>
        <v>0</v>
      </c>
      <c r="U50" s="99"/>
      <c r="V50" s="30">
        <f>IF('CIRC 01.'!H68=6,'CIRC 01.'!B68*1000,0)</f>
        <v>0</v>
      </c>
      <c r="W50" s="99"/>
      <c r="X50" s="30">
        <f>IF('CIRC 01.'!H68=4,'CIRC 01.'!B68*1000,0)</f>
        <v>0</v>
      </c>
      <c r="Y50" s="99"/>
      <c r="Z50" s="13"/>
      <c r="AA50" s="102"/>
    </row>
    <row r="51" spans="7:27">
      <c r="G51" s="31">
        <f>'CIRC 01.'!A69</f>
        <v>0</v>
      </c>
      <c r="H51" s="30">
        <f>IF('CIRC 01.'!H69=95,'CIRC 01.'!B69*1000,0)</f>
        <v>0</v>
      </c>
      <c r="I51" s="99"/>
      <c r="J51" s="30">
        <f>IF('CIRC 01.'!H69=70,'CIRC 01.'!B69*1000,0)</f>
        <v>0</v>
      </c>
      <c r="K51" s="99"/>
      <c r="L51" s="30">
        <f>IF('CIRC 01.'!H69=50,'CIRC 01.'!B69*1000,0)</f>
        <v>0</v>
      </c>
      <c r="M51" s="99"/>
      <c r="N51" s="30">
        <f>IF('CIRC 01.'!H69=35,'CIRC 01.'!B69*1000,0)</f>
        <v>0</v>
      </c>
      <c r="O51" s="99"/>
      <c r="P51" s="30">
        <f>IF('CIRC 01.'!H69=25,'CIRC 01.'!B69*1000,0)</f>
        <v>0</v>
      </c>
      <c r="Q51" s="99"/>
      <c r="R51" s="30">
        <f>IF('CIRC 01.'!H69=16,'CIRC 01.'!B69*1000,0)</f>
        <v>0</v>
      </c>
      <c r="S51" s="99"/>
      <c r="T51" s="30">
        <f>IF('CIRC 01.'!H69=10,'CIRC 01.'!B69*1000,0)</f>
        <v>0</v>
      </c>
      <c r="U51" s="99"/>
      <c r="V51" s="30">
        <f>IF('CIRC 01.'!H69=6,'CIRC 01.'!B69*1000,0)</f>
        <v>0</v>
      </c>
      <c r="W51" s="99"/>
      <c r="X51" s="30">
        <f>IF('CIRC 01.'!H69=4,'CIRC 01.'!B69*1000,0)</f>
        <v>0</v>
      </c>
      <c r="Y51" s="99"/>
      <c r="Z51" s="13"/>
      <c r="AA51" s="102"/>
    </row>
    <row r="52" spans="7:27">
      <c r="G52" s="31">
        <f>'CIRC 01.'!A70</f>
        <v>0</v>
      </c>
      <c r="H52" s="30">
        <f>IF('CIRC 01.'!H70=95,'CIRC 01.'!B70*1000,0)</f>
        <v>0</v>
      </c>
      <c r="I52" s="99"/>
      <c r="J52" s="30">
        <f>IF('CIRC 01.'!H70=70,'CIRC 01.'!B70*1000,0)</f>
        <v>0</v>
      </c>
      <c r="K52" s="99"/>
      <c r="L52" s="30">
        <f>IF('CIRC 01.'!H70=50,'CIRC 01.'!B70*1000,0)</f>
        <v>0</v>
      </c>
      <c r="M52" s="99"/>
      <c r="N52" s="30">
        <f>IF('CIRC 01.'!H70=35,'CIRC 01.'!B70*1000,0)</f>
        <v>0</v>
      </c>
      <c r="O52" s="99"/>
      <c r="P52" s="30">
        <f>IF('CIRC 01.'!H70=25,'CIRC 01.'!B70*1000,0)</f>
        <v>0</v>
      </c>
      <c r="Q52" s="99"/>
      <c r="R52" s="30">
        <f>IF('CIRC 01.'!H70=16,'CIRC 01.'!B70*1000,0)</f>
        <v>0</v>
      </c>
      <c r="S52" s="99"/>
      <c r="T52" s="30">
        <f>IF('CIRC 01.'!H70=10,'CIRC 01.'!B70*1000,0)</f>
        <v>0</v>
      </c>
      <c r="U52" s="99"/>
      <c r="V52" s="30">
        <f>IF('CIRC 01.'!H70=6,'CIRC 01.'!B70*1000,0)</f>
        <v>0</v>
      </c>
      <c r="W52" s="99"/>
      <c r="X52" s="30">
        <f>IF('CIRC 01.'!H70=4,'CIRC 01.'!B70*1000,0)</f>
        <v>0</v>
      </c>
      <c r="Y52" s="99"/>
      <c r="Z52" s="13"/>
      <c r="AA52" s="102"/>
    </row>
    <row r="53" spans="7:27">
      <c r="G53" s="31">
        <f>'CIRC 01.'!A71</f>
        <v>0</v>
      </c>
      <c r="H53" s="30">
        <f>IF('CIRC 01.'!H71=95,'CIRC 01.'!B71*1000,0)</f>
        <v>0</v>
      </c>
      <c r="I53" s="99"/>
      <c r="J53" s="30">
        <f>IF('CIRC 01.'!H71=70,'CIRC 01.'!B71*1000,0)</f>
        <v>0</v>
      </c>
      <c r="K53" s="99"/>
      <c r="L53" s="30">
        <f>IF('CIRC 01.'!H71=50,'CIRC 01.'!B71*1000,0)</f>
        <v>0</v>
      </c>
      <c r="M53" s="99"/>
      <c r="N53" s="30">
        <f>IF('CIRC 01.'!H71=35,'CIRC 01.'!B71*1000,0)</f>
        <v>0</v>
      </c>
      <c r="O53" s="99"/>
      <c r="P53" s="30">
        <f>IF('CIRC 01.'!H71=25,'CIRC 01.'!B71*1000,0)</f>
        <v>0</v>
      </c>
      <c r="Q53" s="99"/>
      <c r="R53" s="30">
        <f>IF('CIRC 01.'!H71=16,'CIRC 01.'!B71*1000,0)</f>
        <v>0</v>
      </c>
      <c r="S53" s="99"/>
      <c r="T53" s="30">
        <f>IF('CIRC 01.'!H71=10,'CIRC 01.'!B71*1000,0)</f>
        <v>0</v>
      </c>
      <c r="U53" s="99"/>
      <c r="V53" s="30">
        <f>IF('CIRC 01.'!H71=6,'CIRC 01.'!B71*1000,0)</f>
        <v>0</v>
      </c>
      <c r="W53" s="99"/>
      <c r="X53" s="30">
        <f>IF('CIRC 01.'!H71=4,'CIRC 01.'!B71*1000,0)</f>
        <v>0</v>
      </c>
      <c r="Y53" s="99"/>
      <c r="Z53" s="13"/>
      <c r="AA53" s="102"/>
    </row>
    <row r="54" spans="7:27">
      <c r="G54" s="31">
        <f>'CIRC 01.'!A72</f>
        <v>0</v>
      </c>
      <c r="H54" s="30">
        <f>IF('CIRC 01.'!H72=95,'CIRC 01.'!B72*1000,0)</f>
        <v>0</v>
      </c>
      <c r="I54" s="99"/>
      <c r="J54" s="30">
        <f>IF('CIRC 01.'!H72=70,'CIRC 01.'!B72*1000,0)</f>
        <v>0</v>
      </c>
      <c r="K54" s="99"/>
      <c r="L54" s="30">
        <f>IF('CIRC 01.'!H72=50,'CIRC 01.'!B72*1000,0)</f>
        <v>0</v>
      </c>
      <c r="M54" s="99"/>
      <c r="N54" s="30">
        <f>IF('CIRC 01.'!H72=35,'CIRC 01.'!B72*1000,0)</f>
        <v>0</v>
      </c>
      <c r="O54" s="99"/>
      <c r="P54" s="30">
        <f>IF('CIRC 01.'!H72=25,'CIRC 01.'!B72*1000,0)</f>
        <v>0</v>
      </c>
      <c r="Q54" s="99"/>
      <c r="R54" s="30">
        <f>IF('CIRC 01.'!H72=16,'CIRC 01.'!B72*1000,0)</f>
        <v>0</v>
      </c>
      <c r="S54" s="99"/>
      <c r="T54" s="30">
        <f>IF('CIRC 01.'!H72=10,'CIRC 01.'!B72*1000,0)</f>
        <v>0</v>
      </c>
      <c r="U54" s="99"/>
      <c r="V54" s="30">
        <f>IF('CIRC 01.'!H72=6,'CIRC 01.'!B72*1000,0)</f>
        <v>0</v>
      </c>
      <c r="W54" s="99"/>
      <c r="X54" s="30">
        <f>IF('CIRC 01.'!H72=4,'CIRC 01.'!B72*1000,0)</f>
        <v>0</v>
      </c>
      <c r="Y54" s="99"/>
      <c r="Z54" s="13"/>
      <c r="AA54" s="102"/>
    </row>
    <row r="55" spans="7:27">
      <c r="G55" s="31">
        <f>'CIRC 01.'!A73</f>
        <v>0</v>
      </c>
      <c r="H55" s="30">
        <f>IF('CIRC 01.'!H73=95,'CIRC 01.'!B73*1000,0)</f>
        <v>0</v>
      </c>
      <c r="I55" s="99"/>
      <c r="J55" s="30">
        <f>IF('CIRC 01.'!H73=70,'CIRC 01.'!B73*1000,0)</f>
        <v>0</v>
      </c>
      <c r="K55" s="99"/>
      <c r="L55" s="30">
        <f>IF('CIRC 01.'!H73=50,'CIRC 01.'!B73*1000,0)</f>
        <v>0</v>
      </c>
      <c r="M55" s="99"/>
      <c r="N55" s="30">
        <f>IF('CIRC 01.'!H73=35,'CIRC 01.'!B73*1000,0)</f>
        <v>0</v>
      </c>
      <c r="O55" s="99"/>
      <c r="P55" s="30">
        <f>IF('CIRC 01.'!H73=25,'CIRC 01.'!B73*1000,0)</f>
        <v>0</v>
      </c>
      <c r="Q55" s="99"/>
      <c r="R55" s="30">
        <f>IF('CIRC 01.'!H73=16,'CIRC 01.'!B73*1000,0)</f>
        <v>0</v>
      </c>
      <c r="S55" s="99"/>
      <c r="T55" s="30">
        <f>IF('CIRC 01.'!H73=10,'CIRC 01.'!B73*1000,0)</f>
        <v>0</v>
      </c>
      <c r="U55" s="99"/>
      <c r="V55" s="30">
        <f>IF('CIRC 01.'!H73=6,'CIRC 01.'!B73*1000,0)</f>
        <v>0</v>
      </c>
      <c r="W55" s="99"/>
      <c r="X55" s="30">
        <f>IF('CIRC 01.'!H73=4,'CIRC 01.'!B73*1000,0)</f>
        <v>0</v>
      </c>
      <c r="Y55" s="99"/>
      <c r="Z55" s="13"/>
      <c r="AA55" s="102"/>
    </row>
    <row r="56" spans="7:27">
      <c r="G56" s="31">
        <f>'CIRC 01.'!A74</f>
        <v>0</v>
      </c>
      <c r="H56" s="30">
        <f>IF('CIRC 01.'!H74=95,'CIRC 01.'!B74*1000,0)</f>
        <v>0</v>
      </c>
      <c r="I56" s="99"/>
      <c r="J56" s="30">
        <f>IF('CIRC 01.'!H74=70,'CIRC 01.'!B74*1000,0)</f>
        <v>0</v>
      </c>
      <c r="K56" s="99"/>
      <c r="L56" s="30">
        <f>IF('CIRC 01.'!H74=50,'CIRC 01.'!B74*1000,0)</f>
        <v>0</v>
      </c>
      <c r="M56" s="99"/>
      <c r="N56" s="30">
        <f>IF('CIRC 01.'!H74=35,'CIRC 01.'!B74*1000,0)</f>
        <v>0</v>
      </c>
      <c r="O56" s="99"/>
      <c r="P56" s="30">
        <f>IF('CIRC 01.'!H74=25,'CIRC 01.'!B74*1000,0)</f>
        <v>0</v>
      </c>
      <c r="Q56" s="99"/>
      <c r="R56" s="30">
        <f>IF('CIRC 01.'!H74=16,'CIRC 01.'!B74*1000,0)</f>
        <v>0</v>
      </c>
      <c r="S56" s="99"/>
      <c r="T56" s="30">
        <f>IF('CIRC 01.'!H74=10,'CIRC 01.'!B74*1000,0)</f>
        <v>0</v>
      </c>
      <c r="U56" s="99"/>
      <c r="V56" s="30">
        <f>IF('CIRC 01.'!H74=6,'CIRC 01.'!B74*1000,0)</f>
        <v>0</v>
      </c>
      <c r="W56" s="99"/>
      <c r="X56" s="30">
        <f>IF('CIRC 01.'!H74=4,'CIRC 01.'!B74*1000,0)</f>
        <v>0</v>
      </c>
      <c r="Y56" s="99"/>
      <c r="Z56" s="13"/>
      <c r="AA56" s="102"/>
    </row>
    <row r="57" spans="7:27">
      <c r="G57" s="31">
        <f>'CIRC 01.'!A75</f>
        <v>0</v>
      </c>
      <c r="H57" s="30">
        <f>IF('CIRC 01.'!H75=95,'CIRC 01.'!B75*1000,0)</f>
        <v>0</v>
      </c>
      <c r="I57" s="99"/>
      <c r="J57" s="30">
        <f>IF('CIRC 01.'!H75=70,'CIRC 01.'!B75*1000,0)</f>
        <v>0</v>
      </c>
      <c r="K57" s="99"/>
      <c r="L57" s="30">
        <f>IF('CIRC 01.'!H75=50,'CIRC 01.'!B75*1000,0)</f>
        <v>0</v>
      </c>
      <c r="M57" s="99"/>
      <c r="N57" s="30">
        <f>IF('CIRC 01.'!H75=35,'CIRC 01.'!B75*1000,0)</f>
        <v>0</v>
      </c>
      <c r="O57" s="99"/>
      <c r="P57" s="30">
        <f>IF('CIRC 01.'!H75=25,'CIRC 01.'!B75*1000,0)</f>
        <v>0</v>
      </c>
      <c r="Q57" s="99"/>
      <c r="R57" s="30">
        <f>IF('CIRC 01.'!H75=16,'CIRC 01.'!B75*1000,0)</f>
        <v>0</v>
      </c>
      <c r="S57" s="99"/>
      <c r="T57" s="30">
        <f>IF('CIRC 01.'!H75=10,'CIRC 01.'!B75*1000,0)</f>
        <v>0</v>
      </c>
      <c r="U57" s="99"/>
      <c r="V57" s="30">
        <f>IF('CIRC 01.'!H75=6,'CIRC 01.'!B75*1000,0)</f>
        <v>0</v>
      </c>
      <c r="W57" s="99"/>
      <c r="X57" s="30">
        <f>IF('CIRC 01.'!H75=4,'CIRC 01.'!B75*1000,0)</f>
        <v>0</v>
      </c>
      <c r="Y57" s="99"/>
      <c r="Z57" s="13"/>
      <c r="AA57" s="102"/>
    </row>
    <row r="58" spans="7:27">
      <c r="G58" s="31">
        <f>'CIRC 01.'!A76</f>
        <v>0</v>
      </c>
      <c r="H58" s="30">
        <f>IF('CIRC 01.'!H76=95,'CIRC 01.'!B76*1000,0)</f>
        <v>0</v>
      </c>
      <c r="I58" s="99"/>
      <c r="J58" s="30">
        <f>IF('CIRC 01.'!H76=70,'CIRC 01.'!B76*1000,0)</f>
        <v>0</v>
      </c>
      <c r="K58" s="99"/>
      <c r="L58" s="30">
        <f>IF('CIRC 01.'!H76=50,'CIRC 01.'!B76*1000,0)</f>
        <v>0</v>
      </c>
      <c r="M58" s="99"/>
      <c r="N58" s="30">
        <f>IF('CIRC 01.'!H76=35,'CIRC 01.'!B76*1000,0)</f>
        <v>0</v>
      </c>
      <c r="O58" s="99"/>
      <c r="P58" s="30">
        <f>IF('CIRC 01.'!H76=25,'CIRC 01.'!B76*1000,0)</f>
        <v>0</v>
      </c>
      <c r="Q58" s="99"/>
      <c r="R58" s="30">
        <f>IF('CIRC 01.'!H76=16,'CIRC 01.'!B76*1000,0)</f>
        <v>0</v>
      </c>
      <c r="S58" s="99"/>
      <c r="T58" s="30">
        <f>IF('CIRC 01.'!H76=10,'CIRC 01.'!B76*1000,0)</f>
        <v>0</v>
      </c>
      <c r="U58" s="99"/>
      <c r="V58" s="30">
        <f>IF('CIRC 01.'!H76=6,'CIRC 01.'!B76*1000,0)</f>
        <v>0</v>
      </c>
      <c r="W58" s="99"/>
      <c r="X58" s="30">
        <f>IF('CIRC 01.'!H76=4,'CIRC 01.'!B76*1000,0)</f>
        <v>0</v>
      </c>
      <c r="Y58" s="99"/>
      <c r="Z58" s="13"/>
      <c r="AA58" s="102"/>
    </row>
    <row r="59" spans="7:27">
      <c r="G59" s="31">
        <f>'CIRC 01.'!A77</f>
        <v>0</v>
      </c>
      <c r="H59" s="30">
        <f>IF('CIRC 01.'!H77=95,'CIRC 01.'!B77*1000,0)</f>
        <v>0</v>
      </c>
      <c r="I59" s="99"/>
      <c r="J59" s="30">
        <f>IF('CIRC 01.'!H77=70,'CIRC 01.'!B77*1000,0)</f>
        <v>0</v>
      </c>
      <c r="K59" s="99"/>
      <c r="L59" s="30">
        <f>IF('CIRC 01.'!H77=50,'CIRC 01.'!B77*1000,0)</f>
        <v>0</v>
      </c>
      <c r="M59" s="99"/>
      <c r="N59" s="30">
        <f>IF('CIRC 01.'!H77=35,'CIRC 01.'!B77*1000,0)</f>
        <v>0</v>
      </c>
      <c r="O59" s="99"/>
      <c r="P59" s="30">
        <f>IF('CIRC 01.'!H77=25,'CIRC 01.'!B77*1000,0)</f>
        <v>0</v>
      </c>
      <c r="Q59" s="99"/>
      <c r="R59" s="30">
        <f>IF('CIRC 01.'!H77=16,'CIRC 01.'!B77*1000,0)</f>
        <v>0</v>
      </c>
      <c r="S59" s="99"/>
      <c r="T59" s="30">
        <f>IF('CIRC 01.'!H77=10,'CIRC 01.'!B77*1000,0)</f>
        <v>0</v>
      </c>
      <c r="U59" s="99"/>
      <c r="V59" s="30">
        <f>IF('CIRC 01.'!H77=6,'CIRC 01.'!B77*1000,0)</f>
        <v>0</v>
      </c>
      <c r="W59" s="99"/>
      <c r="X59" s="30">
        <f>IF('CIRC 01.'!H77=4,'CIRC 01.'!B77*1000,0)</f>
        <v>0</v>
      </c>
      <c r="Y59" s="99"/>
      <c r="Z59" s="13"/>
      <c r="AA59" s="102"/>
    </row>
    <row r="60" spans="7:27">
      <c r="G60" s="31">
        <f>'CIRC 01.'!A78</f>
        <v>0</v>
      </c>
      <c r="H60" s="30">
        <f>IF('CIRC 01.'!H78=95,'CIRC 01.'!B78*1000,0)</f>
        <v>0</v>
      </c>
      <c r="I60" s="99"/>
      <c r="J60" s="30">
        <f>IF('CIRC 01.'!H78=70,'CIRC 01.'!B78*1000,0)</f>
        <v>0</v>
      </c>
      <c r="K60" s="99"/>
      <c r="L60" s="30">
        <f>IF('CIRC 01.'!H78=50,'CIRC 01.'!B78*1000,0)</f>
        <v>0</v>
      </c>
      <c r="M60" s="99"/>
      <c r="N60" s="30">
        <f>IF('CIRC 01.'!H78=35,'CIRC 01.'!B78*1000,0)</f>
        <v>0</v>
      </c>
      <c r="O60" s="99"/>
      <c r="P60" s="30">
        <f>IF('CIRC 01.'!H78=25,'CIRC 01.'!B78*1000,0)</f>
        <v>0</v>
      </c>
      <c r="Q60" s="99"/>
      <c r="R60" s="30">
        <f>IF('CIRC 01.'!H78=16,'CIRC 01.'!B78*1000,0)</f>
        <v>0</v>
      </c>
      <c r="S60" s="99"/>
      <c r="T60" s="30">
        <f>IF('CIRC 01.'!H78=10,'CIRC 01.'!B78*1000,0)</f>
        <v>0</v>
      </c>
      <c r="U60" s="99"/>
      <c r="V60" s="30">
        <f>IF('CIRC 01.'!H78=6,'CIRC 01.'!B78*1000,0)</f>
        <v>0</v>
      </c>
      <c r="W60" s="99"/>
      <c r="X60" s="30">
        <f>IF('CIRC 01.'!H78=4,'CIRC 01.'!B78*1000,0)</f>
        <v>0</v>
      </c>
      <c r="Y60" s="99"/>
      <c r="Z60" s="13"/>
      <c r="AA60" s="102"/>
    </row>
    <row r="61" spans="7:27">
      <c r="G61" s="31">
        <f>'CIRC 01.'!A79</f>
        <v>0</v>
      </c>
      <c r="H61" s="30">
        <f>IF('CIRC 01.'!H79=95,'CIRC 01.'!B79*1000,0)</f>
        <v>0</v>
      </c>
      <c r="I61" s="99"/>
      <c r="J61" s="30">
        <f>IF('CIRC 01.'!H79=70,'CIRC 01.'!B79*1000,0)</f>
        <v>0</v>
      </c>
      <c r="K61" s="99"/>
      <c r="L61" s="30">
        <f>IF('CIRC 01.'!H79=50,'CIRC 01.'!B79*1000,0)</f>
        <v>0</v>
      </c>
      <c r="M61" s="99"/>
      <c r="N61" s="30">
        <f>IF('CIRC 01.'!H79=35,'CIRC 01.'!B79*1000,0)</f>
        <v>0</v>
      </c>
      <c r="O61" s="99"/>
      <c r="P61" s="30">
        <f>IF('CIRC 01.'!H79=25,'CIRC 01.'!B79*1000,0)</f>
        <v>0</v>
      </c>
      <c r="Q61" s="99"/>
      <c r="R61" s="30">
        <f>IF('CIRC 01.'!H79=16,'CIRC 01.'!B79*1000,0)</f>
        <v>0</v>
      </c>
      <c r="S61" s="99"/>
      <c r="T61" s="30">
        <f>IF('CIRC 01.'!H79=10,'CIRC 01.'!B79*1000,0)</f>
        <v>0</v>
      </c>
      <c r="U61" s="99"/>
      <c r="V61" s="30">
        <f>IF('CIRC 01.'!H79=6,'CIRC 01.'!B79*1000,0)</f>
        <v>0</v>
      </c>
      <c r="W61" s="99"/>
      <c r="X61" s="30">
        <f>IF('CIRC 01.'!H79=4,'CIRC 01.'!B79*1000,0)</f>
        <v>0</v>
      </c>
      <c r="Y61" s="99"/>
      <c r="Z61" s="13"/>
      <c r="AA61" s="102"/>
    </row>
    <row r="62" spans="7:27">
      <c r="G62" s="31">
        <f>'CIRC 01.'!A80</f>
        <v>0</v>
      </c>
      <c r="H62" s="30">
        <f>IF('CIRC 01.'!H80=95,'CIRC 01.'!B80*1000,0)</f>
        <v>0</v>
      </c>
      <c r="I62" s="99"/>
      <c r="J62" s="30">
        <f>IF('CIRC 01.'!H80=70,'CIRC 01.'!B80*1000,0)</f>
        <v>0</v>
      </c>
      <c r="K62" s="99"/>
      <c r="L62" s="30">
        <f>IF('CIRC 01.'!H80=50,'CIRC 01.'!B80*1000,0)</f>
        <v>0</v>
      </c>
      <c r="M62" s="99"/>
      <c r="N62" s="30">
        <f>IF('CIRC 01.'!H80=35,'CIRC 01.'!B80*1000,0)</f>
        <v>0</v>
      </c>
      <c r="O62" s="99"/>
      <c r="P62" s="30">
        <f>IF('CIRC 01.'!H80=25,'CIRC 01.'!B80*1000,0)</f>
        <v>0</v>
      </c>
      <c r="Q62" s="99"/>
      <c r="R62" s="30">
        <f>IF('CIRC 01.'!H80=16,'CIRC 01.'!B80*1000,0)</f>
        <v>0</v>
      </c>
      <c r="S62" s="99"/>
      <c r="T62" s="30">
        <f>IF('CIRC 01.'!H80=10,'CIRC 01.'!B80*1000,0)</f>
        <v>0</v>
      </c>
      <c r="U62" s="99"/>
      <c r="V62" s="30">
        <f>IF('CIRC 01.'!H80=6,'CIRC 01.'!B80*1000,0)</f>
        <v>0</v>
      </c>
      <c r="W62" s="99"/>
      <c r="X62" s="30">
        <f>IF('CIRC 01.'!H80=4,'CIRC 01.'!B80*1000,0)</f>
        <v>0</v>
      </c>
      <c r="Y62" s="99"/>
      <c r="Z62" s="13"/>
      <c r="AA62" s="102"/>
    </row>
    <row r="63" spans="7:27">
      <c r="G63" s="31">
        <f>'CIRC 01.'!A81</f>
        <v>0</v>
      </c>
      <c r="H63" s="30">
        <f>IF('CIRC 01.'!H81=95,'CIRC 01.'!B81*1000,0)</f>
        <v>0</v>
      </c>
      <c r="I63" s="99"/>
      <c r="J63" s="30">
        <f>IF('CIRC 01.'!H81=70,'CIRC 01.'!B81*1000,0)</f>
        <v>0</v>
      </c>
      <c r="K63" s="99"/>
      <c r="L63" s="30">
        <f>IF('CIRC 01.'!H81=50,'CIRC 01.'!B81*1000,0)</f>
        <v>0</v>
      </c>
      <c r="M63" s="99"/>
      <c r="N63" s="30">
        <f>IF('CIRC 01.'!H81=35,'CIRC 01.'!B81*1000,0)</f>
        <v>0</v>
      </c>
      <c r="O63" s="99"/>
      <c r="P63" s="30">
        <f>IF('CIRC 01.'!H81=25,'CIRC 01.'!B81*1000,0)</f>
        <v>0</v>
      </c>
      <c r="Q63" s="99"/>
      <c r="R63" s="30">
        <f>IF('CIRC 01.'!H81=16,'CIRC 01.'!B81*1000,0)</f>
        <v>0</v>
      </c>
      <c r="S63" s="99"/>
      <c r="T63" s="30">
        <f>IF('CIRC 01.'!H81=10,'CIRC 01.'!B81*1000,0)</f>
        <v>0</v>
      </c>
      <c r="U63" s="99"/>
      <c r="V63" s="30">
        <f>IF('CIRC 01.'!H81=6,'CIRC 01.'!B81*1000,0)</f>
        <v>0</v>
      </c>
      <c r="W63" s="99"/>
      <c r="X63" s="30">
        <f>IF('CIRC 01.'!H81=4,'CIRC 01.'!B81*1000,0)</f>
        <v>0</v>
      </c>
      <c r="Y63" s="99"/>
      <c r="Z63" s="13"/>
      <c r="AA63" s="102"/>
    </row>
    <row r="64" spans="7:27">
      <c r="G64" s="31">
        <f>'CIRC 01.'!A82</f>
        <v>0</v>
      </c>
      <c r="H64" s="30">
        <f>IF('CIRC 01.'!H82=95,'CIRC 01.'!B82*1000,0)</f>
        <v>0</v>
      </c>
      <c r="I64" s="99"/>
      <c r="J64" s="30">
        <f>IF('CIRC 01.'!H82=70,'CIRC 01.'!B82*1000,0)</f>
        <v>0</v>
      </c>
      <c r="K64" s="99"/>
      <c r="L64" s="30">
        <f>IF('CIRC 01.'!H82=50,'CIRC 01.'!B82*1000,0)</f>
        <v>0</v>
      </c>
      <c r="M64" s="99"/>
      <c r="N64" s="30">
        <f>IF('CIRC 01.'!H82=35,'CIRC 01.'!B82*1000,0)</f>
        <v>0</v>
      </c>
      <c r="O64" s="99"/>
      <c r="P64" s="30">
        <f>IF('CIRC 01.'!H82=25,'CIRC 01.'!B82*1000,0)</f>
        <v>0</v>
      </c>
      <c r="Q64" s="99"/>
      <c r="R64" s="30">
        <f>IF('CIRC 01.'!H82=16,'CIRC 01.'!B82*1000,0)</f>
        <v>0</v>
      </c>
      <c r="S64" s="99"/>
      <c r="T64" s="30">
        <f>IF('CIRC 01.'!H82=10,'CIRC 01.'!B82*1000,0)</f>
        <v>0</v>
      </c>
      <c r="U64" s="99"/>
      <c r="V64" s="30">
        <f>IF('CIRC 01.'!H82=6,'CIRC 01.'!B82*1000,0)</f>
        <v>0</v>
      </c>
      <c r="W64" s="99"/>
      <c r="X64" s="30">
        <f>IF('CIRC 01.'!H82=4,'CIRC 01.'!B82*1000,0)</f>
        <v>0</v>
      </c>
      <c r="Y64" s="99"/>
      <c r="Z64" s="13"/>
      <c r="AA64" s="102"/>
    </row>
    <row r="65" spans="7:27">
      <c r="G65" s="31">
        <f>'CIRC 01.'!A83</f>
        <v>0</v>
      </c>
      <c r="H65" s="30">
        <f>IF('CIRC 01.'!H83=95,'CIRC 01.'!B83*1000,0)</f>
        <v>0</v>
      </c>
      <c r="I65" s="99"/>
      <c r="J65" s="30">
        <f>IF('CIRC 01.'!H83=70,'CIRC 01.'!B83*1000,0)</f>
        <v>0</v>
      </c>
      <c r="K65" s="99"/>
      <c r="L65" s="30">
        <f>IF('CIRC 01.'!H83=50,'CIRC 01.'!B83*1000,0)</f>
        <v>0</v>
      </c>
      <c r="M65" s="99"/>
      <c r="N65" s="30">
        <f>IF('CIRC 01.'!H83=35,'CIRC 01.'!B83*1000,0)</f>
        <v>0</v>
      </c>
      <c r="O65" s="99"/>
      <c r="P65" s="30">
        <f>IF('CIRC 01.'!H83=25,'CIRC 01.'!B83*1000,0)</f>
        <v>0</v>
      </c>
      <c r="Q65" s="99"/>
      <c r="R65" s="30">
        <f>IF('CIRC 01.'!H83=16,'CIRC 01.'!B83*1000,0)</f>
        <v>0</v>
      </c>
      <c r="S65" s="99"/>
      <c r="T65" s="30">
        <f>IF('CIRC 01.'!H83=10,'CIRC 01.'!B83*1000,0)</f>
        <v>0</v>
      </c>
      <c r="U65" s="99"/>
      <c r="V65" s="30">
        <f>IF('CIRC 01.'!H83=6,'CIRC 01.'!B83*1000,0)</f>
        <v>0</v>
      </c>
      <c r="W65" s="99"/>
      <c r="X65" s="30">
        <f>IF('CIRC 01.'!H83=4,'CIRC 01.'!B83*1000,0)</f>
        <v>0</v>
      </c>
      <c r="Y65" s="99"/>
      <c r="Z65" s="13"/>
      <c r="AA65" s="102"/>
    </row>
    <row r="66" spans="7:27">
      <c r="G66" s="31">
        <f>'CIRC 01.'!A84</f>
        <v>0</v>
      </c>
      <c r="H66" s="30">
        <f>IF('CIRC 01.'!H84=95,'CIRC 01.'!B84*1000,0)</f>
        <v>0</v>
      </c>
      <c r="I66" s="99"/>
      <c r="J66" s="30">
        <f>IF('CIRC 01.'!H84=70,'CIRC 01.'!B84*1000,0)</f>
        <v>0</v>
      </c>
      <c r="K66" s="99"/>
      <c r="L66" s="30">
        <f>IF('CIRC 01.'!H84=50,'CIRC 01.'!B84*1000,0)</f>
        <v>0</v>
      </c>
      <c r="M66" s="99"/>
      <c r="N66" s="30">
        <f>IF('CIRC 01.'!H84=35,'CIRC 01.'!B84*1000,0)</f>
        <v>0</v>
      </c>
      <c r="O66" s="99"/>
      <c r="P66" s="30">
        <f>IF('CIRC 01.'!H84=25,'CIRC 01.'!B84*1000,0)</f>
        <v>0</v>
      </c>
      <c r="Q66" s="99"/>
      <c r="R66" s="30">
        <f>IF('CIRC 01.'!H84=16,'CIRC 01.'!B84*1000,0)</f>
        <v>0</v>
      </c>
      <c r="S66" s="99"/>
      <c r="T66" s="30">
        <f>IF('CIRC 01.'!H84=10,'CIRC 01.'!B84*1000,0)</f>
        <v>0</v>
      </c>
      <c r="U66" s="99"/>
      <c r="V66" s="30">
        <f>IF('CIRC 01.'!H84=6,'CIRC 01.'!B84*1000,0)</f>
        <v>0</v>
      </c>
      <c r="W66" s="99"/>
      <c r="X66" s="30">
        <f>IF('CIRC 01.'!H84=4,'CIRC 01.'!B84*1000,0)</f>
        <v>0</v>
      </c>
      <c r="Y66" s="99"/>
      <c r="Z66" s="13"/>
      <c r="AA66" s="102"/>
    </row>
    <row r="67" spans="7:27">
      <c r="G67" s="31">
        <f>'CIRC 01.'!A85</f>
        <v>0</v>
      </c>
      <c r="H67" s="30">
        <f>IF('CIRC 01.'!H85=95,'CIRC 01.'!B85*1000,0)</f>
        <v>0</v>
      </c>
      <c r="I67" s="99"/>
      <c r="J67" s="30">
        <f>IF('CIRC 01.'!H85=70,'CIRC 01.'!B85*1000,0)</f>
        <v>0</v>
      </c>
      <c r="K67" s="99"/>
      <c r="L67" s="30">
        <f>IF('CIRC 01.'!H85=50,'CIRC 01.'!B85*1000,0)</f>
        <v>0</v>
      </c>
      <c r="M67" s="99"/>
      <c r="N67" s="30">
        <f>IF('CIRC 01.'!H85=35,'CIRC 01.'!B85*1000,0)</f>
        <v>0</v>
      </c>
      <c r="O67" s="99"/>
      <c r="P67" s="30">
        <f>IF('CIRC 01.'!H85=25,'CIRC 01.'!B85*1000,0)</f>
        <v>0</v>
      </c>
      <c r="Q67" s="99"/>
      <c r="R67" s="30">
        <f>IF('CIRC 01.'!H85=16,'CIRC 01.'!B85*1000,0)</f>
        <v>0</v>
      </c>
      <c r="S67" s="99"/>
      <c r="T67" s="30">
        <f>IF('CIRC 01.'!H85=10,'CIRC 01.'!B85*1000,0)</f>
        <v>0</v>
      </c>
      <c r="U67" s="99"/>
      <c r="V67" s="30">
        <f>IF('CIRC 01.'!H85=6,'CIRC 01.'!B85*1000,0)</f>
        <v>0</v>
      </c>
      <c r="W67" s="99"/>
      <c r="X67" s="30">
        <f>IF('CIRC 01.'!H85=4,'CIRC 01.'!B85*1000,0)</f>
        <v>0</v>
      </c>
      <c r="Y67" s="99"/>
      <c r="Z67" s="13"/>
      <c r="AA67" s="102"/>
    </row>
    <row r="68" spans="7:27">
      <c r="G68" s="31">
        <f>'CIRC 01.'!A86</f>
        <v>0</v>
      </c>
      <c r="H68" s="30">
        <f>IF('CIRC 01.'!H86=95,'CIRC 01.'!B86*1000,0)</f>
        <v>0</v>
      </c>
      <c r="I68" s="99"/>
      <c r="J68" s="30">
        <f>IF('CIRC 01.'!H86=70,'CIRC 01.'!B86*1000,0)</f>
        <v>0</v>
      </c>
      <c r="K68" s="99"/>
      <c r="L68" s="30">
        <f>IF('CIRC 01.'!H86=50,'CIRC 01.'!B86*1000,0)</f>
        <v>0</v>
      </c>
      <c r="M68" s="99"/>
      <c r="N68" s="30">
        <f>IF('CIRC 01.'!H86=35,'CIRC 01.'!B86*1000,0)</f>
        <v>0</v>
      </c>
      <c r="O68" s="99"/>
      <c r="P68" s="30">
        <f>IF('CIRC 01.'!H86=25,'CIRC 01.'!B86*1000,0)</f>
        <v>0</v>
      </c>
      <c r="Q68" s="99"/>
      <c r="R68" s="30">
        <f>IF('CIRC 01.'!H86=16,'CIRC 01.'!B86*1000,0)</f>
        <v>0</v>
      </c>
      <c r="S68" s="99"/>
      <c r="T68" s="30">
        <f>IF('CIRC 01.'!H86=10,'CIRC 01.'!B86*1000,0)</f>
        <v>0</v>
      </c>
      <c r="U68" s="99"/>
      <c r="V68" s="30">
        <f>IF('CIRC 01.'!H86=6,'CIRC 01.'!B86*1000,0)</f>
        <v>0</v>
      </c>
      <c r="W68" s="99"/>
      <c r="X68" s="30">
        <f>IF('CIRC 01.'!H86=4,'CIRC 01.'!B86*1000,0)</f>
        <v>0</v>
      </c>
      <c r="Y68" s="99"/>
      <c r="Z68" s="13"/>
      <c r="AA68" s="102"/>
    </row>
    <row r="69" spans="7:27">
      <c r="G69" s="31">
        <f>'CIRC 01.'!A87</f>
        <v>0</v>
      </c>
      <c r="H69" s="30">
        <f>IF('CIRC 01.'!H87=95,'CIRC 01.'!B87*1000,0)</f>
        <v>0</v>
      </c>
      <c r="I69" s="99"/>
      <c r="J69" s="30">
        <f>IF('CIRC 01.'!H87=70,'CIRC 01.'!B87*1000,0)</f>
        <v>0</v>
      </c>
      <c r="K69" s="99"/>
      <c r="L69" s="30">
        <f>IF('CIRC 01.'!H87=50,'CIRC 01.'!B87*1000,0)</f>
        <v>0</v>
      </c>
      <c r="M69" s="99"/>
      <c r="N69" s="30">
        <f>IF('CIRC 01.'!H87=35,'CIRC 01.'!B87*1000,0)</f>
        <v>0</v>
      </c>
      <c r="O69" s="99"/>
      <c r="P69" s="30">
        <f>IF('CIRC 01.'!H87=25,'CIRC 01.'!B87*1000,0)</f>
        <v>0</v>
      </c>
      <c r="Q69" s="99"/>
      <c r="R69" s="30">
        <f>IF('CIRC 01.'!H87=16,'CIRC 01.'!B87*1000,0)</f>
        <v>0</v>
      </c>
      <c r="S69" s="99"/>
      <c r="T69" s="30">
        <f>IF('CIRC 01.'!H87=10,'CIRC 01.'!B87*1000,0)</f>
        <v>0</v>
      </c>
      <c r="U69" s="99"/>
      <c r="V69" s="30">
        <f>IF('CIRC 01.'!H87=6,'CIRC 01.'!B87*1000,0)</f>
        <v>0</v>
      </c>
      <c r="W69" s="99"/>
      <c r="X69" s="30">
        <f>IF('CIRC 01.'!H87=4,'CIRC 01.'!B87*1000,0)</f>
        <v>0</v>
      </c>
      <c r="Y69" s="99"/>
      <c r="Z69" s="13"/>
      <c r="AA69" s="102"/>
    </row>
    <row r="70" spans="7:27">
      <c r="G70" s="31">
        <f>'CIRC 01.'!A88</f>
        <v>0</v>
      </c>
      <c r="H70" s="30">
        <f>IF('CIRC 01.'!H88=95,'CIRC 01.'!B88*1000,0)</f>
        <v>0</v>
      </c>
      <c r="I70" s="99"/>
      <c r="J70" s="30">
        <f>IF('CIRC 01.'!H88=70,'CIRC 01.'!B88*1000,0)</f>
        <v>0</v>
      </c>
      <c r="K70" s="99"/>
      <c r="L70" s="30">
        <f>IF('CIRC 01.'!H88=50,'CIRC 01.'!B88*1000,0)</f>
        <v>0</v>
      </c>
      <c r="M70" s="99"/>
      <c r="N70" s="30">
        <f>IF('CIRC 01.'!H88=35,'CIRC 01.'!B88*1000,0)</f>
        <v>0</v>
      </c>
      <c r="O70" s="99"/>
      <c r="P70" s="30">
        <f>IF('CIRC 01.'!H88=25,'CIRC 01.'!B88*1000,0)</f>
        <v>0</v>
      </c>
      <c r="Q70" s="99"/>
      <c r="R70" s="30">
        <f>IF('CIRC 01.'!H88=16,'CIRC 01.'!B88*1000,0)</f>
        <v>0</v>
      </c>
      <c r="S70" s="99"/>
      <c r="T70" s="30">
        <f>IF('CIRC 01.'!H88=10,'CIRC 01.'!B88*1000,0)</f>
        <v>0</v>
      </c>
      <c r="U70" s="99"/>
      <c r="V70" s="30">
        <f>IF('CIRC 01.'!H88=6,'CIRC 01.'!B88*1000,0)</f>
        <v>0</v>
      </c>
      <c r="W70" s="99"/>
      <c r="X70" s="30">
        <f>IF('CIRC 01.'!H88=4,'CIRC 01.'!B88*1000,0)</f>
        <v>0</v>
      </c>
      <c r="Y70" s="99"/>
      <c r="Z70" s="13"/>
      <c r="AA70" s="102"/>
    </row>
    <row r="71" spans="7:27">
      <c r="G71" s="31">
        <f>'CIRC 01.'!A89</f>
        <v>0</v>
      </c>
      <c r="H71" s="30">
        <f>IF('CIRC 01.'!H89=95,'CIRC 01.'!B89*1000,0)</f>
        <v>0</v>
      </c>
      <c r="I71" s="99"/>
      <c r="J71" s="30">
        <f>IF('CIRC 01.'!H89=70,'CIRC 01.'!B89*1000,0)</f>
        <v>0</v>
      </c>
      <c r="K71" s="99"/>
      <c r="L71" s="30">
        <f>IF('CIRC 01.'!H89=50,'CIRC 01.'!B89*1000,0)</f>
        <v>0</v>
      </c>
      <c r="M71" s="99"/>
      <c r="N71" s="30">
        <f>IF('CIRC 01.'!H89=35,'CIRC 01.'!B89*1000,0)</f>
        <v>0</v>
      </c>
      <c r="O71" s="99"/>
      <c r="P71" s="30">
        <f>IF('CIRC 01.'!H89=25,'CIRC 01.'!B89*1000,0)</f>
        <v>0</v>
      </c>
      <c r="Q71" s="99"/>
      <c r="R71" s="30">
        <f>IF('CIRC 01.'!H89=16,'CIRC 01.'!B89*1000,0)</f>
        <v>0</v>
      </c>
      <c r="S71" s="99"/>
      <c r="T71" s="30">
        <f>IF('CIRC 01.'!H89=10,'CIRC 01.'!B89*1000,0)</f>
        <v>0</v>
      </c>
      <c r="U71" s="99"/>
      <c r="V71" s="30">
        <f>IF('CIRC 01.'!H89=6,'CIRC 01.'!B89*1000,0)</f>
        <v>0</v>
      </c>
      <c r="W71" s="99"/>
      <c r="X71" s="30">
        <f>IF('CIRC 01.'!H89=4,'CIRC 01.'!B89*1000,0)</f>
        <v>0</v>
      </c>
      <c r="Y71" s="99"/>
      <c r="Z71" s="13"/>
      <c r="AA71" s="102"/>
    </row>
    <row r="72" spans="7:27">
      <c r="G72" s="31">
        <f>'CIRC 01.'!A90</f>
        <v>0</v>
      </c>
      <c r="H72" s="30">
        <f>IF('CIRC 01.'!H90=95,'CIRC 01.'!B90*1000,0)</f>
        <v>0</v>
      </c>
      <c r="I72" s="99"/>
      <c r="J72" s="30">
        <f>IF('CIRC 01.'!H90=70,'CIRC 01.'!B90*1000,0)</f>
        <v>0</v>
      </c>
      <c r="K72" s="99"/>
      <c r="L72" s="30">
        <f>IF('CIRC 01.'!H90=50,'CIRC 01.'!B90*1000,0)</f>
        <v>0</v>
      </c>
      <c r="M72" s="99"/>
      <c r="N72" s="30">
        <f>IF('CIRC 01.'!H90=35,'CIRC 01.'!B90*1000,0)</f>
        <v>0</v>
      </c>
      <c r="O72" s="99"/>
      <c r="P72" s="30">
        <f>IF('CIRC 01.'!H90=25,'CIRC 01.'!B90*1000,0)</f>
        <v>0</v>
      </c>
      <c r="Q72" s="99"/>
      <c r="R72" s="30">
        <f>IF('CIRC 01.'!H90=16,'CIRC 01.'!B90*1000,0)</f>
        <v>0</v>
      </c>
      <c r="S72" s="99"/>
      <c r="T72" s="30">
        <f>IF('CIRC 01.'!H90=10,'CIRC 01.'!B90*1000,0)</f>
        <v>0</v>
      </c>
      <c r="U72" s="99"/>
      <c r="V72" s="30">
        <f>IF('CIRC 01.'!H90=6,'CIRC 01.'!B90*1000,0)</f>
        <v>0</v>
      </c>
      <c r="W72" s="99"/>
      <c r="X72" s="30">
        <f>IF('CIRC 01.'!H90=4,'CIRC 01.'!B90*1000,0)</f>
        <v>0</v>
      </c>
      <c r="Y72" s="99"/>
      <c r="Z72" s="13"/>
      <c r="AA72" s="102"/>
    </row>
    <row r="73" spans="7:27">
      <c r="G73" s="31">
        <f>'CIRC 01.'!A91</f>
        <v>0</v>
      </c>
      <c r="H73" s="30">
        <f>IF('CIRC 01.'!H91=95,'CIRC 01.'!B91*1000,0)</f>
        <v>0</v>
      </c>
      <c r="I73" s="99"/>
      <c r="J73" s="30">
        <f>IF('CIRC 01.'!H91=70,'CIRC 01.'!B91*1000,0)</f>
        <v>0</v>
      </c>
      <c r="K73" s="99"/>
      <c r="L73" s="30">
        <f>IF('CIRC 01.'!H91=50,'CIRC 01.'!B91*1000,0)</f>
        <v>0</v>
      </c>
      <c r="M73" s="99"/>
      <c r="N73" s="30">
        <f>IF('CIRC 01.'!H91=35,'CIRC 01.'!B91*1000,0)</f>
        <v>0</v>
      </c>
      <c r="O73" s="99"/>
      <c r="P73" s="30">
        <f>IF('CIRC 01.'!H91=25,'CIRC 01.'!B91*1000,0)</f>
        <v>0</v>
      </c>
      <c r="Q73" s="99"/>
      <c r="R73" s="30">
        <f>IF('CIRC 01.'!H91=16,'CIRC 01.'!B91*1000,0)</f>
        <v>0</v>
      </c>
      <c r="S73" s="99"/>
      <c r="T73" s="30">
        <f>IF('CIRC 01.'!H91=10,'CIRC 01.'!B91*1000,0)</f>
        <v>0</v>
      </c>
      <c r="U73" s="99"/>
      <c r="V73" s="30">
        <f>IF('CIRC 01.'!H91=6,'CIRC 01.'!B91*1000,0)</f>
        <v>0</v>
      </c>
      <c r="W73" s="99"/>
      <c r="X73" s="30">
        <f>IF('CIRC 01.'!H91=4,'CIRC 01.'!B91*1000,0)</f>
        <v>0</v>
      </c>
      <c r="Y73" s="99"/>
      <c r="Z73" s="13"/>
      <c r="AA73" s="102"/>
    </row>
    <row r="74" spans="7:27">
      <c r="G74" s="31">
        <f>'CIRC 01.'!A92</f>
        <v>0</v>
      </c>
      <c r="H74" s="30">
        <f>IF('CIRC 01.'!H92=95,'CIRC 01.'!B92*1000,0)</f>
        <v>0</v>
      </c>
      <c r="I74" s="99"/>
      <c r="J74" s="30">
        <f>IF('CIRC 01.'!H92=70,'CIRC 01.'!B92*1000,0)</f>
        <v>0</v>
      </c>
      <c r="K74" s="99"/>
      <c r="L74" s="30">
        <f>IF('CIRC 01.'!H92=50,'CIRC 01.'!B92*1000,0)</f>
        <v>0</v>
      </c>
      <c r="M74" s="99"/>
      <c r="N74" s="30">
        <f>IF('CIRC 01.'!H92=35,'CIRC 01.'!B92*1000,0)</f>
        <v>0</v>
      </c>
      <c r="O74" s="99"/>
      <c r="P74" s="30">
        <f>IF('CIRC 01.'!H92=25,'CIRC 01.'!B92*1000,0)</f>
        <v>0</v>
      </c>
      <c r="Q74" s="99"/>
      <c r="R74" s="30">
        <f>IF('CIRC 01.'!H92=16,'CIRC 01.'!B92*1000,0)</f>
        <v>0</v>
      </c>
      <c r="S74" s="99"/>
      <c r="T74" s="30">
        <f>IF('CIRC 01.'!H92=10,'CIRC 01.'!B92*1000,0)</f>
        <v>0</v>
      </c>
      <c r="U74" s="99"/>
      <c r="V74" s="30">
        <f>IF('CIRC 01.'!H92=6,'CIRC 01.'!B92*1000,0)</f>
        <v>0</v>
      </c>
      <c r="W74" s="99"/>
      <c r="X74" s="30">
        <f>IF('CIRC 01.'!H92=4,'CIRC 01.'!B92*1000,0)</f>
        <v>0</v>
      </c>
      <c r="Y74" s="99"/>
      <c r="Z74" s="13"/>
      <c r="AA74" s="102"/>
    </row>
    <row r="75" spans="7:27">
      <c r="G75" s="31">
        <f>'CIRC 01.'!A93</f>
        <v>0</v>
      </c>
      <c r="H75" s="30">
        <f>IF('CIRC 01.'!H93=95,'CIRC 01.'!B93*1000,0)</f>
        <v>0</v>
      </c>
      <c r="I75" s="99"/>
      <c r="J75" s="30">
        <f>IF('CIRC 01.'!H93=70,'CIRC 01.'!B93*1000,0)</f>
        <v>0</v>
      </c>
      <c r="K75" s="99"/>
      <c r="L75" s="30">
        <f>IF('CIRC 01.'!H93=50,'CIRC 01.'!B93*1000,0)</f>
        <v>0</v>
      </c>
      <c r="M75" s="99"/>
      <c r="N75" s="30">
        <f>IF('CIRC 01.'!H93=35,'CIRC 01.'!B93*1000,0)</f>
        <v>0</v>
      </c>
      <c r="O75" s="99"/>
      <c r="P75" s="30">
        <f>IF('CIRC 01.'!H93=25,'CIRC 01.'!B93*1000,0)</f>
        <v>0</v>
      </c>
      <c r="Q75" s="99"/>
      <c r="R75" s="30">
        <f>IF('CIRC 01.'!H93=16,'CIRC 01.'!B93*1000,0)</f>
        <v>0</v>
      </c>
      <c r="S75" s="99"/>
      <c r="T75" s="30">
        <f>IF('CIRC 01.'!H93=10,'CIRC 01.'!B93*1000,0)</f>
        <v>0</v>
      </c>
      <c r="U75" s="99"/>
      <c r="V75" s="30">
        <f>IF('CIRC 01.'!H93=6,'CIRC 01.'!B93*1000,0)</f>
        <v>0</v>
      </c>
      <c r="W75" s="99"/>
      <c r="X75" s="30">
        <f>IF('CIRC 01.'!H93=4,'CIRC 01.'!B93*1000,0)</f>
        <v>0</v>
      </c>
      <c r="Y75" s="99"/>
      <c r="Z75" s="13"/>
      <c r="AA75" s="102"/>
    </row>
    <row r="76" spans="7:27">
      <c r="G76" s="31">
        <f>'CIRC 01.'!A94</f>
        <v>0</v>
      </c>
      <c r="H76" s="30">
        <f>IF('CIRC 01.'!H94=95,'CIRC 01.'!B94*1000,0)</f>
        <v>0</v>
      </c>
      <c r="I76" s="99"/>
      <c r="J76" s="30">
        <f>IF('CIRC 01.'!H94=70,'CIRC 01.'!B94*1000,0)</f>
        <v>0</v>
      </c>
      <c r="K76" s="99"/>
      <c r="L76" s="30">
        <f>IF('CIRC 01.'!H94=50,'CIRC 01.'!B94*1000,0)</f>
        <v>0</v>
      </c>
      <c r="M76" s="99"/>
      <c r="N76" s="30">
        <f>IF('CIRC 01.'!H94=35,'CIRC 01.'!B94*1000,0)</f>
        <v>0</v>
      </c>
      <c r="O76" s="99"/>
      <c r="P76" s="30">
        <f>IF('CIRC 01.'!H94=25,'CIRC 01.'!B94*1000,0)</f>
        <v>0</v>
      </c>
      <c r="Q76" s="99"/>
      <c r="R76" s="30">
        <f>IF('CIRC 01.'!H94=16,'CIRC 01.'!B94*1000,0)</f>
        <v>0</v>
      </c>
      <c r="S76" s="99"/>
      <c r="T76" s="30">
        <f>IF('CIRC 01.'!H94=10,'CIRC 01.'!B94*1000,0)</f>
        <v>0</v>
      </c>
      <c r="U76" s="99"/>
      <c r="V76" s="30">
        <f>IF('CIRC 01.'!H94=6,'CIRC 01.'!B94*1000,0)</f>
        <v>0</v>
      </c>
      <c r="W76" s="99"/>
      <c r="X76" s="30">
        <f>IF('CIRC 01.'!H94=4,'CIRC 01.'!B94*1000,0)</f>
        <v>0</v>
      </c>
      <c r="Y76" s="99"/>
      <c r="Z76" s="13"/>
      <c r="AA76" s="102"/>
    </row>
    <row r="77" spans="7:27">
      <c r="G77" s="31">
        <f>'CIRC 01.'!A95</f>
        <v>0</v>
      </c>
      <c r="H77" s="30">
        <f>IF('CIRC 01.'!H95=95,'CIRC 01.'!B95*1000,0)</f>
        <v>0</v>
      </c>
      <c r="I77" s="99"/>
      <c r="J77" s="30">
        <f>IF('CIRC 01.'!H95=70,'CIRC 01.'!B95*1000,0)</f>
        <v>0</v>
      </c>
      <c r="K77" s="99"/>
      <c r="L77" s="30">
        <f>IF('CIRC 01.'!H95=50,'CIRC 01.'!B95*1000,0)</f>
        <v>0</v>
      </c>
      <c r="M77" s="99"/>
      <c r="N77" s="30">
        <f>IF('CIRC 01.'!H95=35,'CIRC 01.'!B95*1000,0)</f>
        <v>0</v>
      </c>
      <c r="O77" s="99"/>
      <c r="P77" s="30">
        <f>IF('CIRC 01.'!H95=25,'CIRC 01.'!B95*1000,0)</f>
        <v>0</v>
      </c>
      <c r="Q77" s="99"/>
      <c r="R77" s="30">
        <f>IF('CIRC 01.'!H95=16,'CIRC 01.'!B95*1000,0)</f>
        <v>0</v>
      </c>
      <c r="S77" s="99"/>
      <c r="T77" s="30">
        <f>IF('CIRC 01.'!H95=10,'CIRC 01.'!B95*1000,0)</f>
        <v>0</v>
      </c>
      <c r="U77" s="99"/>
      <c r="V77" s="30">
        <f>IF('CIRC 01.'!H95=6,'CIRC 01.'!B95*1000,0)</f>
        <v>0</v>
      </c>
      <c r="W77" s="99"/>
      <c r="X77" s="30">
        <f>IF('CIRC 01.'!H95=4,'CIRC 01.'!B95*1000,0)</f>
        <v>0</v>
      </c>
      <c r="Y77" s="99"/>
      <c r="Z77" s="13"/>
      <c r="AA77" s="102"/>
    </row>
    <row r="78" spans="7:27">
      <c r="G78" s="31">
        <f>'CIRC 01.'!A96</f>
        <v>0</v>
      </c>
      <c r="H78" s="30">
        <f>IF('CIRC 01.'!H96=95,'CIRC 01.'!B96*1000,0)</f>
        <v>0</v>
      </c>
      <c r="I78" s="99"/>
      <c r="J78" s="30">
        <f>IF('CIRC 01.'!H96=70,'CIRC 01.'!B96*1000,0)</f>
        <v>0</v>
      </c>
      <c r="K78" s="99"/>
      <c r="L78" s="30">
        <f>IF('CIRC 01.'!H96=50,'CIRC 01.'!B96*1000,0)</f>
        <v>0</v>
      </c>
      <c r="M78" s="99"/>
      <c r="N78" s="30">
        <f>IF('CIRC 01.'!H96=35,'CIRC 01.'!B96*1000,0)</f>
        <v>0</v>
      </c>
      <c r="O78" s="99"/>
      <c r="P78" s="30">
        <f>IF('CIRC 01.'!H96=25,'CIRC 01.'!B96*1000,0)</f>
        <v>0</v>
      </c>
      <c r="Q78" s="99"/>
      <c r="R78" s="30">
        <f>IF('CIRC 01.'!H96=16,'CIRC 01.'!B96*1000,0)</f>
        <v>0</v>
      </c>
      <c r="S78" s="99"/>
      <c r="T78" s="30">
        <f>IF('CIRC 01.'!H96=10,'CIRC 01.'!B96*1000,0)</f>
        <v>0</v>
      </c>
      <c r="U78" s="99"/>
      <c r="V78" s="30">
        <f>IF('CIRC 01.'!H96=6,'CIRC 01.'!B96*1000,0)</f>
        <v>0</v>
      </c>
      <c r="W78" s="99"/>
      <c r="X78" s="30">
        <f>IF('CIRC 01.'!H96=4,'CIRC 01.'!B96*1000,0)</f>
        <v>0</v>
      </c>
      <c r="Y78" s="99"/>
      <c r="Z78" s="13"/>
      <c r="AA78" s="102"/>
    </row>
    <row r="79" spans="7:27">
      <c r="G79" s="31">
        <f>'CIRC 01.'!A97</f>
        <v>0</v>
      </c>
      <c r="H79" s="30">
        <f>IF('CIRC 01.'!H97=95,'CIRC 01.'!B97*1000,0)</f>
        <v>0</v>
      </c>
      <c r="I79" s="99"/>
      <c r="J79" s="30">
        <f>IF('CIRC 01.'!H97=70,'CIRC 01.'!B97*1000,0)</f>
        <v>0</v>
      </c>
      <c r="K79" s="99"/>
      <c r="L79" s="30">
        <f>IF('CIRC 01.'!H97=50,'CIRC 01.'!B97*1000,0)</f>
        <v>0</v>
      </c>
      <c r="M79" s="99"/>
      <c r="N79" s="30">
        <f>IF('CIRC 01.'!H97=35,'CIRC 01.'!B97*1000,0)</f>
        <v>0</v>
      </c>
      <c r="O79" s="99"/>
      <c r="P79" s="30">
        <f>IF('CIRC 01.'!H97=25,'CIRC 01.'!B97*1000,0)</f>
        <v>0</v>
      </c>
      <c r="Q79" s="99"/>
      <c r="R79" s="30">
        <f>IF('CIRC 01.'!H97=16,'CIRC 01.'!B97*1000,0)</f>
        <v>0</v>
      </c>
      <c r="S79" s="99"/>
      <c r="T79" s="30">
        <f>IF('CIRC 01.'!H97=10,'CIRC 01.'!B97*1000,0)</f>
        <v>0</v>
      </c>
      <c r="U79" s="99"/>
      <c r="V79" s="30">
        <f>IF('CIRC 01.'!H97=6,'CIRC 01.'!B97*1000,0)</f>
        <v>0</v>
      </c>
      <c r="W79" s="99"/>
      <c r="X79" s="30">
        <f>IF('CIRC 01.'!H97=4,'CIRC 01.'!B97*1000,0)</f>
        <v>0</v>
      </c>
      <c r="Y79" s="99"/>
      <c r="Z79" s="13"/>
      <c r="AA79" s="102"/>
    </row>
    <row r="80" spans="7:27">
      <c r="G80" s="31">
        <f>'CIRC 01.'!A98</f>
        <v>0</v>
      </c>
      <c r="H80" s="30">
        <f>IF('CIRC 01.'!H98=95,'CIRC 01.'!B98*1000,0)</f>
        <v>0</v>
      </c>
      <c r="I80" s="99"/>
      <c r="J80" s="30">
        <f>IF('CIRC 01.'!H98=70,'CIRC 01.'!B98*1000,0)</f>
        <v>0</v>
      </c>
      <c r="K80" s="99"/>
      <c r="L80" s="30">
        <f>IF('CIRC 01.'!H98=50,'CIRC 01.'!B98*1000,0)</f>
        <v>0</v>
      </c>
      <c r="M80" s="99"/>
      <c r="N80" s="30">
        <f>IF('CIRC 01.'!H98=35,'CIRC 01.'!B98*1000,0)</f>
        <v>0</v>
      </c>
      <c r="O80" s="99"/>
      <c r="P80" s="30">
        <f>IF('CIRC 01.'!H98=25,'CIRC 01.'!B98*1000,0)</f>
        <v>0</v>
      </c>
      <c r="Q80" s="99"/>
      <c r="R80" s="30">
        <f>IF('CIRC 01.'!H98=16,'CIRC 01.'!B98*1000,0)</f>
        <v>0</v>
      </c>
      <c r="S80" s="99"/>
      <c r="T80" s="30">
        <f>IF('CIRC 01.'!H98=10,'CIRC 01.'!B98*1000,0)</f>
        <v>0</v>
      </c>
      <c r="U80" s="99"/>
      <c r="V80" s="30">
        <f>IF('CIRC 01.'!H98=6,'CIRC 01.'!B98*1000,0)</f>
        <v>0</v>
      </c>
      <c r="W80" s="99"/>
      <c r="X80" s="30">
        <f>IF('CIRC 01.'!H98=4,'CIRC 01.'!B98*1000,0)</f>
        <v>0</v>
      </c>
      <c r="Y80" s="99"/>
      <c r="Z80" s="13"/>
      <c r="AA80" s="102"/>
    </row>
    <row r="81" spans="7:27">
      <c r="G81" s="31">
        <f>'CIRC 01.'!A99</f>
        <v>0</v>
      </c>
      <c r="H81" s="30">
        <f>IF('CIRC 01.'!H99=95,'CIRC 01.'!B99*1000,0)</f>
        <v>0</v>
      </c>
      <c r="I81" s="99"/>
      <c r="J81" s="30">
        <f>IF('CIRC 01.'!H99=70,'CIRC 01.'!B99*1000,0)</f>
        <v>0</v>
      </c>
      <c r="K81" s="99"/>
      <c r="L81" s="30">
        <f>IF('CIRC 01.'!H99=50,'CIRC 01.'!B99*1000,0)</f>
        <v>0</v>
      </c>
      <c r="M81" s="99"/>
      <c r="N81" s="30">
        <f>IF('CIRC 01.'!H99=35,'CIRC 01.'!B99*1000,0)</f>
        <v>0</v>
      </c>
      <c r="O81" s="99"/>
      <c r="P81" s="30">
        <f>IF('CIRC 01.'!H99=25,'CIRC 01.'!B99*1000,0)</f>
        <v>0</v>
      </c>
      <c r="Q81" s="99"/>
      <c r="R81" s="30">
        <f>IF('CIRC 01.'!H99=16,'CIRC 01.'!B99*1000,0)</f>
        <v>0</v>
      </c>
      <c r="S81" s="99"/>
      <c r="T81" s="30">
        <f>IF('CIRC 01.'!H99=10,'CIRC 01.'!B99*1000,0)</f>
        <v>0</v>
      </c>
      <c r="U81" s="99"/>
      <c r="V81" s="30">
        <f>IF('CIRC 01.'!H99=6,'CIRC 01.'!B99*1000,0)</f>
        <v>0</v>
      </c>
      <c r="W81" s="99"/>
      <c r="X81" s="30">
        <f>IF('CIRC 01.'!H99=4,'CIRC 01.'!B99*1000,0)</f>
        <v>0</v>
      </c>
      <c r="Y81" s="99"/>
      <c r="Z81" s="13"/>
      <c r="AA81" s="102"/>
    </row>
    <row r="82" spans="7:27">
      <c r="G82" s="31">
        <f>'CIRC 01.'!A100</f>
        <v>0</v>
      </c>
      <c r="H82" s="30">
        <f>IF('CIRC 01.'!H100=95,'CIRC 01.'!B100*1000,0)</f>
        <v>0</v>
      </c>
      <c r="I82" s="99"/>
      <c r="J82" s="30">
        <f>IF('CIRC 01.'!H100=70,'CIRC 01.'!B100*1000,0)</f>
        <v>0</v>
      </c>
      <c r="K82" s="99"/>
      <c r="L82" s="30">
        <f>IF('CIRC 01.'!H100=50,'CIRC 01.'!B100*1000,0)</f>
        <v>0</v>
      </c>
      <c r="M82" s="99"/>
      <c r="N82" s="30">
        <f>IF('CIRC 01.'!H100=35,'CIRC 01.'!B100*1000,0)</f>
        <v>0</v>
      </c>
      <c r="O82" s="99"/>
      <c r="P82" s="30">
        <f>IF('CIRC 01.'!H100=25,'CIRC 01.'!B100*1000,0)</f>
        <v>0</v>
      </c>
      <c r="Q82" s="99"/>
      <c r="R82" s="30">
        <f>IF('CIRC 01.'!H100=16,'CIRC 01.'!B100*1000,0)</f>
        <v>0</v>
      </c>
      <c r="S82" s="99"/>
      <c r="T82" s="30">
        <f>IF('CIRC 01.'!H100=10,'CIRC 01.'!B100*1000,0)</f>
        <v>0</v>
      </c>
      <c r="U82" s="99"/>
      <c r="V82" s="30">
        <f>IF('CIRC 01.'!H100=6,'CIRC 01.'!B100*1000,0)</f>
        <v>0</v>
      </c>
      <c r="W82" s="99"/>
      <c r="X82" s="30">
        <f>IF('CIRC 01.'!H100=4,'CIRC 01.'!B100*1000,0)</f>
        <v>0</v>
      </c>
      <c r="Y82" s="99"/>
      <c r="Z82" s="13"/>
      <c r="AA82" s="102"/>
    </row>
    <row r="83" spans="7:27">
      <c r="G83" s="31">
        <f>'CIRC 01.'!A101</f>
        <v>0</v>
      </c>
      <c r="H83" s="30">
        <f>IF('CIRC 01.'!H101=95,'CIRC 01.'!B101*1000,0)</f>
        <v>0</v>
      </c>
      <c r="I83" s="99"/>
      <c r="J83" s="30">
        <f>IF('CIRC 01.'!H101=70,'CIRC 01.'!B101*1000,0)</f>
        <v>0</v>
      </c>
      <c r="K83" s="99"/>
      <c r="L83" s="30">
        <f>IF('CIRC 01.'!H101=50,'CIRC 01.'!B101*1000,0)</f>
        <v>0</v>
      </c>
      <c r="M83" s="99"/>
      <c r="N83" s="30">
        <f>IF('CIRC 01.'!H101=35,'CIRC 01.'!B101*1000,0)</f>
        <v>0</v>
      </c>
      <c r="O83" s="99"/>
      <c r="P83" s="30">
        <f>IF('CIRC 01.'!H101=25,'CIRC 01.'!B101*1000,0)</f>
        <v>0</v>
      </c>
      <c r="Q83" s="99"/>
      <c r="R83" s="30">
        <f>IF('CIRC 01.'!H101=16,'CIRC 01.'!B101*1000,0)</f>
        <v>0</v>
      </c>
      <c r="S83" s="99"/>
      <c r="T83" s="30">
        <f>IF('CIRC 01.'!H101=10,'CIRC 01.'!B101*1000,0)</f>
        <v>0</v>
      </c>
      <c r="U83" s="99"/>
      <c r="V83" s="30">
        <f>IF('CIRC 01.'!H101=6,'CIRC 01.'!B101*1000,0)</f>
        <v>0</v>
      </c>
      <c r="W83" s="99"/>
      <c r="X83" s="30">
        <f>IF('CIRC 01.'!H101=4,'CIRC 01.'!B101*1000,0)</f>
        <v>0</v>
      </c>
      <c r="Y83" s="99"/>
      <c r="Z83" s="13"/>
      <c r="AA83" s="102"/>
    </row>
    <row r="84" spans="7:27">
      <c r="G84" s="31">
        <f>'CIRC 01.'!A102</f>
        <v>0</v>
      </c>
      <c r="H84" s="30">
        <f>IF('CIRC 01.'!H102=95,'CIRC 01.'!B102*1000,0)</f>
        <v>0</v>
      </c>
      <c r="I84" s="99"/>
      <c r="J84" s="30">
        <f>IF('CIRC 01.'!H102=70,'CIRC 01.'!B102*1000,0)</f>
        <v>0</v>
      </c>
      <c r="K84" s="99"/>
      <c r="L84" s="30">
        <f>IF('CIRC 01.'!H102=50,'CIRC 01.'!B102*1000,0)</f>
        <v>0</v>
      </c>
      <c r="M84" s="99"/>
      <c r="N84" s="30">
        <f>IF('CIRC 01.'!H102=35,'CIRC 01.'!B102*1000,0)</f>
        <v>0</v>
      </c>
      <c r="O84" s="99"/>
      <c r="P84" s="30">
        <f>IF('CIRC 01.'!H102=25,'CIRC 01.'!B102*1000,0)</f>
        <v>0</v>
      </c>
      <c r="Q84" s="99"/>
      <c r="R84" s="30">
        <f>IF('CIRC 01.'!H102=16,'CIRC 01.'!B102*1000,0)</f>
        <v>0</v>
      </c>
      <c r="S84" s="99"/>
      <c r="T84" s="30">
        <f>IF('CIRC 01.'!H102=10,'CIRC 01.'!B102*1000,0)</f>
        <v>0</v>
      </c>
      <c r="U84" s="99"/>
      <c r="V84" s="30">
        <f>IF('CIRC 01.'!H102=6,'CIRC 01.'!B102*1000,0)</f>
        <v>0</v>
      </c>
      <c r="W84" s="99"/>
      <c r="X84" s="30">
        <f>IF('CIRC 01.'!H102=4,'CIRC 01.'!B102*1000,0)</f>
        <v>0</v>
      </c>
      <c r="Y84" s="99"/>
      <c r="Z84" s="13"/>
      <c r="AA84" s="102"/>
    </row>
    <row r="85" spans="7:27">
      <c r="G85" s="31">
        <f>'CIRC 01.'!A103</f>
        <v>0</v>
      </c>
      <c r="H85" s="30">
        <f>IF('CIRC 01.'!H103=95,'CIRC 01.'!B103*1000,0)</f>
        <v>0</v>
      </c>
      <c r="I85" s="99"/>
      <c r="J85" s="30">
        <f>IF('CIRC 01.'!H103=70,'CIRC 01.'!B103*1000,0)</f>
        <v>0</v>
      </c>
      <c r="K85" s="99"/>
      <c r="L85" s="30">
        <f>IF('CIRC 01.'!H103=50,'CIRC 01.'!B103*1000,0)</f>
        <v>0</v>
      </c>
      <c r="M85" s="99"/>
      <c r="N85" s="30">
        <f>IF('CIRC 01.'!H103=35,'CIRC 01.'!B103*1000,0)</f>
        <v>0</v>
      </c>
      <c r="O85" s="99"/>
      <c r="P85" s="30">
        <f>IF('CIRC 01.'!H103=25,'CIRC 01.'!B103*1000,0)</f>
        <v>0</v>
      </c>
      <c r="Q85" s="99"/>
      <c r="R85" s="30">
        <f>IF('CIRC 01.'!H103=16,'CIRC 01.'!B103*1000,0)</f>
        <v>0</v>
      </c>
      <c r="S85" s="99"/>
      <c r="T85" s="30">
        <f>IF('CIRC 01.'!H103=10,'CIRC 01.'!B103*1000,0)</f>
        <v>0</v>
      </c>
      <c r="U85" s="99"/>
      <c r="V85" s="30">
        <f>IF('CIRC 01.'!H103=6,'CIRC 01.'!B103*1000,0)</f>
        <v>0</v>
      </c>
      <c r="W85" s="99"/>
      <c r="X85" s="30">
        <f>IF('CIRC 01.'!H103=4,'CIRC 01.'!B103*1000,0)</f>
        <v>0</v>
      </c>
      <c r="Y85" s="99"/>
      <c r="Z85" s="13"/>
      <c r="AA85" s="102"/>
    </row>
    <row r="86" spans="7:27">
      <c r="G86" s="31">
        <f>'CIRC 01.'!A104</f>
        <v>0</v>
      </c>
      <c r="H86" s="30">
        <f>IF('CIRC 01.'!H104=95,'CIRC 01.'!B104*1000,0)</f>
        <v>0</v>
      </c>
      <c r="I86" s="99"/>
      <c r="J86" s="30">
        <f>IF('CIRC 01.'!H104=70,'CIRC 01.'!B104*1000,0)</f>
        <v>0</v>
      </c>
      <c r="K86" s="99"/>
      <c r="L86" s="30">
        <f>IF('CIRC 01.'!H104=50,'CIRC 01.'!B104*1000,0)</f>
        <v>0</v>
      </c>
      <c r="M86" s="99"/>
      <c r="N86" s="30">
        <f>IF('CIRC 01.'!H104=35,'CIRC 01.'!B104*1000,0)</f>
        <v>0</v>
      </c>
      <c r="O86" s="99"/>
      <c r="P86" s="30">
        <f>IF('CIRC 01.'!H104=25,'CIRC 01.'!B104*1000,0)</f>
        <v>0</v>
      </c>
      <c r="Q86" s="99"/>
      <c r="R86" s="30">
        <f>IF('CIRC 01.'!H104=16,'CIRC 01.'!B104*1000,0)</f>
        <v>0</v>
      </c>
      <c r="S86" s="99"/>
      <c r="T86" s="30">
        <f>IF('CIRC 01.'!H104=10,'CIRC 01.'!B104*1000,0)</f>
        <v>0</v>
      </c>
      <c r="U86" s="99"/>
      <c r="V86" s="30">
        <f>IF('CIRC 01.'!H104=6,'CIRC 01.'!B104*1000,0)</f>
        <v>0</v>
      </c>
      <c r="W86" s="99"/>
      <c r="X86" s="30">
        <f>IF('CIRC 01.'!H104=4,'CIRC 01.'!B104*1000,0)</f>
        <v>0</v>
      </c>
      <c r="Y86" s="99"/>
      <c r="Z86" s="13"/>
      <c r="AA86" s="102"/>
    </row>
    <row r="87" spans="7:27">
      <c r="G87" s="31">
        <f>'CIRC 01.'!A105</f>
        <v>0</v>
      </c>
      <c r="H87" s="30">
        <f>IF('CIRC 01.'!H105=95,'CIRC 01.'!B105*1000,0)</f>
        <v>0</v>
      </c>
      <c r="I87" s="99"/>
      <c r="J87" s="30">
        <f>IF('CIRC 01.'!H105=70,'CIRC 01.'!B105*1000,0)</f>
        <v>0</v>
      </c>
      <c r="K87" s="99"/>
      <c r="L87" s="30">
        <f>IF('CIRC 01.'!H105=50,'CIRC 01.'!B105*1000,0)</f>
        <v>0</v>
      </c>
      <c r="M87" s="99"/>
      <c r="N87" s="30">
        <f>IF('CIRC 01.'!H105=35,'CIRC 01.'!B105*1000,0)</f>
        <v>0</v>
      </c>
      <c r="O87" s="99"/>
      <c r="P87" s="30">
        <f>IF('CIRC 01.'!H105=25,'CIRC 01.'!B105*1000,0)</f>
        <v>0</v>
      </c>
      <c r="Q87" s="99"/>
      <c r="R87" s="30">
        <f>IF('CIRC 01.'!H105=16,'CIRC 01.'!B105*1000,0)</f>
        <v>0</v>
      </c>
      <c r="S87" s="99"/>
      <c r="T87" s="30">
        <f>IF('CIRC 01.'!H105=10,'CIRC 01.'!B105*1000,0)</f>
        <v>0</v>
      </c>
      <c r="U87" s="99"/>
      <c r="V87" s="30">
        <f>IF('CIRC 01.'!H105=6,'CIRC 01.'!B105*1000,0)</f>
        <v>0</v>
      </c>
      <c r="W87" s="99"/>
      <c r="X87" s="30">
        <f>IF('CIRC 01.'!H105=4,'CIRC 01.'!B105*1000,0)</f>
        <v>0</v>
      </c>
      <c r="Y87" s="99"/>
      <c r="Z87" s="13"/>
      <c r="AA87" s="102"/>
    </row>
    <row r="88" spans="7:27">
      <c r="G88" s="31">
        <f>'CIRC 01.'!A106</f>
        <v>0</v>
      </c>
      <c r="H88" s="30">
        <f>IF('CIRC 01.'!H106=95,'CIRC 01.'!B106*1000,0)</f>
        <v>0</v>
      </c>
      <c r="I88" s="99"/>
      <c r="J88" s="30">
        <f>IF('CIRC 01.'!H106=70,'CIRC 01.'!B106*1000,0)</f>
        <v>0</v>
      </c>
      <c r="K88" s="99"/>
      <c r="L88" s="30">
        <f>IF('CIRC 01.'!H106=50,'CIRC 01.'!B106*1000,0)</f>
        <v>0</v>
      </c>
      <c r="M88" s="99"/>
      <c r="N88" s="30">
        <f>IF('CIRC 01.'!H106=35,'CIRC 01.'!B106*1000,0)</f>
        <v>0</v>
      </c>
      <c r="O88" s="99"/>
      <c r="P88" s="30">
        <f>IF('CIRC 01.'!H106=25,'CIRC 01.'!B106*1000,0)</f>
        <v>0</v>
      </c>
      <c r="Q88" s="99"/>
      <c r="R88" s="30">
        <f>IF('CIRC 01.'!H106=16,'CIRC 01.'!B106*1000,0)</f>
        <v>0</v>
      </c>
      <c r="S88" s="99"/>
      <c r="T88" s="30">
        <f>IF('CIRC 01.'!H106=10,'CIRC 01.'!B106*1000,0)</f>
        <v>0</v>
      </c>
      <c r="U88" s="99"/>
      <c r="V88" s="30">
        <f>IF('CIRC 01.'!H106=6,'CIRC 01.'!B106*1000,0)</f>
        <v>0</v>
      </c>
      <c r="W88" s="99"/>
      <c r="X88" s="30">
        <f>IF('CIRC 01.'!H106=4,'CIRC 01.'!B106*1000,0)</f>
        <v>0</v>
      </c>
      <c r="Y88" s="99"/>
      <c r="Z88" s="13"/>
      <c r="AA88" s="102"/>
    </row>
    <row r="89" spans="7:27">
      <c r="G89" s="31">
        <f>'CIRC 01.'!A56</f>
        <v>0</v>
      </c>
      <c r="H89" s="30">
        <f>IF('CIRC 01.'!H107=95,'CIRC 01.'!B107*1000,0)</f>
        <v>0</v>
      </c>
      <c r="I89" s="99"/>
      <c r="J89" s="30">
        <f>IF('CIRC 01.'!H107=70,'CIRC 01.'!B107*1000,0)</f>
        <v>0</v>
      </c>
      <c r="K89" s="99"/>
      <c r="L89" s="30">
        <f>IF('CIRC 01.'!H107=50,'CIRC 01.'!B107*1000,0)</f>
        <v>0</v>
      </c>
      <c r="M89" s="99"/>
      <c r="N89" s="30">
        <f>IF('CIRC 01.'!H107=35,'CIRC 01.'!B107*1000,0)</f>
        <v>0</v>
      </c>
      <c r="O89" s="99"/>
      <c r="P89" s="30">
        <f>IF('CIRC 01.'!H107=25,'CIRC 01.'!B107*1000,0)</f>
        <v>0</v>
      </c>
      <c r="Q89" s="99"/>
      <c r="R89" s="30">
        <f>IF('CIRC 01.'!H107=16,'CIRC 01.'!B107*1000,0)</f>
        <v>0</v>
      </c>
      <c r="S89" s="99"/>
      <c r="T89" s="30">
        <f>IF('CIRC 01.'!H107=10,'CIRC 01.'!B107*1000,0)</f>
        <v>0</v>
      </c>
      <c r="U89" s="99"/>
      <c r="V89" s="30">
        <f>IF('CIRC 01.'!H107=6,'CIRC 01.'!B107*1000,0)</f>
        <v>0</v>
      </c>
      <c r="W89" s="99"/>
      <c r="X89" s="30">
        <f>IF('CIRC 01.'!H107=4,'CIRC 01.'!B107*1000,0)</f>
        <v>0</v>
      </c>
      <c r="Y89" s="99"/>
      <c r="Z89" s="13"/>
      <c r="AA89" s="102"/>
    </row>
    <row r="90" spans="7:27" ht="13.5" thickBot="1">
      <c r="G90" s="31">
        <f>'CIRC 01.'!A57</f>
        <v>0</v>
      </c>
      <c r="H90" s="30">
        <f>IF('CIRC 01.'!H108=95,'CIRC 01.'!B108*1000,0)</f>
        <v>0</v>
      </c>
      <c r="I90" s="100"/>
      <c r="J90" s="30">
        <f>IF('CIRC 01.'!H108=70,'CIRC 01.'!B108*1000,0)</f>
        <v>0</v>
      </c>
      <c r="K90" s="100"/>
      <c r="L90" s="30">
        <f>IF('CIRC 01.'!H108=50,'CIRC 01.'!B108*1000,0)</f>
        <v>0</v>
      </c>
      <c r="M90" s="100"/>
      <c r="N90" s="30">
        <f>IF('CIRC 01.'!H108=35,'CIRC 01.'!B108*1000,0)</f>
        <v>0</v>
      </c>
      <c r="O90" s="100"/>
      <c r="P90" s="30">
        <f>IF('CIRC 01.'!H108=25,'CIRC 01.'!B108*1000,0)</f>
        <v>0</v>
      </c>
      <c r="Q90" s="100"/>
      <c r="R90" s="30">
        <f>IF('CIRC 01.'!H108=16,'CIRC 01.'!B108*1000,0)</f>
        <v>0</v>
      </c>
      <c r="S90" s="100"/>
      <c r="T90" s="30">
        <f>IF('CIRC 01.'!H108=10,'CIRC 01.'!B108*1000,0)</f>
        <v>0</v>
      </c>
      <c r="U90" s="100"/>
      <c r="V90" s="30">
        <f>IF('CIRC 01.'!H108=6,'CIRC 01.'!B108*1000,0)</f>
        <v>0</v>
      </c>
      <c r="W90" s="100"/>
      <c r="X90" s="30">
        <f>IF('CIRC 01.'!H108=4,'CIRC 01.'!B108*1000,0)</f>
        <v>0</v>
      </c>
      <c r="Y90" s="100"/>
      <c r="Z90" s="13"/>
      <c r="AA90" s="102"/>
    </row>
    <row r="91" spans="7:27" ht="13.5" thickTop="1">
      <c r="X91" s="30"/>
    </row>
  </sheetData>
  <mergeCells count="24">
    <mergeCell ref="A1:A2"/>
    <mergeCell ref="B1:C2"/>
    <mergeCell ref="A24:D24"/>
    <mergeCell ref="J3:K3"/>
    <mergeCell ref="G3:G4"/>
    <mergeCell ref="V3:W3"/>
    <mergeCell ref="X3:Y3"/>
    <mergeCell ref="Z3:AA3"/>
    <mergeCell ref="W5:W90"/>
    <mergeCell ref="Y5:Y90"/>
    <mergeCell ref="AA5:AA90"/>
    <mergeCell ref="R3:S3"/>
    <mergeCell ref="T3:U3"/>
    <mergeCell ref="U5:U90"/>
    <mergeCell ref="H3:I3"/>
    <mergeCell ref="L3:M3"/>
    <mergeCell ref="N3:O3"/>
    <mergeCell ref="S5:S90"/>
    <mergeCell ref="I5:I90"/>
    <mergeCell ref="K5:K90"/>
    <mergeCell ref="M5:M90"/>
    <mergeCell ref="O5:O90"/>
    <mergeCell ref="Q5:Q90"/>
    <mergeCell ref="P3:Q3"/>
  </mergeCells>
  <conditionalFormatting sqref="H5:H90 J5:J90 L5:L90">
    <cfRule type="cellIs" dxfId="2" priority="9" operator="greaterThan">
      <formula>0</formula>
    </cfRule>
  </conditionalFormatting>
  <conditionalFormatting sqref="N5:N90 P5:P90 R5:R90 T5:T90 V5:V90">
    <cfRule type="cellIs" dxfId="1" priority="7" operator="greaterThan">
      <formula>0</formula>
    </cfRule>
  </conditionalFormatting>
  <conditionalFormatting sqref="X5:X91">
    <cfRule type="cellIs" dxfId="0" priority="1" operator="greaterThan">
      <formula>0</formula>
    </cfRule>
  </conditionalFormatting>
  <dataValidations disablePrompts="1" count="1">
    <dataValidation allowBlank="1" showInputMessage="1" showErrorMessage="1" errorTitle="Bitola inexistente" sqref="E4:E6"/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8"/>
  <sheetViews>
    <sheetView workbookViewId="0">
      <selection activeCell="U36" sqref="U36"/>
    </sheetView>
  </sheetViews>
  <sheetFormatPr defaultRowHeight="12.75"/>
  <sheetData>
    <row r="1" spans="1:17">
      <c r="A1" s="4" t="s">
        <v>69</v>
      </c>
      <c r="B1" s="4" t="s">
        <v>62</v>
      </c>
      <c r="C1" s="4"/>
      <c r="D1" s="4" t="s">
        <v>63</v>
      </c>
      <c r="E1" s="4"/>
      <c r="F1" s="4" t="s">
        <v>61</v>
      </c>
      <c r="G1" s="4"/>
      <c r="H1" s="4" t="s">
        <v>64</v>
      </c>
      <c r="I1" s="4"/>
      <c r="J1" s="4" t="s">
        <v>65</v>
      </c>
      <c r="K1" s="4"/>
      <c r="L1" s="4" t="s">
        <v>66</v>
      </c>
      <c r="M1" s="4"/>
      <c r="N1" s="4" t="s">
        <v>67</v>
      </c>
      <c r="O1" s="4"/>
      <c r="P1" s="4" t="s">
        <v>68</v>
      </c>
      <c r="Q1" s="4"/>
    </row>
    <row r="2" spans="1:17">
      <c r="A2" s="4"/>
      <c r="B2" s="4" t="s">
        <v>43</v>
      </c>
      <c r="C2" s="4" t="s">
        <v>60</v>
      </c>
      <c r="D2" s="4" t="s">
        <v>43</v>
      </c>
      <c r="E2" s="4" t="s">
        <v>60</v>
      </c>
      <c r="F2" s="4" t="s">
        <v>43</v>
      </c>
      <c r="G2" s="4" t="s">
        <v>60</v>
      </c>
      <c r="H2" s="4" t="s">
        <v>43</v>
      </c>
      <c r="I2" s="4" t="s">
        <v>60</v>
      </c>
      <c r="J2" s="4" t="s">
        <v>43</v>
      </c>
      <c r="K2" s="4" t="s">
        <v>60</v>
      </c>
      <c r="L2" s="4" t="s">
        <v>43</v>
      </c>
      <c r="M2" s="4" t="s">
        <v>60</v>
      </c>
      <c r="N2" s="4" t="s">
        <v>43</v>
      </c>
      <c r="O2" s="4" t="s">
        <v>60</v>
      </c>
      <c r="P2" s="4" t="s">
        <v>43</v>
      </c>
      <c r="Q2" s="4" t="s">
        <v>60</v>
      </c>
    </row>
    <row r="3" spans="1:17">
      <c r="A3" s="4">
        <f>'CIRC 01.'!A18</f>
        <v>0</v>
      </c>
      <c r="B3" s="34">
        <f>IF('CIRC 01.'!H18=95,'CIRC 01.'!B18*1000,0)</f>
        <v>0</v>
      </c>
      <c r="C3" s="102" t="e">
        <f>SUM(B3:B45)</f>
        <v>#REF!</v>
      </c>
      <c r="D3" s="34">
        <f>IF('CIRC 01.'!H18=70,'CIRC 01.'!B18*1000,0)</f>
        <v>0</v>
      </c>
      <c r="E3" s="102" t="e">
        <f>SUM(D3:D45)</f>
        <v>#REF!</v>
      </c>
      <c r="F3" s="34">
        <f>IF('CIRC 01.'!H18=50,'CIRC 01.'!B18*1000,0)</f>
        <v>0</v>
      </c>
      <c r="G3" s="102" t="e">
        <f>SUM(F3:F45)</f>
        <v>#REF!</v>
      </c>
      <c r="H3" s="34">
        <f>IF('CIRC 01.'!H18=35,'CIRC 01.'!B18*1000,0)</f>
        <v>0</v>
      </c>
      <c r="I3" s="102" t="e">
        <f>SUM(H3:H45)</f>
        <v>#REF!</v>
      </c>
      <c r="J3" s="34">
        <f>IF('CIRC 01.'!J18=25,'CIRC 01.'!D18*1000,0)</f>
        <v>0</v>
      </c>
      <c r="K3" s="102" t="e">
        <f>SUM(J3:J45)</f>
        <v>#REF!</v>
      </c>
      <c r="L3" s="34">
        <f>IF('CIRC 01.'!L18=16,'CIRC 01.'!F18*1000,0)</f>
        <v>0</v>
      </c>
      <c r="M3" s="102" t="e">
        <f>SUM(L3:L45)</f>
        <v>#REF!</v>
      </c>
      <c r="N3" s="34">
        <f>IF('CIRC 01.'!N18=10,'CIRC 01.'!H18*1000,0)</f>
        <v>0</v>
      </c>
      <c r="O3" s="102" t="e">
        <f>SUM(N3:N45)</f>
        <v>#REF!</v>
      </c>
      <c r="P3" s="34">
        <f>IF('CIRC 01.'!P18=6,'CIRC 01.'!J18*1000,0)</f>
        <v>0</v>
      </c>
      <c r="Q3" s="102" t="e">
        <f>SUM(P3:P45)</f>
        <v>#REF!</v>
      </c>
    </row>
    <row r="4" spans="1:17">
      <c r="A4" s="4" t="str">
        <f>'CIRC 01.'!A19</f>
        <v>T1 - QC</v>
      </c>
      <c r="B4" s="34">
        <f>IF('CIRC 01.'!H19=95,'CIRC 01.'!B19*1000,0)</f>
        <v>0</v>
      </c>
      <c r="C4" s="102"/>
      <c r="D4" s="34">
        <f>IF('CIRC 01.'!H19=70,'CIRC 01.'!B19*1000,0)</f>
        <v>0</v>
      </c>
      <c r="E4" s="102"/>
      <c r="F4" s="34">
        <f>IF('CIRC 01.'!H19=50,'CIRC 01.'!B19*1000,0)</f>
        <v>0</v>
      </c>
      <c r="G4" s="102"/>
      <c r="H4" s="34">
        <f>IF('CIRC 01.'!H19=35,'CIRC 01.'!B19*1000,0)</f>
        <v>0</v>
      </c>
      <c r="I4" s="102"/>
      <c r="J4" s="34">
        <f>IF('CIRC 01.'!J19=25,'CIRC 01.'!D19*1000,0)</f>
        <v>0</v>
      </c>
      <c r="K4" s="102"/>
      <c r="L4" s="34">
        <f>IF('CIRC 01.'!L19=16,'CIRC 01.'!F19*1000,0)</f>
        <v>0</v>
      </c>
      <c r="M4" s="102"/>
      <c r="N4" s="34">
        <f>IF('CIRC 01.'!N19=10,'CIRC 01.'!H19*1000,0)</f>
        <v>0</v>
      </c>
      <c r="O4" s="102"/>
      <c r="P4" s="34">
        <f>IF('CIRC 01.'!P19=6,'CIRC 01.'!J19*1000,0)</f>
        <v>0</v>
      </c>
      <c r="Q4" s="102"/>
    </row>
    <row r="5" spans="1:17">
      <c r="A5" s="4" t="str">
        <f>'CIRC 01.'!A20</f>
        <v>QC - A</v>
      </c>
      <c r="B5" s="34">
        <f>IF('CIRC 01.'!H20=95,'CIRC 01.'!B20*1000,0)</f>
        <v>0</v>
      </c>
      <c r="C5" s="102"/>
      <c r="D5" s="34">
        <f>IF('CIRC 01.'!H20=70,'CIRC 01.'!B20*1000,0)</f>
        <v>0</v>
      </c>
      <c r="E5" s="102"/>
      <c r="F5" s="34">
        <f>IF('CIRC 01.'!H20=50,'CIRC 01.'!B20*1000,0)</f>
        <v>0</v>
      </c>
      <c r="G5" s="102"/>
      <c r="H5" s="34">
        <f>IF('CIRC 01.'!H20=35,'CIRC 01.'!B20*1000,0)</f>
        <v>0</v>
      </c>
      <c r="I5" s="102"/>
      <c r="J5" s="34">
        <f>IF('CIRC 01.'!J20=25,'CIRC 01.'!D20*1000,0)</f>
        <v>0</v>
      </c>
      <c r="K5" s="102"/>
      <c r="L5" s="34">
        <f>IF('CIRC 01.'!L20=16,'CIRC 01.'!F20*1000,0)</f>
        <v>0</v>
      </c>
      <c r="M5" s="102"/>
      <c r="N5" s="34">
        <f>IF('CIRC 01.'!N20=10,'CIRC 01.'!H20*1000,0)</f>
        <v>0</v>
      </c>
      <c r="O5" s="102"/>
      <c r="P5" s="34">
        <f>IF('CIRC 01.'!P20=6,'CIRC 01.'!J20*1000,0)</f>
        <v>0</v>
      </c>
      <c r="Q5" s="102"/>
    </row>
    <row r="6" spans="1:17">
      <c r="A6" s="4">
        <f>'CIRC 01.'!A21</f>
        <v>0</v>
      </c>
      <c r="B6" s="34">
        <f>IF('CIRC 01.'!H21=95,'CIRC 01.'!B21*1000,0)</f>
        <v>0</v>
      </c>
      <c r="C6" s="102"/>
      <c r="D6" s="34">
        <f>IF('CIRC 01.'!H21=70,'CIRC 01.'!B21*1000,0)</f>
        <v>0</v>
      </c>
      <c r="E6" s="102"/>
      <c r="F6" s="34">
        <f>IF('CIRC 01.'!H21=50,'CIRC 01.'!B21*1000,0)</f>
        <v>0</v>
      </c>
      <c r="G6" s="102"/>
      <c r="H6" s="34">
        <f>IF('CIRC 01.'!H21=35,'CIRC 01.'!B21*1000,0)</f>
        <v>0</v>
      </c>
      <c r="I6" s="102"/>
      <c r="J6" s="34">
        <f>IF('CIRC 01.'!J21=25,'CIRC 01.'!D21*1000,0)</f>
        <v>0</v>
      </c>
      <c r="K6" s="102"/>
      <c r="L6" s="34">
        <f>IF('CIRC 01.'!L21=16,'CIRC 01.'!F21*1000,0)</f>
        <v>0</v>
      </c>
      <c r="M6" s="102"/>
      <c r="N6" s="34">
        <f>IF('CIRC 01.'!N21=10,'CIRC 01.'!H21*1000,0)</f>
        <v>0</v>
      </c>
      <c r="O6" s="102"/>
      <c r="P6" s="34">
        <f>IF('CIRC 01.'!P21=6,'CIRC 01.'!J21*1000,0)</f>
        <v>0</v>
      </c>
      <c r="Q6" s="102"/>
    </row>
    <row r="7" spans="1:17">
      <c r="A7" s="4" t="str">
        <f>'CIRC 01.'!A22</f>
        <v>A - B</v>
      </c>
      <c r="B7" s="34">
        <f>IF('CIRC 01.'!H22=95,'CIRC 01.'!B22*1000,0)</f>
        <v>0</v>
      </c>
      <c r="C7" s="102"/>
      <c r="D7" s="34">
        <f>IF('CIRC 01.'!H22=70,'CIRC 01.'!B22*1000,0)</f>
        <v>0</v>
      </c>
      <c r="E7" s="102"/>
      <c r="F7" s="34">
        <f>IF('CIRC 01.'!H22=50,'CIRC 01.'!B22*1000,0)</f>
        <v>0</v>
      </c>
      <c r="G7" s="102"/>
      <c r="H7" s="34">
        <f>IF('CIRC 01.'!H22=35,'CIRC 01.'!B22*1000,0)</f>
        <v>0</v>
      </c>
      <c r="I7" s="102"/>
      <c r="J7" s="34">
        <f>IF('CIRC 01.'!J22=25,'CIRC 01.'!D22*1000,0)</f>
        <v>0</v>
      </c>
      <c r="K7" s="102"/>
      <c r="L7" s="34">
        <f>IF('CIRC 01.'!L22=16,'CIRC 01.'!F22*1000,0)</f>
        <v>0</v>
      </c>
      <c r="M7" s="102"/>
      <c r="N7" s="34">
        <f>IF('CIRC 01.'!N22=10,'CIRC 01.'!H22*1000,0)</f>
        <v>0</v>
      </c>
      <c r="O7" s="102"/>
      <c r="P7" s="34" t="e">
        <f>IF('CIRC 01.'!#REF!=6,'CIRC 01.'!J22*1000,0)</f>
        <v>#REF!</v>
      </c>
      <c r="Q7" s="102"/>
    </row>
    <row r="8" spans="1:17">
      <c r="A8" s="4" t="str">
        <f>'CIRC 01.'!A23</f>
        <v>B - C</v>
      </c>
      <c r="B8" s="34">
        <f>IF('CIRC 01.'!H23=95,'CIRC 01.'!B23*1000,0)</f>
        <v>0</v>
      </c>
      <c r="C8" s="102"/>
      <c r="D8" s="34">
        <f>IF('CIRC 01.'!H23=70,'CIRC 01.'!B23*1000,0)</f>
        <v>0</v>
      </c>
      <c r="E8" s="102"/>
      <c r="F8" s="34">
        <f>IF('CIRC 01.'!H23=50,'CIRC 01.'!B23*1000,0)</f>
        <v>0</v>
      </c>
      <c r="G8" s="102"/>
      <c r="H8" s="34">
        <f>IF('CIRC 01.'!H23=35,'CIRC 01.'!B23*1000,0)</f>
        <v>0</v>
      </c>
      <c r="I8" s="102"/>
      <c r="J8" s="34">
        <f>IF('CIRC 01.'!J23=25,'CIRC 01.'!D23*1000,0)</f>
        <v>0</v>
      </c>
      <c r="K8" s="102"/>
      <c r="L8" s="34">
        <f>IF('CIRC 01.'!L23=16,'CIRC 01.'!F23*1000,0)</f>
        <v>0</v>
      </c>
      <c r="M8" s="102"/>
      <c r="N8" s="34">
        <f>IF('CIRC 01.'!N23=10,'CIRC 01.'!H23*1000,0)</f>
        <v>0</v>
      </c>
      <c r="O8" s="102"/>
      <c r="P8" s="34">
        <f>IF('CIRC 01.'!P22=6,'CIRC 01.'!J23*1000,0)</f>
        <v>0</v>
      </c>
      <c r="Q8" s="102"/>
    </row>
    <row r="9" spans="1:17">
      <c r="A9" s="4" t="str">
        <f>'CIRC 01.'!A24</f>
        <v>C - D</v>
      </c>
      <c r="B9" s="34">
        <f>IF('CIRC 01.'!H24=95,'CIRC 01.'!B24*1000,0)</f>
        <v>0</v>
      </c>
      <c r="C9" s="102"/>
      <c r="D9" s="34">
        <f>IF('CIRC 01.'!H24=70,'CIRC 01.'!B24*1000,0)</f>
        <v>0</v>
      </c>
      <c r="E9" s="102"/>
      <c r="F9" s="34">
        <f>IF('CIRC 01.'!H24=50,'CIRC 01.'!B24*1000,0)</f>
        <v>0</v>
      </c>
      <c r="G9" s="102"/>
      <c r="H9" s="34">
        <f>IF('CIRC 01.'!H24=35,'CIRC 01.'!B24*1000,0)</f>
        <v>0</v>
      </c>
      <c r="I9" s="102"/>
      <c r="J9" s="34">
        <f>IF('CIRC 01.'!J24=25,'CIRC 01.'!D24*1000,0)</f>
        <v>0</v>
      </c>
      <c r="K9" s="102"/>
      <c r="L9" s="34">
        <f>IF('CIRC 01.'!L24=16,'CIRC 01.'!F24*1000,0)</f>
        <v>0</v>
      </c>
      <c r="M9" s="102"/>
      <c r="N9" s="34">
        <f>IF('CIRC 01.'!N24=10,'CIRC 01.'!H24*1000,0)</f>
        <v>0</v>
      </c>
      <c r="O9" s="102"/>
      <c r="P9" s="34">
        <f>IF('CIRC 01.'!P23=6,'CIRC 01.'!J24*1000,0)</f>
        <v>0</v>
      </c>
      <c r="Q9" s="102"/>
    </row>
    <row r="10" spans="1:17">
      <c r="A10" s="4" t="str">
        <f>'CIRC 01.'!A25</f>
        <v>D- E</v>
      </c>
      <c r="B10" s="34">
        <f>IF('CIRC 01.'!H25=95,'CIRC 01.'!B25*1000,0)</f>
        <v>0</v>
      </c>
      <c r="C10" s="102"/>
      <c r="D10" s="34">
        <f>IF('CIRC 01.'!H25=70,'CIRC 01.'!B25*1000,0)</f>
        <v>0</v>
      </c>
      <c r="E10" s="102"/>
      <c r="F10" s="34">
        <f>IF('CIRC 01.'!H25=50,'CIRC 01.'!B25*1000,0)</f>
        <v>0</v>
      </c>
      <c r="G10" s="102"/>
      <c r="H10" s="34">
        <f>IF('CIRC 01.'!H25=35,'CIRC 01.'!B25*1000,0)</f>
        <v>0</v>
      </c>
      <c r="I10" s="102"/>
      <c r="J10" s="34">
        <f>IF('CIRC 01.'!J25=25,'CIRC 01.'!D25*1000,0)</f>
        <v>0</v>
      </c>
      <c r="K10" s="102"/>
      <c r="L10" s="34">
        <f>IF('CIRC 01.'!L25=16,'CIRC 01.'!F25*1000,0)</f>
        <v>0</v>
      </c>
      <c r="M10" s="102"/>
      <c r="N10" s="34">
        <f>IF('CIRC 01.'!N25=10,'CIRC 01.'!H25*1000,0)</f>
        <v>0</v>
      </c>
      <c r="O10" s="102"/>
      <c r="P10" s="34">
        <f>IF('CIRC 01.'!P24=6,'CIRC 01.'!J25*1000,0)</f>
        <v>0</v>
      </c>
      <c r="Q10" s="102"/>
    </row>
    <row r="11" spans="1:17">
      <c r="A11" s="4" t="str">
        <f>'CIRC 01.'!A26</f>
        <v>E - F</v>
      </c>
      <c r="B11" s="34">
        <f>IF('CIRC 01.'!H26=95,'CIRC 01.'!B26*1000,0)</f>
        <v>0</v>
      </c>
      <c r="C11" s="102"/>
      <c r="D11" s="34">
        <f>IF('CIRC 01.'!H26=70,'CIRC 01.'!B26*1000,0)</f>
        <v>0</v>
      </c>
      <c r="E11" s="102"/>
      <c r="F11" s="34">
        <f>IF('CIRC 01.'!H26=50,'CIRC 01.'!B26*1000,0)</f>
        <v>0</v>
      </c>
      <c r="G11" s="102"/>
      <c r="H11" s="34">
        <f>IF('CIRC 01.'!H26=35,'CIRC 01.'!B26*1000,0)</f>
        <v>0</v>
      </c>
      <c r="I11" s="102"/>
      <c r="J11" s="34">
        <f>IF('CIRC 01.'!J26=25,'CIRC 01.'!D26*1000,0)</f>
        <v>0</v>
      </c>
      <c r="K11" s="102"/>
      <c r="L11" s="34">
        <f>IF('CIRC 01.'!L26=16,'CIRC 01.'!F26*1000,0)</f>
        <v>0</v>
      </c>
      <c r="M11" s="102"/>
      <c r="N11" s="34">
        <f>IF('CIRC 01.'!N26=10,'CIRC 01.'!H26*1000,0)</f>
        <v>0</v>
      </c>
      <c r="O11" s="102"/>
      <c r="P11" s="34">
        <f>IF('CIRC 01.'!P25=6,'CIRC 01.'!J26*1000,0)</f>
        <v>0</v>
      </c>
      <c r="Q11" s="102"/>
    </row>
    <row r="12" spans="1:17">
      <c r="A12" s="4" t="e">
        <f>'CIRC 01.'!#REF!</f>
        <v>#REF!</v>
      </c>
      <c r="B12" s="34" t="e">
        <f>IF('CIRC 01.'!#REF!=95,'CIRC 01.'!#REF!*1000,0)</f>
        <v>#REF!</v>
      </c>
      <c r="C12" s="102"/>
      <c r="D12" s="34" t="e">
        <f>IF('CIRC 01.'!#REF!=70,'CIRC 01.'!#REF!*1000,0)</f>
        <v>#REF!</v>
      </c>
      <c r="E12" s="102"/>
      <c r="F12" s="34" t="e">
        <f>IF('CIRC 01.'!#REF!=50,'CIRC 01.'!#REF!*1000,0)</f>
        <v>#REF!</v>
      </c>
      <c r="G12" s="102"/>
      <c r="H12" s="34" t="e">
        <f>IF('CIRC 01.'!#REF!=35,'CIRC 01.'!#REF!*1000,0)</f>
        <v>#REF!</v>
      </c>
      <c r="I12" s="102"/>
      <c r="J12" s="34" t="e">
        <f>IF('CIRC 01.'!#REF!=25,'CIRC 01.'!#REF!*1000,0)</f>
        <v>#REF!</v>
      </c>
      <c r="K12" s="102"/>
      <c r="L12" s="34" t="e">
        <f>IF('CIRC 01.'!#REF!=16,'CIRC 01.'!#REF!*1000,0)</f>
        <v>#REF!</v>
      </c>
      <c r="M12" s="102"/>
      <c r="N12" s="34" t="e">
        <f>IF('CIRC 01.'!#REF!=10,'CIRC 01.'!#REF!*1000,0)</f>
        <v>#REF!</v>
      </c>
      <c r="O12" s="102"/>
      <c r="P12" s="34">
        <f>IF('CIRC 01.'!P26=6,'CIRC 01.'!#REF!*1000,0)</f>
        <v>0</v>
      </c>
      <c r="Q12" s="102"/>
    </row>
    <row r="13" spans="1:17">
      <c r="A13" s="4" t="e">
        <f>'CIRC 01.'!#REF!</f>
        <v>#REF!</v>
      </c>
      <c r="B13" s="34" t="e">
        <f>IF('CIRC 01.'!#REF!=95,'CIRC 01.'!#REF!*1000,0)</f>
        <v>#REF!</v>
      </c>
      <c r="C13" s="102"/>
      <c r="D13" s="34" t="e">
        <f>IF('CIRC 01.'!#REF!=70,'CIRC 01.'!#REF!*1000,0)</f>
        <v>#REF!</v>
      </c>
      <c r="E13" s="102"/>
      <c r="F13" s="34" t="e">
        <f>IF('CIRC 01.'!#REF!=50,'CIRC 01.'!#REF!*1000,0)</f>
        <v>#REF!</v>
      </c>
      <c r="G13" s="102"/>
      <c r="H13" s="34" t="e">
        <f>IF('CIRC 01.'!#REF!=35,'CIRC 01.'!#REF!*1000,0)</f>
        <v>#REF!</v>
      </c>
      <c r="I13" s="102"/>
      <c r="J13" s="34" t="e">
        <f>IF('CIRC 01.'!#REF!=25,'CIRC 01.'!#REF!*1000,0)</f>
        <v>#REF!</v>
      </c>
      <c r="K13" s="102"/>
      <c r="L13" s="34" t="e">
        <f>IF('CIRC 01.'!#REF!=16,'CIRC 01.'!#REF!*1000,0)</f>
        <v>#REF!</v>
      </c>
      <c r="M13" s="102"/>
      <c r="N13" s="34" t="e">
        <f>IF('CIRC 01.'!#REF!=10,'CIRC 01.'!#REF!*1000,0)</f>
        <v>#REF!</v>
      </c>
      <c r="O13" s="102"/>
      <c r="P13" s="34" t="e">
        <f>IF('CIRC 01.'!#REF!=6,'CIRC 01.'!#REF!*1000,0)</f>
        <v>#REF!</v>
      </c>
      <c r="Q13" s="102"/>
    </row>
    <row r="14" spans="1:17">
      <c r="A14" s="4" t="e">
        <f>'CIRC 01.'!#REF!</f>
        <v>#REF!</v>
      </c>
      <c r="B14" s="34" t="e">
        <f>IF('CIRC 01.'!#REF!=95,'CIRC 01.'!#REF!*1000,0)</f>
        <v>#REF!</v>
      </c>
      <c r="C14" s="102"/>
      <c r="D14" s="34" t="e">
        <f>IF('CIRC 01.'!#REF!=70,'CIRC 01.'!#REF!*1000,0)</f>
        <v>#REF!</v>
      </c>
      <c r="E14" s="102"/>
      <c r="F14" s="34" t="e">
        <f>IF('CIRC 01.'!#REF!=50,'CIRC 01.'!#REF!*1000,0)</f>
        <v>#REF!</v>
      </c>
      <c r="G14" s="102"/>
      <c r="H14" s="34" t="e">
        <f>IF('CIRC 01.'!#REF!=35,'CIRC 01.'!#REF!*1000,0)</f>
        <v>#REF!</v>
      </c>
      <c r="I14" s="102"/>
      <c r="J14" s="34" t="e">
        <f>IF('CIRC 01.'!#REF!=25,'CIRC 01.'!#REF!*1000,0)</f>
        <v>#REF!</v>
      </c>
      <c r="K14" s="102"/>
      <c r="L14" s="34" t="e">
        <f>IF('CIRC 01.'!#REF!=16,'CIRC 01.'!#REF!*1000,0)</f>
        <v>#REF!</v>
      </c>
      <c r="M14" s="102"/>
      <c r="N14" s="34" t="e">
        <f>IF('CIRC 01.'!#REF!=10,'CIRC 01.'!#REF!*1000,0)</f>
        <v>#REF!</v>
      </c>
      <c r="O14" s="102"/>
      <c r="P14" s="34" t="e">
        <f>IF('CIRC 01.'!#REF!=6,'CIRC 01.'!#REF!*1000,0)</f>
        <v>#REF!</v>
      </c>
      <c r="Q14" s="102"/>
    </row>
    <row r="15" spans="1:17">
      <c r="A15" s="4" t="e">
        <f>'CIRC 01.'!#REF!</f>
        <v>#REF!</v>
      </c>
      <c r="B15" s="34" t="e">
        <f>IF('CIRC 01.'!#REF!=95,'CIRC 01.'!#REF!*1000,0)</f>
        <v>#REF!</v>
      </c>
      <c r="C15" s="102"/>
      <c r="D15" s="34" t="e">
        <f>IF('CIRC 01.'!#REF!=70,'CIRC 01.'!#REF!*1000,0)</f>
        <v>#REF!</v>
      </c>
      <c r="E15" s="102"/>
      <c r="F15" s="34" t="e">
        <f>IF('CIRC 01.'!#REF!=50,'CIRC 01.'!#REF!*1000,0)</f>
        <v>#REF!</v>
      </c>
      <c r="G15" s="102"/>
      <c r="H15" s="34" t="e">
        <f>IF('CIRC 01.'!#REF!=35,'CIRC 01.'!#REF!*1000,0)</f>
        <v>#REF!</v>
      </c>
      <c r="I15" s="102"/>
      <c r="J15" s="34" t="e">
        <f>IF('CIRC 01.'!#REF!=25,'CIRC 01.'!#REF!*1000,0)</f>
        <v>#REF!</v>
      </c>
      <c r="K15" s="102"/>
      <c r="L15" s="34" t="e">
        <f>IF('CIRC 01.'!#REF!=16,'CIRC 01.'!#REF!*1000,0)</f>
        <v>#REF!</v>
      </c>
      <c r="M15" s="102"/>
      <c r="N15" s="34" t="e">
        <f>IF('CIRC 01.'!#REF!=10,'CIRC 01.'!#REF!*1000,0)</f>
        <v>#REF!</v>
      </c>
      <c r="O15" s="102"/>
      <c r="P15" s="34" t="e">
        <f>IF('CIRC 01.'!#REF!=6,'CIRC 01.'!#REF!*1000,0)</f>
        <v>#REF!</v>
      </c>
      <c r="Q15" s="102"/>
    </row>
    <row r="16" spans="1:17">
      <c r="A16" s="4" t="e">
        <f>'CIRC 01.'!#REF!</f>
        <v>#REF!</v>
      </c>
      <c r="B16" s="34" t="e">
        <f>IF('CIRC 01.'!#REF!=95,'CIRC 01.'!#REF!*1000,0)</f>
        <v>#REF!</v>
      </c>
      <c r="C16" s="102"/>
      <c r="D16" s="34" t="e">
        <f>IF('CIRC 01.'!#REF!=70,'CIRC 01.'!#REF!*1000,0)</f>
        <v>#REF!</v>
      </c>
      <c r="E16" s="102"/>
      <c r="F16" s="34" t="e">
        <f>IF('CIRC 01.'!#REF!=50,'CIRC 01.'!#REF!*1000,0)</f>
        <v>#REF!</v>
      </c>
      <c r="G16" s="102"/>
      <c r="H16" s="34" t="e">
        <f>IF('CIRC 01.'!#REF!=35,'CIRC 01.'!#REF!*1000,0)</f>
        <v>#REF!</v>
      </c>
      <c r="I16" s="102"/>
      <c r="J16" s="34" t="e">
        <f>IF('CIRC 01.'!#REF!=25,'CIRC 01.'!#REF!*1000,0)</f>
        <v>#REF!</v>
      </c>
      <c r="K16" s="102"/>
      <c r="L16" s="34" t="e">
        <f>IF('CIRC 01.'!#REF!=16,'CIRC 01.'!#REF!*1000,0)</f>
        <v>#REF!</v>
      </c>
      <c r="M16" s="102"/>
      <c r="N16" s="34" t="e">
        <f>IF('CIRC 01.'!#REF!=10,'CIRC 01.'!#REF!*1000,0)</f>
        <v>#REF!</v>
      </c>
      <c r="O16" s="102"/>
      <c r="P16" s="34" t="e">
        <f>IF('CIRC 01.'!#REF!=6,'CIRC 01.'!#REF!*1000,0)</f>
        <v>#REF!</v>
      </c>
      <c r="Q16" s="102"/>
    </row>
    <row r="17" spans="1:17">
      <c r="A17" s="4" t="str">
        <f>'CIRC 01.'!A35</f>
        <v>N -O</v>
      </c>
      <c r="B17" s="34">
        <f>IF('CIRC 01.'!H35=95,'CIRC 01.'!B35*1000,0)</f>
        <v>0</v>
      </c>
      <c r="C17" s="102"/>
      <c r="D17" s="34">
        <f>IF('CIRC 01.'!H35=70,'CIRC 01.'!B35*1000,0)</f>
        <v>0</v>
      </c>
      <c r="E17" s="102"/>
      <c r="F17" s="34">
        <f>IF('CIRC 01.'!H35=50,'CIRC 01.'!B35*1000,0)</f>
        <v>0</v>
      </c>
      <c r="G17" s="102"/>
      <c r="H17" s="34">
        <f>IF('CIRC 01.'!H35=35,'CIRC 01.'!B35*1000,0)</f>
        <v>0</v>
      </c>
      <c r="I17" s="102"/>
      <c r="J17" s="34">
        <f>IF('CIRC 01.'!J35=25,'CIRC 01.'!D35*1000,0)</f>
        <v>0</v>
      </c>
      <c r="K17" s="102"/>
      <c r="L17" s="34">
        <f>IF('CIRC 01.'!L35=16,'CIRC 01.'!F35*1000,0)</f>
        <v>0</v>
      </c>
      <c r="M17" s="102"/>
      <c r="N17" s="34">
        <f>IF('CIRC 01.'!N35=10,'CIRC 01.'!H35*1000,0)</f>
        <v>0</v>
      </c>
      <c r="O17" s="102"/>
      <c r="P17" s="34">
        <f>IF('CIRC 01.'!P35=6,'CIRC 01.'!J35*1000,0)</f>
        <v>0</v>
      </c>
      <c r="Q17" s="102"/>
    </row>
    <row r="18" spans="1:17">
      <c r="A18" s="4" t="str">
        <f>'CIRC 01.'!A36</f>
        <v>O -P</v>
      </c>
      <c r="B18" s="34">
        <f>IF('CIRC 01.'!H36=95,'CIRC 01.'!B36*1000,0)</f>
        <v>0</v>
      </c>
      <c r="C18" s="102"/>
      <c r="D18" s="34">
        <f>IF('CIRC 01.'!H36=70,'CIRC 01.'!B36*1000,0)</f>
        <v>0</v>
      </c>
      <c r="E18" s="102"/>
      <c r="F18" s="34">
        <f>IF('CIRC 01.'!H36=50,'CIRC 01.'!B36*1000,0)</f>
        <v>0</v>
      </c>
      <c r="G18" s="102"/>
      <c r="H18" s="34">
        <f>IF('CIRC 01.'!H36=35,'CIRC 01.'!B36*1000,0)</f>
        <v>0</v>
      </c>
      <c r="I18" s="102"/>
      <c r="J18" s="34">
        <f>IF('CIRC 01.'!J36=25,'CIRC 01.'!D36*1000,0)</f>
        <v>0</v>
      </c>
      <c r="K18" s="102"/>
      <c r="L18" s="34">
        <f>IF('CIRC 01.'!L36=16,'CIRC 01.'!F36*1000,0)</f>
        <v>0</v>
      </c>
      <c r="M18" s="102"/>
      <c r="N18" s="34">
        <f>IF('CIRC 01.'!N36=10,'CIRC 01.'!H36*1000,0)</f>
        <v>0</v>
      </c>
      <c r="O18" s="102"/>
      <c r="P18" s="34">
        <f>IF('CIRC 01.'!P36=6,'CIRC 01.'!J36*1000,0)</f>
        <v>0</v>
      </c>
      <c r="Q18" s="102"/>
    </row>
    <row r="19" spans="1:17">
      <c r="A19" s="4" t="str">
        <f>'CIRC 01.'!A37</f>
        <v>P -Q</v>
      </c>
      <c r="B19" s="34">
        <f>IF('CIRC 01.'!H37=95,'CIRC 01.'!B37*1000,0)</f>
        <v>0</v>
      </c>
      <c r="C19" s="102"/>
      <c r="D19" s="34">
        <f>IF('CIRC 01.'!H37=70,'CIRC 01.'!B37*1000,0)</f>
        <v>0</v>
      </c>
      <c r="E19" s="102"/>
      <c r="F19" s="34">
        <f>IF('CIRC 01.'!H37=50,'CIRC 01.'!B37*1000,0)</f>
        <v>0</v>
      </c>
      <c r="G19" s="102"/>
      <c r="H19" s="34">
        <f>IF('CIRC 01.'!H37=35,'CIRC 01.'!B37*1000,0)</f>
        <v>0</v>
      </c>
      <c r="I19" s="102"/>
      <c r="J19" s="34">
        <f>IF('CIRC 01.'!J37=25,'CIRC 01.'!D37*1000,0)</f>
        <v>0</v>
      </c>
      <c r="K19" s="102"/>
      <c r="L19" s="34">
        <f>IF('CIRC 01.'!L37=16,'CIRC 01.'!F37*1000,0)</f>
        <v>0</v>
      </c>
      <c r="M19" s="102"/>
      <c r="N19" s="34">
        <f>IF('CIRC 01.'!N37=10,'CIRC 01.'!H37*1000,0)</f>
        <v>0</v>
      </c>
      <c r="O19" s="102"/>
      <c r="P19" s="34">
        <f>IF('CIRC 01.'!P37=6,'CIRC 01.'!J37*1000,0)</f>
        <v>0</v>
      </c>
      <c r="Q19" s="102"/>
    </row>
    <row r="20" spans="1:17">
      <c r="A20" s="4" t="e">
        <f>'CIRC 01.'!#REF!</f>
        <v>#REF!</v>
      </c>
      <c r="B20" s="34" t="e">
        <f>IF('CIRC 01.'!#REF!=95,'CIRC 01.'!#REF!*1000,0)</f>
        <v>#REF!</v>
      </c>
      <c r="C20" s="102"/>
      <c r="D20" s="34" t="e">
        <f>IF('CIRC 01.'!#REF!=70,'CIRC 01.'!#REF!*1000,0)</f>
        <v>#REF!</v>
      </c>
      <c r="E20" s="102"/>
      <c r="F20" s="34" t="e">
        <f>IF('CIRC 01.'!#REF!=50,'CIRC 01.'!#REF!*1000,0)</f>
        <v>#REF!</v>
      </c>
      <c r="G20" s="102"/>
      <c r="H20" s="34" t="e">
        <f>IF('CIRC 01.'!#REF!=35,'CIRC 01.'!#REF!*1000,0)</f>
        <v>#REF!</v>
      </c>
      <c r="I20" s="102"/>
      <c r="J20" s="34" t="e">
        <f>IF('CIRC 01.'!#REF!=25,'CIRC 01.'!#REF!*1000,0)</f>
        <v>#REF!</v>
      </c>
      <c r="K20" s="102"/>
      <c r="L20" s="34" t="e">
        <f>IF('CIRC 01.'!#REF!=16,'CIRC 01.'!#REF!*1000,0)</f>
        <v>#REF!</v>
      </c>
      <c r="M20" s="102"/>
      <c r="N20" s="34" t="e">
        <f>IF('CIRC 01.'!#REF!=10,'CIRC 01.'!#REF!*1000,0)</f>
        <v>#REF!</v>
      </c>
      <c r="O20" s="102"/>
      <c r="P20" s="34" t="e">
        <f>IF('CIRC 01.'!#REF!=6,'CIRC 01.'!#REF!*1000,0)</f>
        <v>#REF!</v>
      </c>
      <c r="Q20" s="102"/>
    </row>
    <row r="21" spans="1:17">
      <c r="A21" s="4" t="e">
        <f>'CIRC 01.'!#REF!</f>
        <v>#REF!</v>
      </c>
      <c r="B21" s="34" t="e">
        <f>IF('CIRC 01.'!#REF!=95,'CIRC 01.'!#REF!*1000,0)</f>
        <v>#REF!</v>
      </c>
      <c r="C21" s="102"/>
      <c r="D21" s="34" t="e">
        <f>IF('CIRC 01.'!#REF!=70,'CIRC 01.'!#REF!*1000,0)</f>
        <v>#REF!</v>
      </c>
      <c r="E21" s="102"/>
      <c r="F21" s="34" t="e">
        <f>IF('CIRC 01.'!#REF!=50,'CIRC 01.'!#REF!*1000,0)</f>
        <v>#REF!</v>
      </c>
      <c r="G21" s="102"/>
      <c r="H21" s="34" t="e">
        <f>IF('CIRC 01.'!#REF!=35,'CIRC 01.'!#REF!*1000,0)</f>
        <v>#REF!</v>
      </c>
      <c r="I21" s="102"/>
      <c r="J21" s="34" t="e">
        <f>IF('CIRC 01.'!#REF!=25,'CIRC 01.'!#REF!*1000,0)</f>
        <v>#REF!</v>
      </c>
      <c r="K21" s="102"/>
      <c r="L21" s="34" t="e">
        <f>IF('CIRC 01.'!#REF!=16,'CIRC 01.'!#REF!*1000,0)</f>
        <v>#REF!</v>
      </c>
      <c r="M21" s="102"/>
      <c r="N21" s="34" t="e">
        <f>IF('CIRC 01.'!#REF!=10,'CIRC 01.'!#REF!*1000,0)</f>
        <v>#REF!</v>
      </c>
      <c r="O21" s="102"/>
      <c r="P21" s="34" t="e">
        <f>IF('CIRC 01.'!#REF!=6,'CIRC 01.'!#REF!*1000,0)</f>
        <v>#REF!</v>
      </c>
      <c r="Q21" s="102"/>
    </row>
    <row r="22" spans="1:17">
      <c r="A22" s="4" t="e">
        <f>'CIRC 01.'!#REF!</f>
        <v>#REF!</v>
      </c>
      <c r="B22" s="34" t="e">
        <f>IF('CIRC 01.'!#REF!=95,'CIRC 01.'!#REF!*1000,0)</f>
        <v>#REF!</v>
      </c>
      <c r="C22" s="102"/>
      <c r="D22" s="34" t="e">
        <f>IF('CIRC 01.'!#REF!=70,'CIRC 01.'!#REF!*1000,0)</f>
        <v>#REF!</v>
      </c>
      <c r="E22" s="102"/>
      <c r="F22" s="34" t="e">
        <f>IF('CIRC 01.'!#REF!=50,'CIRC 01.'!#REF!*1000,0)</f>
        <v>#REF!</v>
      </c>
      <c r="G22" s="102"/>
      <c r="H22" s="34" t="e">
        <f>IF('CIRC 01.'!#REF!=35,'CIRC 01.'!#REF!*1000,0)</f>
        <v>#REF!</v>
      </c>
      <c r="I22" s="102"/>
      <c r="J22" s="34" t="e">
        <f>IF('CIRC 01.'!#REF!=25,'CIRC 01.'!#REF!*1000,0)</f>
        <v>#REF!</v>
      </c>
      <c r="K22" s="102"/>
      <c r="L22" s="34" t="e">
        <f>IF('CIRC 01.'!#REF!=16,'CIRC 01.'!#REF!*1000,0)</f>
        <v>#REF!</v>
      </c>
      <c r="M22" s="102"/>
      <c r="N22" s="34" t="e">
        <f>IF('CIRC 01.'!#REF!=10,'CIRC 01.'!#REF!*1000,0)</f>
        <v>#REF!</v>
      </c>
      <c r="O22" s="102"/>
      <c r="P22" s="34" t="e">
        <f>IF('CIRC 01.'!#REF!=6,'CIRC 01.'!#REF!*1000,0)</f>
        <v>#REF!</v>
      </c>
      <c r="Q22" s="102"/>
    </row>
    <row r="23" spans="1:17">
      <c r="A23" s="4" t="e">
        <f>'CIRC 01.'!#REF!</f>
        <v>#REF!</v>
      </c>
      <c r="B23" s="34" t="e">
        <f>IF('CIRC 01.'!#REF!=95,'CIRC 01.'!#REF!*1000,0)</f>
        <v>#REF!</v>
      </c>
      <c r="C23" s="102"/>
      <c r="D23" s="34" t="e">
        <f>IF('CIRC 01.'!#REF!=70,'CIRC 01.'!#REF!*1000,0)</f>
        <v>#REF!</v>
      </c>
      <c r="E23" s="102"/>
      <c r="F23" s="34" t="e">
        <f>IF('CIRC 01.'!#REF!=50,'CIRC 01.'!#REF!*1000,0)</f>
        <v>#REF!</v>
      </c>
      <c r="G23" s="102"/>
      <c r="H23" s="34" t="e">
        <f>IF('CIRC 01.'!#REF!=35,'CIRC 01.'!#REF!*1000,0)</f>
        <v>#REF!</v>
      </c>
      <c r="I23" s="102"/>
      <c r="J23" s="34" t="e">
        <f>IF('CIRC 01.'!#REF!=25,'CIRC 01.'!#REF!*1000,0)</f>
        <v>#REF!</v>
      </c>
      <c r="K23" s="102"/>
      <c r="L23" s="34" t="e">
        <f>IF('CIRC 01.'!#REF!=16,'CIRC 01.'!#REF!*1000,0)</f>
        <v>#REF!</v>
      </c>
      <c r="M23" s="102"/>
      <c r="N23" s="34" t="e">
        <f>IF('CIRC 01.'!#REF!=10,'CIRC 01.'!#REF!*1000,0)</f>
        <v>#REF!</v>
      </c>
      <c r="O23" s="102"/>
      <c r="P23" s="34" t="e">
        <f>IF('CIRC 01.'!#REF!=6,'CIRC 01.'!#REF!*1000,0)</f>
        <v>#REF!</v>
      </c>
      <c r="Q23" s="102"/>
    </row>
    <row r="24" spans="1:17">
      <c r="A24" s="4" t="e">
        <f>'CIRC 01.'!#REF!</f>
        <v>#REF!</v>
      </c>
      <c r="B24" s="34" t="e">
        <f>IF('CIRC 01.'!#REF!=95,'CIRC 01.'!#REF!*1000,0)</f>
        <v>#REF!</v>
      </c>
      <c r="C24" s="102"/>
      <c r="D24" s="34" t="e">
        <f>IF('CIRC 01.'!#REF!=70,'CIRC 01.'!#REF!*1000,0)</f>
        <v>#REF!</v>
      </c>
      <c r="E24" s="102"/>
      <c r="F24" s="34" t="e">
        <f>IF('CIRC 01.'!#REF!=50,'CIRC 01.'!#REF!*1000,0)</f>
        <v>#REF!</v>
      </c>
      <c r="G24" s="102"/>
      <c r="H24" s="34" t="e">
        <f>IF('CIRC 01.'!#REF!=35,'CIRC 01.'!#REF!*1000,0)</f>
        <v>#REF!</v>
      </c>
      <c r="I24" s="102"/>
      <c r="J24" s="34" t="e">
        <f>IF('CIRC 01.'!#REF!=25,'CIRC 01.'!#REF!*1000,0)</f>
        <v>#REF!</v>
      </c>
      <c r="K24" s="102"/>
      <c r="L24" s="34" t="e">
        <f>IF('CIRC 01.'!#REF!=16,'CIRC 01.'!#REF!*1000,0)</f>
        <v>#REF!</v>
      </c>
      <c r="M24" s="102"/>
      <c r="N24" s="34" t="e">
        <f>IF('CIRC 01.'!#REF!=10,'CIRC 01.'!#REF!*1000,0)</f>
        <v>#REF!</v>
      </c>
      <c r="O24" s="102"/>
      <c r="P24" s="34" t="e">
        <f>IF('CIRC 01.'!#REF!=6,'CIRC 01.'!#REF!*1000,0)</f>
        <v>#REF!</v>
      </c>
      <c r="Q24" s="102"/>
    </row>
    <row r="25" spans="1:17">
      <c r="A25" s="4" t="e">
        <f>'CIRC 01.'!#REF!</f>
        <v>#REF!</v>
      </c>
      <c r="B25" s="34" t="e">
        <f>IF('CIRC 01.'!#REF!=95,'CIRC 01.'!#REF!*1000,0)</f>
        <v>#REF!</v>
      </c>
      <c r="C25" s="102"/>
      <c r="D25" s="34" t="e">
        <f>IF('CIRC 01.'!#REF!=70,'CIRC 01.'!#REF!*1000,0)</f>
        <v>#REF!</v>
      </c>
      <c r="E25" s="102"/>
      <c r="F25" s="34" t="e">
        <f>IF('CIRC 01.'!#REF!=50,'CIRC 01.'!#REF!*1000,0)</f>
        <v>#REF!</v>
      </c>
      <c r="G25" s="102"/>
      <c r="H25" s="34" t="e">
        <f>IF('CIRC 01.'!#REF!=35,'CIRC 01.'!#REF!*1000,0)</f>
        <v>#REF!</v>
      </c>
      <c r="I25" s="102"/>
      <c r="J25" s="34" t="e">
        <f>IF('CIRC 01.'!#REF!=25,'CIRC 01.'!#REF!*1000,0)</f>
        <v>#REF!</v>
      </c>
      <c r="K25" s="102"/>
      <c r="L25" s="34" t="e">
        <f>IF('CIRC 01.'!#REF!=16,'CIRC 01.'!#REF!*1000,0)</f>
        <v>#REF!</v>
      </c>
      <c r="M25" s="102"/>
      <c r="N25" s="34" t="e">
        <f>IF('CIRC 01.'!#REF!=10,'CIRC 01.'!#REF!*1000,0)</f>
        <v>#REF!</v>
      </c>
      <c r="O25" s="102"/>
      <c r="P25" s="34" t="e">
        <f>IF('CIRC 01.'!#REF!=6,'CIRC 01.'!#REF!*1000,0)</f>
        <v>#REF!</v>
      </c>
      <c r="Q25" s="102"/>
    </row>
    <row r="26" spans="1:17">
      <c r="A26" s="4" t="e">
        <f>'CIRC 01.'!#REF!</f>
        <v>#REF!</v>
      </c>
      <c r="B26" s="34" t="e">
        <f>IF('CIRC 01.'!#REF!=95,'CIRC 01.'!#REF!*1000,0)</f>
        <v>#REF!</v>
      </c>
      <c r="C26" s="102"/>
      <c r="D26" s="34" t="e">
        <f>IF('CIRC 01.'!#REF!=70,'CIRC 01.'!#REF!*1000,0)</f>
        <v>#REF!</v>
      </c>
      <c r="E26" s="102"/>
      <c r="F26" s="34" t="e">
        <f>IF('CIRC 01.'!#REF!=50,'CIRC 01.'!#REF!*1000,0)</f>
        <v>#REF!</v>
      </c>
      <c r="G26" s="102"/>
      <c r="H26" s="34" t="e">
        <f>IF('CIRC 01.'!#REF!=35,'CIRC 01.'!#REF!*1000,0)</f>
        <v>#REF!</v>
      </c>
      <c r="I26" s="102"/>
      <c r="J26" s="34" t="e">
        <f>IF('CIRC 01.'!#REF!=25,'CIRC 01.'!#REF!*1000,0)</f>
        <v>#REF!</v>
      </c>
      <c r="K26" s="102"/>
      <c r="L26" s="34" t="e">
        <f>IF('CIRC 01.'!#REF!=16,'CIRC 01.'!#REF!*1000,0)</f>
        <v>#REF!</v>
      </c>
      <c r="M26" s="102"/>
      <c r="N26" s="34" t="e">
        <f>IF('CIRC 01.'!#REF!=10,'CIRC 01.'!#REF!*1000,0)</f>
        <v>#REF!</v>
      </c>
      <c r="O26" s="102"/>
      <c r="P26" s="34" t="e">
        <f>IF('CIRC 01.'!#REF!=6,'CIRC 01.'!#REF!*1000,0)</f>
        <v>#REF!</v>
      </c>
      <c r="Q26" s="102"/>
    </row>
    <row r="27" spans="1:17">
      <c r="A27" s="4" t="e">
        <f>'CIRC 01.'!#REF!</f>
        <v>#REF!</v>
      </c>
      <c r="B27" s="34" t="e">
        <f>IF('CIRC 01.'!#REF!=95,'CIRC 01.'!#REF!*1000,0)</f>
        <v>#REF!</v>
      </c>
      <c r="C27" s="102"/>
      <c r="D27" s="34" t="e">
        <f>IF('CIRC 01.'!#REF!=70,'CIRC 01.'!#REF!*1000,0)</f>
        <v>#REF!</v>
      </c>
      <c r="E27" s="102"/>
      <c r="F27" s="34" t="e">
        <f>IF('CIRC 01.'!#REF!=50,'CIRC 01.'!#REF!*1000,0)</f>
        <v>#REF!</v>
      </c>
      <c r="G27" s="102"/>
      <c r="H27" s="34" t="e">
        <f>IF('CIRC 01.'!#REF!=35,'CIRC 01.'!#REF!*1000,0)</f>
        <v>#REF!</v>
      </c>
      <c r="I27" s="102"/>
      <c r="J27" s="34" t="e">
        <f>IF('CIRC 01.'!#REF!=25,'CIRC 01.'!#REF!*1000,0)</f>
        <v>#REF!</v>
      </c>
      <c r="K27" s="102"/>
      <c r="L27" s="34" t="e">
        <f>IF('CIRC 01.'!#REF!=16,'CIRC 01.'!#REF!*1000,0)</f>
        <v>#REF!</v>
      </c>
      <c r="M27" s="102"/>
      <c r="N27" s="34" t="e">
        <f>IF('CIRC 01.'!#REF!=10,'CIRC 01.'!#REF!*1000,0)</f>
        <v>#REF!</v>
      </c>
      <c r="O27" s="102"/>
      <c r="P27" s="34" t="e">
        <f>IF('CIRC 01.'!#REF!=6,'CIRC 01.'!#REF!*1000,0)</f>
        <v>#REF!</v>
      </c>
      <c r="Q27" s="102"/>
    </row>
    <row r="28" spans="1:17">
      <c r="A28" s="4" t="e">
        <f>'CIRC 01.'!#REF!</f>
        <v>#REF!</v>
      </c>
      <c r="B28" s="34" t="e">
        <f>IF('CIRC 01.'!#REF!=95,'CIRC 01.'!#REF!*1000,0)</f>
        <v>#REF!</v>
      </c>
      <c r="C28" s="102"/>
      <c r="D28" s="34" t="e">
        <f>IF('CIRC 01.'!#REF!=70,'CIRC 01.'!#REF!*1000,0)</f>
        <v>#REF!</v>
      </c>
      <c r="E28" s="102"/>
      <c r="F28" s="34" t="e">
        <f>IF('CIRC 01.'!#REF!=50,'CIRC 01.'!#REF!*1000,0)</f>
        <v>#REF!</v>
      </c>
      <c r="G28" s="102"/>
      <c r="H28" s="34" t="e">
        <f>IF('CIRC 01.'!#REF!=35,'CIRC 01.'!#REF!*1000,0)</f>
        <v>#REF!</v>
      </c>
      <c r="I28" s="102"/>
      <c r="J28" s="34" t="e">
        <f>IF('CIRC 01.'!#REF!=25,'CIRC 01.'!#REF!*1000,0)</f>
        <v>#REF!</v>
      </c>
      <c r="K28" s="102"/>
      <c r="L28" s="34" t="e">
        <f>IF('CIRC 01.'!#REF!=16,'CIRC 01.'!#REF!*1000,0)</f>
        <v>#REF!</v>
      </c>
      <c r="M28" s="102"/>
      <c r="N28" s="34" t="e">
        <f>IF('CIRC 01.'!#REF!=10,'CIRC 01.'!#REF!*1000,0)</f>
        <v>#REF!</v>
      </c>
      <c r="O28" s="102"/>
      <c r="P28" s="34" t="e">
        <f>IF('CIRC 01.'!#REF!=6,'CIRC 01.'!#REF!*1000,0)</f>
        <v>#REF!</v>
      </c>
      <c r="Q28" s="102"/>
    </row>
    <row r="29" spans="1:17">
      <c r="A29" s="4" t="e">
        <f>'CIRC 01.'!#REF!</f>
        <v>#REF!</v>
      </c>
      <c r="B29" s="34" t="e">
        <f>IF('CIRC 01.'!#REF!=95,'CIRC 01.'!#REF!*1000,0)</f>
        <v>#REF!</v>
      </c>
      <c r="C29" s="102"/>
      <c r="D29" s="34" t="e">
        <f>IF('CIRC 01.'!#REF!=70,'CIRC 01.'!#REF!*1000,0)</f>
        <v>#REF!</v>
      </c>
      <c r="E29" s="102"/>
      <c r="F29" s="34" t="e">
        <f>IF('CIRC 01.'!#REF!=50,'CIRC 01.'!#REF!*1000,0)</f>
        <v>#REF!</v>
      </c>
      <c r="G29" s="102"/>
      <c r="H29" s="34" t="e">
        <f>IF('CIRC 01.'!#REF!=35,'CIRC 01.'!#REF!*1000,0)</f>
        <v>#REF!</v>
      </c>
      <c r="I29" s="102"/>
      <c r="J29" s="34" t="e">
        <f>IF('CIRC 01.'!#REF!=25,'CIRC 01.'!#REF!*1000,0)</f>
        <v>#REF!</v>
      </c>
      <c r="K29" s="102"/>
      <c r="L29" s="34" t="e">
        <f>IF('CIRC 01.'!#REF!=16,'CIRC 01.'!#REF!*1000,0)</f>
        <v>#REF!</v>
      </c>
      <c r="M29" s="102"/>
      <c r="N29" s="34" t="e">
        <f>IF('CIRC 01.'!#REF!=10,'CIRC 01.'!#REF!*1000,0)</f>
        <v>#REF!</v>
      </c>
      <c r="O29" s="102"/>
      <c r="P29" s="34" t="e">
        <f>IF('CIRC 01.'!#REF!=6,'CIRC 01.'!#REF!*1000,0)</f>
        <v>#REF!</v>
      </c>
      <c r="Q29" s="102"/>
    </row>
    <row r="30" spans="1:17">
      <c r="A30" s="4" t="e">
        <f>'CIRC 01.'!#REF!</f>
        <v>#REF!</v>
      </c>
      <c r="B30" s="34" t="e">
        <f>IF('CIRC 01.'!#REF!=95,'CIRC 01.'!#REF!*1000,0)</f>
        <v>#REF!</v>
      </c>
      <c r="C30" s="102"/>
      <c r="D30" s="34" t="e">
        <f>IF('CIRC 01.'!#REF!=70,'CIRC 01.'!#REF!*1000,0)</f>
        <v>#REF!</v>
      </c>
      <c r="E30" s="102"/>
      <c r="F30" s="34" t="e">
        <f>IF('CIRC 01.'!#REF!=50,'CIRC 01.'!#REF!*1000,0)</f>
        <v>#REF!</v>
      </c>
      <c r="G30" s="102"/>
      <c r="H30" s="34" t="e">
        <f>IF('CIRC 01.'!#REF!=35,'CIRC 01.'!#REF!*1000,0)</f>
        <v>#REF!</v>
      </c>
      <c r="I30" s="102"/>
      <c r="J30" s="34" t="e">
        <f>IF('CIRC 01.'!#REF!=25,'CIRC 01.'!#REF!*1000,0)</f>
        <v>#REF!</v>
      </c>
      <c r="K30" s="102"/>
      <c r="L30" s="34" t="e">
        <f>IF('CIRC 01.'!#REF!=16,'CIRC 01.'!#REF!*1000,0)</f>
        <v>#REF!</v>
      </c>
      <c r="M30" s="102"/>
      <c r="N30" s="34" t="e">
        <f>IF('CIRC 01.'!#REF!=10,'CIRC 01.'!#REF!*1000,0)</f>
        <v>#REF!</v>
      </c>
      <c r="O30" s="102"/>
      <c r="P30" s="34" t="e">
        <f>IF('CIRC 01.'!#REF!=6,'CIRC 01.'!#REF!*1000,0)</f>
        <v>#REF!</v>
      </c>
      <c r="Q30" s="102"/>
    </row>
    <row r="31" spans="1:17">
      <c r="A31" s="4" t="e">
        <f>'CIRC 01.'!#REF!</f>
        <v>#REF!</v>
      </c>
      <c r="B31" s="34" t="e">
        <f>IF('CIRC 01.'!#REF!=95,'CIRC 01.'!#REF!*1000,0)</f>
        <v>#REF!</v>
      </c>
      <c r="C31" s="102"/>
      <c r="D31" s="34" t="e">
        <f>IF('CIRC 01.'!#REF!=70,'CIRC 01.'!#REF!*1000,0)</f>
        <v>#REF!</v>
      </c>
      <c r="E31" s="102"/>
      <c r="F31" s="34" t="e">
        <f>IF('CIRC 01.'!#REF!=50,'CIRC 01.'!#REF!*1000,0)</f>
        <v>#REF!</v>
      </c>
      <c r="G31" s="102"/>
      <c r="H31" s="34" t="e">
        <f>IF('CIRC 01.'!#REF!=35,'CIRC 01.'!#REF!*1000,0)</f>
        <v>#REF!</v>
      </c>
      <c r="I31" s="102"/>
      <c r="J31" s="34" t="e">
        <f>IF('CIRC 01.'!#REF!=25,'CIRC 01.'!#REF!*1000,0)</f>
        <v>#REF!</v>
      </c>
      <c r="K31" s="102"/>
      <c r="L31" s="34" t="e">
        <f>IF('CIRC 01.'!#REF!=16,'CIRC 01.'!#REF!*1000,0)</f>
        <v>#REF!</v>
      </c>
      <c r="M31" s="102"/>
      <c r="N31" s="34" t="e">
        <f>IF('CIRC 01.'!#REF!=10,'CIRC 01.'!#REF!*1000,0)</f>
        <v>#REF!</v>
      </c>
      <c r="O31" s="102"/>
      <c r="P31" s="34" t="e">
        <f>IF('CIRC 01.'!#REF!=6,'CIRC 01.'!#REF!*1000,0)</f>
        <v>#REF!</v>
      </c>
      <c r="Q31" s="102"/>
    </row>
    <row r="32" spans="1:17">
      <c r="A32" s="4" t="e">
        <f>'CIRC 01.'!#REF!</f>
        <v>#REF!</v>
      </c>
      <c r="B32" s="34" t="e">
        <f>IF('CIRC 01.'!#REF!=95,'CIRC 01.'!#REF!*1000,0)</f>
        <v>#REF!</v>
      </c>
      <c r="C32" s="102"/>
      <c r="D32" s="34" t="e">
        <f>IF('CIRC 01.'!#REF!=70,'CIRC 01.'!#REF!*1000,0)</f>
        <v>#REF!</v>
      </c>
      <c r="E32" s="102"/>
      <c r="F32" s="34" t="e">
        <f>IF('CIRC 01.'!#REF!=50,'CIRC 01.'!#REF!*1000,0)</f>
        <v>#REF!</v>
      </c>
      <c r="G32" s="102"/>
      <c r="H32" s="34" t="e">
        <f>IF('CIRC 01.'!#REF!=35,'CIRC 01.'!#REF!*1000,0)</f>
        <v>#REF!</v>
      </c>
      <c r="I32" s="102"/>
      <c r="J32" s="34" t="e">
        <f>IF('CIRC 01.'!#REF!=25,'CIRC 01.'!#REF!*1000,0)</f>
        <v>#REF!</v>
      </c>
      <c r="K32" s="102"/>
      <c r="L32" s="34" t="e">
        <f>IF('CIRC 01.'!#REF!=16,'CIRC 01.'!#REF!*1000,0)</f>
        <v>#REF!</v>
      </c>
      <c r="M32" s="102"/>
      <c r="N32" s="34" t="e">
        <f>IF('CIRC 01.'!#REF!=10,'CIRC 01.'!#REF!*1000,0)</f>
        <v>#REF!</v>
      </c>
      <c r="O32" s="102"/>
      <c r="P32" s="34" t="e">
        <f>IF('CIRC 01.'!#REF!=6,'CIRC 01.'!#REF!*1000,0)</f>
        <v>#REF!</v>
      </c>
      <c r="Q32" s="102"/>
    </row>
    <row r="33" spans="1:17">
      <c r="A33" s="4" t="e">
        <f>'CIRC 01.'!#REF!</f>
        <v>#REF!</v>
      </c>
      <c r="B33" s="34" t="e">
        <f>IF('CIRC 01.'!#REF!=95,'CIRC 01.'!#REF!*1000,0)</f>
        <v>#REF!</v>
      </c>
      <c r="C33" s="102"/>
      <c r="D33" s="34" t="e">
        <f>IF('CIRC 01.'!#REF!=70,'CIRC 01.'!#REF!*1000,0)</f>
        <v>#REF!</v>
      </c>
      <c r="E33" s="102"/>
      <c r="F33" s="34" t="e">
        <f>IF('CIRC 01.'!#REF!=50,'CIRC 01.'!#REF!*1000,0)</f>
        <v>#REF!</v>
      </c>
      <c r="G33" s="102"/>
      <c r="H33" s="34" t="e">
        <f>IF('CIRC 01.'!#REF!=35,'CIRC 01.'!#REF!*1000,0)</f>
        <v>#REF!</v>
      </c>
      <c r="I33" s="102"/>
      <c r="J33" s="34" t="e">
        <f>IF('CIRC 01.'!#REF!=25,'CIRC 01.'!#REF!*1000,0)</f>
        <v>#REF!</v>
      </c>
      <c r="K33" s="102"/>
      <c r="L33" s="34" t="e">
        <f>IF('CIRC 01.'!#REF!=16,'CIRC 01.'!#REF!*1000,0)</f>
        <v>#REF!</v>
      </c>
      <c r="M33" s="102"/>
      <c r="N33" s="34" t="e">
        <f>IF('CIRC 01.'!#REF!=10,'CIRC 01.'!#REF!*1000,0)</f>
        <v>#REF!</v>
      </c>
      <c r="O33" s="102"/>
      <c r="P33" s="34" t="e">
        <f>IF('CIRC 01.'!#REF!=6,'CIRC 01.'!#REF!*1000,0)</f>
        <v>#REF!</v>
      </c>
      <c r="Q33" s="102"/>
    </row>
    <row r="34" spans="1:17">
      <c r="A34" s="4" t="e">
        <f>'CIRC 01.'!#REF!</f>
        <v>#REF!</v>
      </c>
      <c r="B34" s="34" t="e">
        <f>IF('CIRC 01.'!#REF!=95,'CIRC 01.'!#REF!*1000,0)</f>
        <v>#REF!</v>
      </c>
      <c r="C34" s="102"/>
      <c r="D34" s="34" t="e">
        <f>IF('CIRC 01.'!#REF!=70,'CIRC 01.'!#REF!*1000,0)</f>
        <v>#REF!</v>
      </c>
      <c r="E34" s="102"/>
      <c r="F34" s="34" t="e">
        <f>IF('CIRC 01.'!#REF!=50,'CIRC 01.'!#REF!*1000,0)</f>
        <v>#REF!</v>
      </c>
      <c r="G34" s="102"/>
      <c r="H34" s="34" t="e">
        <f>IF('CIRC 01.'!#REF!=35,'CIRC 01.'!#REF!*1000,0)</f>
        <v>#REF!</v>
      </c>
      <c r="I34" s="102"/>
      <c r="J34" s="34" t="e">
        <f>IF('CIRC 01.'!#REF!=25,'CIRC 01.'!#REF!*1000,0)</f>
        <v>#REF!</v>
      </c>
      <c r="K34" s="102"/>
      <c r="L34" s="34" t="e">
        <f>IF('CIRC 01.'!#REF!=16,'CIRC 01.'!#REF!*1000,0)</f>
        <v>#REF!</v>
      </c>
      <c r="M34" s="102"/>
      <c r="N34" s="34" t="e">
        <f>IF('CIRC 01.'!#REF!=10,'CIRC 01.'!#REF!*1000,0)</f>
        <v>#REF!</v>
      </c>
      <c r="O34" s="102"/>
      <c r="P34" s="34" t="e">
        <f>IF('CIRC 01.'!#REF!=6,'CIRC 01.'!#REF!*1000,0)</f>
        <v>#REF!</v>
      </c>
      <c r="Q34" s="102"/>
    </row>
    <row r="35" spans="1:17">
      <c r="A35" s="4" t="e">
        <f>'CIRC 01.'!#REF!</f>
        <v>#REF!</v>
      </c>
      <c r="B35" s="34" t="e">
        <f>IF('CIRC 01.'!#REF!=95,'CIRC 01.'!#REF!*1000,0)</f>
        <v>#REF!</v>
      </c>
      <c r="C35" s="102"/>
      <c r="D35" s="34" t="e">
        <f>IF('CIRC 01.'!#REF!=70,'CIRC 01.'!#REF!*1000,0)</f>
        <v>#REF!</v>
      </c>
      <c r="E35" s="102"/>
      <c r="F35" s="34" t="e">
        <f>IF('CIRC 01.'!#REF!=50,'CIRC 01.'!#REF!*1000,0)</f>
        <v>#REF!</v>
      </c>
      <c r="G35" s="102"/>
      <c r="H35" s="34" t="e">
        <f>IF('CIRC 01.'!#REF!=35,'CIRC 01.'!#REF!*1000,0)</f>
        <v>#REF!</v>
      </c>
      <c r="I35" s="102"/>
      <c r="J35" s="34" t="e">
        <f>IF('CIRC 01.'!#REF!=25,'CIRC 01.'!#REF!*1000,0)</f>
        <v>#REF!</v>
      </c>
      <c r="K35" s="102"/>
      <c r="L35" s="34" t="e">
        <f>IF('CIRC 01.'!#REF!=16,'CIRC 01.'!#REF!*1000,0)</f>
        <v>#REF!</v>
      </c>
      <c r="M35" s="102"/>
      <c r="N35" s="34" t="e">
        <f>IF('CIRC 01.'!#REF!=10,'CIRC 01.'!#REF!*1000,0)</f>
        <v>#REF!</v>
      </c>
      <c r="O35" s="102"/>
      <c r="P35" s="34" t="e">
        <f>IF('CIRC 01.'!#REF!=6,'CIRC 01.'!#REF!*1000,0)</f>
        <v>#REF!</v>
      </c>
      <c r="Q35" s="102"/>
    </row>
    <row r="36" spans="1:17">
      <c r="A36" s="4" t="e">
        <f>'CIRC 01.'!#REF!</f>
        <v>#REF!</v>
      </c>
      <c r="B36" s="34" t="e">
        <f>IF('CIRC 01.'!#REF!=95,'CIRC 01.'!#REF!*1000,0)</f>
        <v>#REF!</v>
      </c>
      <c r="C36" s="102"/>
      <c r="D36" s="34" t="e">
        <f>IF('CIRC 01.'!#REF!=70,'CIRC 01.'!#REF!*1000,0)</f>
        <v>#REF!</v>
      </c>
      <c r="E36" s="102"/>
      <c r="F36" s="34" t="e">
        <f>IF('CIRC 01.'!#REF!=50,'CIRC 01.'!#REF!*1000,0)</f>
        <v>#REF!</v>
      </c>
      <c r="G36" s="102"/>
      <c r="H36" s="34" t="e">
        <f>IF('CIRC 01.'!#REF!=35,'CIRC 01.'!#REF!*1000,0)</f>
        <v>#REF!</v>
      </c>
      <c r="I36" s="102"/>
      <c r="J36" s="34" t="e">
        <f>IF('CIRC 01.'!#REF!=25,'CIRC 01.'!#REF!*1000,0)</f>
        <v>#REF!</v>
      </c>
      <c r="K36" s="102"/>
      <c r="L36" s="34" t="e">
        <f>IF('CIRC 01.'!#REF!=16,'CIRC 01.'!#REF!*1000,0)</f>
        <v>#REF!</v>
      </c>
      <c r="M36" s="102"/>
      <c r="N36" s="34" t="e">
        <f>IF('CIRC 01.'!#REF!=10,'CIRC 01.'!#REF!*1000,0)</f>
        <v>#REF!</v>
      </c>
      <c r="O36" s="102"/>
      <c r="P36" s="34" t="e">
        <f>IF('CIRC 01.'!#REF!=6,'CIRC 01.'!#REF!*1000,0)</f>
        <v>#REF!</v>
      </c>
      <c r="Q36" s="102"/>
    </row>
    <row r="37" spans="1:17">
      <c r="A37" s="4" t="e">
        <f>'CIRC 01.'!#REF!</f>
        <v>#REF!</v>
      </c>
      <c r="B37" s="34" t="e">
        <f>IF('CIRC 01.'!#REF!=95,'CIRC 01.'!#REF!*1000,0)</f>
        <v>#REF!</v>
      </c>
      <c r="C37" s="102"/>
      <c r="D37" s="34" t="e">
        <f>IF('CIRC 01.'!#REF!=70,'CIRC 01.'!#REF!*1000,0)</f>
        <v>#REF!</v>
      </c>
      <c r="E37" s="102"/>
      <c r="F37" s="34" t="e">
        <f>IF('CIRC 01.'!#REF!=50,'CIRC 01.'!#REF!*1000,0)</f>
        <v>#REF!</v>
      </c>
      <c r="G37" s="102"/>
      <c r="H37" s="34" t="e">
        <f>IF('CIRC 01.'!#REF!=35,'CIRC 01.'!#REF!*1000,0)</f>
        <v>#REF!</v>
      </c>
      <c r="I37" s="102"/>
      <c r="J37" s="34" t="e">
        <f>IF('CIRC 01.'!#REF!=25,'CIRC 01.'!#REF!*1000,0)</f>
        <v>#REF!</v>
      </c>
      <c r="K37" s="102"/>
      <c r="L37" s="34" t="e">
        <f>IF('CIRC 01.'!#REF!=16,'CIRC 01.'!#REF!*1000,0)</f>
        <v>#REF!</v>
      </c>
      <c r="M37" s="102"/>
      <c r="N37" s="34" t="e">
        <f>IF('CIRC 01.'!#REF!=10,'CIRC 01.'!#REF!*1000,0)</f>
        <v>#REF!</v>
      </c>
      <c r="O37" s="102"/>
      <c r="P37" s="34" t="e">
        <f>IF('CIRC 01.'!#REF!=6,'CIRC 01.'!#REF!*1000,0)</f>
        <v>#REF!</v>
      </c>
      <c r="Q37" s="102"/>
    </row>
    <row r="38" spans="1:17">
      <c r="A38" s="4" t="e">
        <f>'CIRC 01.'!#REF!</f>
        <v>#REF!</v>
      </c>
      <c r="B38" s="34" t="e">
        <f>IF('CIRC 01.'!#REF!=95,'CIRC 01.'!#REF!*1000,0)</f>
        <v>#REF!</v>
      </c>
      <c r="C38" s="102"/>
      <c r="D38" s="34" t="e">
        <f>IF('CIRC 01.'!#REF!=70,'CIRC 01.'!#REF!*1000,0)</f>
        <v>#REF!</v>
      </c>
      <c r="E38" s="102"/>
      <c r="F38" s="34" t="e">
        <f>IF('CIRC 01.'!#REF!=50,'CIRC 01.'!#REF!*1000,0)</f>
        <v>#REF!</v>
      </c>
      <c r="G38" s="102"/>
      <c r="H38" s="34" t="e">
        <f>IF('CIRC 01.'!#REF!=35,'CIRC 01.'!#REF!*1000,0)</f>
        <v>#REF!</v>
      </c>
      <c r="I38" s="102"/>
      <c r="J38" s="34" t="e">
        <f>IF('CIRC 01.'!#REF!=25,'CIRC 01.'!#REF!*1000,0)</f>
        <v>#REF!</v>
      </c>
      <c r="K38" s="102"/>
      <c r="L38" s="34" t="e">
        <f>IF('CIRC 01.'!#REF!=16,'CIRC 01.'!#REF!*1000,0)</f>
        <v>#REF!</v>
      </c>
      <c r="M38" s="102"/>
      <c r="N38" s="34" t="e">
        <f>IF('CIRC 01.'!#REF!=10,'CIRC 01.'!#REF!*1000,0)</f>
        <v>#REF!</v>
      </c>
      <c r="O38" s="102"/>
      <c r="P38" s="34" t="e">
        <f>IF('CIRC 01.'!#REF!=6,'CIRC 01.'!#REF!*1000,0)</f>
        <v>#REF!</v>
      </c>
      <c r="Q38" s="102"/>
    </row>
    <row r="39" spans="1:17">
      <c r="A39" s="4" t="e">
        <f>'CIRC 01.'!#REF!</f>
        <v>#REF!</v>
      </c>
      <c r="B39" s="34" t="e">
        <f>IF('CIRC 01.'!#REF!=95,'CIRC 01.'!#REF!*1000,0)</f>
        <v>#REF!</v>
      </c>
      <c r="C39" s="102"/>
      <c r="D39" s="34" t="e">
        <f>IF('CIRC 01.'!#REF!=70,'CIRC 01.'!#REF!*1000,0)</f>
        <v>#REF!</v>
      </c>
      <c r="E39" s="102"/>
      <c r="F39" s="34" t="e">
        <f>IF('CIRC 01.'!#REF!=50,'CIRC 01.'!#REF!*1000,0)</f>
        <v>#REF!</v>
      </c>
      <c r="G39" s="102"/>
      <c r="H39" s="34" t="e">
        <f>IF('CIRC 01.'!#REF!=35,'CIRC 01.'!#REF!*1000,0)</f>
        <v>#REF!</v>
      </c>
      <c r="I39" s="102"/>
      <c r="J39" s="34" t="e">
        <f>IF('CIRC 01.'!#REF!=25,'CIRC 01.'!#REF!*1000,0)</f>
        <v>#REF!</v>
      </c>
      <c r="K39" s="102"/>
      <c r="L39" s="34" t="e">
        <f>IF('CIRC 01.'!#REF!=16,'CIRC 01.'!#REF!*1000,0)</f>
        <v>#REF!</v>
      </c>
      <c r="M39" s="102"/>
      <c r="N39" s="34" t="e">
        <f>IF('CIRC 01.'!#REF!=10,'CIRC 01.'!#REF!*1000,0)</f>
        <v>#REF!</v>
      </c>
      <c r="O39" s="102"/>
      <c r="P39" s="34" t="e">
        <f>IF('CIRC 01.'!#REF!=6,'CIRC 01.'!#REF!*1000,0)</f>
        <v>#REF!</v>
      </c>
      <c r="Q39" s="102"/>
    </row>
    <row r="40" spans="1:17">
      <c r="A40" s="4" t="e">
        <f>'CIRC 01.'!#REF!</f>
        <v>#REF!</v>
      </c>
      <c r="B40" s="34" t="e">
        <f>IF('CIRC 01.'!#REF!=95,'CIRC 01.'!#REF!*1000,0)</f>
        <v>#REF!</v>
      </c>
      <c r="C40" s="102"/>
      <c r="D40" s="34" t="e">
        <f>IF('CIRC 01.'!#REF!=70,'CIRC 01.'!#REF!*1000,0)</f>
        <v>#REF!</v>
      </c>
      <c r="E40" s="102"/>
      <c r="F40" s="34" t="e">
        <f>IF('CIRC 01.'!#REF!=50,'CIRC 01.'!#REF!*1000,0)</f>
        <v>#REF!</v>
      </c>
      <c r="G40" s="102"/>
      <c r="H40" s="34" t="e">
        <f>IF('CIRC 01.'!#REF!=35,'CIRC 01.'!#REF!*1000,0)</f>
        <v>#REF!</v>
      </c>
      <c r="I40" s="102"/>
      <c r="J40" s="34" t="e">
        <f>IF('CIRC 01.'!#REF!=25,'CIRC 01.'!#REF!*1000,0)</f>
        <v>#REF!</v>
      </c>
      <c r="K40" s="102"/>
      <c r="L40" s="34" t="e">
        <f>IF('CIRC 01.'!#REF!=16,'CIRC 01.'!#REF!*1000,0)</f>
        <v>#REF!</v>
      </c>
      <c r="M40" s="102"/>
      <c r="N40" s="34" t="e">
        <f>IF('CIRC 01.'!#REF!=10,'CIRC 01.'!#REF!*1000,0)</f>
        <v>#REF!</v>
      </c>
      <c r="O40" s="102"/>
      <c r="P40" s="34" t="e">
        <f>IF('CIRC 01.'!#REF!=6,'CIRC 01.'!#REF!*1000,0)</f>
        <v>#REF!</v>
      </c>
      <c r="Q40" s="102"/>
    </row>
    <row r="41" spans="1:17">
      <c r="A41" s="4" t="e">
        <f>'CIRC 01.'!#REF!</f>
        <v>#REF!</v>
      </c>
      <c r="B41" s="34" t="e">
        <f>IF('CIRC 01.'!#REF!=95,'CIRC 01.'!#REF!*1000,0)</f>
        <v>#REF!</v>
      </c>
      <c r="C41" s="102"/>
      <c r="D41" s="34" t="e">
        <f>IF('CIRC 01.'!#REF!=70,'CIRC 01.'!#REF!*1000,0)</f>
        <v>#REF!</v>
      </c>
      <c r="E41" s="102"/>
      <c r="F41" s="34" t="e">
        <f>IF('CIRC 01.'!#REF!=50,'CIRC 01.'!#REF!*1000,0)</f>
        <v>#REF!</v>
      </c>
      <c r="G41" s="102"/>
      <c r="H41" s="34" t="e">
        <f>IF('CIRC 01.'!#REF!=35,'CIRC 01.'!#REF!*1000,0)</f>
        <v>#REF!</v>
      </c>
      <c r="I41" s="102"/>
      <c r="J41" s="34" t="e">
        <f>IF('CIRC 01.'!#REF!=25,'CIRC 01.'!#REF!*1000,0)</f>
        <v>#REF!</v>
      </c>
      <c r="K41" s="102"/>
      <c r="L41" s="34" t="e">
        <f>IF('CIRC 01.'!#REF!=16,'CIRC 01.'!#REF!*1000,0)</f>
        <v>#REF!</v>
      </c>
      <c r="M41" s="102"/>
      <c r="N41" s="34" t="e">
        <f>IF('CIRC 01.'!#REF!=10,'CIRC 01.'!#REF!*1000,0)</f>
        <v>#REF!</v>
      </c>
      <c r="O41" s="102"/>
      <c r="P41" s="34" t="e">
        <f>IF('CIRC 01.'!#REF!=6,'CIRC 01.'!#REF!*1000,0)</f>
        <v>#REF!</v>
      </c>
      <c r="Q41" s="102"/>
    </row>
    <row r="42" spans="1:17">
      <c r="A42" s="4" t="e">
        <f>'CIRC 01.'!#REF!</f>
        <v>#REF!</v>
      </c>
      <c r="B42" s="34" t="e">
        <f>IF('CIRC 01.'!#REF!=95,'CIRC 01.'!#REF!*1000,0)</f>
        <v>#REF!</v>
      </c>
      <c r="C42" s="102"/>
      <c r="D42" s="34" t="e">
        <f>IF('CIRC 01.'!#REF!=70,'CIRC 01.'!#REF!*1000,0)</f>
        <v>#REF!</v>
      </c>
      <c r="E42" s="102"/>
      <c r="F42" s="34" t="e">
        <f>IF('CIRC 01.'!#REF!=50,'CIRC 01.'!#REF!*1000,0)</f>
        <v>#REF!</v>
      </c>
      <c r="G42" s="102"/>
      <c r="H42" s="34" t="e">
        <f>IF('CIRC 01.'!#REF!=35,'CIRC 01.'!#REF!*1000,0)</f>
        <v>#REF!</v>
      </c>
      <c r="I42" s="102"/>
      <c r="J42" s="34" t="e">
        <f>IF('CIRC 01.'!#REF!=25,'CIRC 01.'!#REF!*1000,0)</f>
        <v>#REF!</v>
      </c>
      <c r="K42" s="102"/>
      <c r="L42" s="34" t="e">
        <f>IF('CIRC 01.'!#REF!=16,'CIRC 01.'!#REF!*1000,0)</f>
        <v>#REF!</v>
      </c>
      <c r="M42" s="102"/>
      <c r="N42" s="34" t="e">
        <f>IF('CIRC 01.'!#REF!=10,'CIRC 01.'!#REF!*1000,0)</f>
        <v>#REF!</v>
      </c>
      <c r="O42" s="102"/>
      <c r="P42" s="34" t="e">
        <f>IF('CIRC 01.'!#REF!=6,'CIRC 01.'!#REF!*1000,0)</f>
        <v>#REF!</v>
      </c>
      <c r="Q42" s="102"/>
    </row>
    <row r="43" spans="1:17">
      <c r="A43" s="4" t="e">
        <f>'CIRC 01.'!#REF!</f>
        <v>#REF!</v>
      </c>
      <c r="B43" s="34" t="e">
        <f>IF('CIRC 01.'!#REF!=95,'CIRC 01.'!#REF!*1000,0)</f>
        <v>#REF!</v>
      </c>
      <c r="C43" s="102"/>
      <c r="D43" s="34" t="e">
        <f>IF('CIRC 01.'!#REF!=70,'CIRC 01.'!#REF!*1000,0)</f>
        <v>#REF!</v>
      </c>
      <c r="E43" s="102"/>
      <c r="F43" s="34" t="e">
        <f>IF('CIRC 01.'!#REF!=50,'CIRC 01.'!#REF!*1000,0)</f>
        <v>#REF!</v>
      </c>
      <c r="G43" s="102"/>
      <c r="H43" s="34" t="e">
        <f>IF('CIRC 01.'!#REF!=35,'CIRC 01.'!#REF!*1000,0)</f>
        <v>#REF!</v>
      </c>
      <c r="I43" s="102"/>
      <c r="J43" s="34" t="e">
        <f>IF('CIRC 01.'!#REF!=25,'CIRC 01.'!#REF!*1000,0)</f>
        <v>#REF!</v>
      </c>
      <c r="K43" s="102"/>
      <c r="L43" s="34" t="e">
        <f>IF('CIRC 01.'!#REF!=16,'CIRC 01.'!#REF!*1000,0)</f>
        <v>#REF!</v>
      </c>
      <c r="M43" s="102"/>
      <c r="N43" s="34" t="e">
        <f>IF('CIRC 01.'!#REF!=10,'CIRC 01.'!#REF!*1000,0)</f>
        <v>#REF!</v>
      </c>
      <c r="O43" s="102"/>
      <c r="P43" s="34" t="e">
        <f>IF('CIRC 01.'!#REF!=6,'CIRC 01.'!#REF!*1000,0)</f>
        <v>#REF!</v>
      </c>
      <c r="Q43" s="102"/>
    </row>
    <row r="44" spans="1:17">
      <c r="A44" s="4" t="e">
        <f>'CIRC 01.'!#REF!</f>
        <v>#REF!</v>
      </c>
      <c r="B44" s="34" t="e">
        <f>IF('CIRC 01.'!#REF!=95,'CIRC 01.'!#REF!*1000,0)</f>
        <v>#REF!</v>
      </c>
      <c r="C44" s="102"/>
      <c r="D44" s="34" t="e">
        <f>IF('CIRC 01.'!#REF!=70,'CIRC 01.'!#REF!*1000,0)</f>
        <v>#REF!</v>
      </c>
      <c r="E44" s="102"/>
      <c r="F44" s="34" t="e">
        <f>IF('CIRC 01.'!#REF!=50,'CIRC 01.'!#REF!*1000,0)</f>
        <v>#REF!</v>
      </c>
      <c r="G44" s="102"/>
      <c r="H44" s="34" t="e">
        <f>IF('CIRC 01.'!#REF!=35,'CIRC 01.'!#REF!*1000,0)</f>
        <v>#REF!</v>
      </c>
      <c r="I44" s="102"/>
      <c r="J44" s="34" t="e">
        <f>IF('CIRC 01.'!#REF!=25,'CIRC 01.'!#REF!*1000,0)</f>
        <v>#REF!</v>
      </c>
      <c r="K44" s="102"/>
      <c r="L44" s="34" t="e">
        <f>IF('CIRC 01.'!#REF!=16,'CIRC 01.'!#REF!*1000,0)</f>
        <v>#REF!</v>
      </c>
      <c r="M44" s="102"/>
      <c r="N44" s="34" t="e">
        <f>IF('CIRC 01.'!#REF!=10,'CIRC 01.'!#REF!*1000,0)</f>
        <v>#REF!</v>
      </c>
      <c r="O44" s="102"/>
      <c r="P44" s="34" t="e">
        <f>IF('CIRC 01.'!#REF!=6,'CIRC 01.'!#REF!*1000,0)</f>
        <v>#REF!</v>
      </c>
      <c r="Q44" s="102"/>
    </row>
    <row r="45" spans="1:17">
      <c r="A45" s="4" t="e">
        <f>'CIRC 01.'!#REF!</f>
        <v>#REF!</v>
      </c>
      <c r="B45" s="34">
        <f>IF('CIRC 01.'!H43=95,'CIRC 01.'!B43*1000,0)</f>
        <v>0</v>
      </c>
      <c r="C45" s="102"/>
      <c r="D45" s="34">
        <f>IF('CIRC 01.'!H43=70,'CIRC 01.'!B43*1000,0)</f>
        <v>0</v>
      </c>
      <c r="E45" s="102"/>
      <c r="F45" s="34">
        <f>IF('CIRC 01.'!H43=50,'CIRC 01.'!B43*1000,0)</f>
        <v>0</v>
      </c>
      <c r="G45" s="102"/>
      <c r="H45" s="34">
        <f>IF('CIRC 01.'!H43=35,'CIRC 01.'!B43*1000,0)</f>
        <v>0</v>
      </c>
      <c r="I45" s="102"/>
      <c r="J45" s="34">
        <f>IF('CIRC 01.'!J43=25,'CIRC 01.'!D43*1000,0)</f>
        <v>0</v>
      </c>
      <c r="K45" s="102"/>
      <c r="L45" s="34">
        <f>IF('CIRC 01.'!L43=16,'CIRC 01.'!F43*1000,0)</f>
        <v>0</v>
      </c>
      <c r="M45" s="102"/>
      <c r="N45" s="34">
        <f>IF('CIRC 01.'!N43=10,'CIRC 01.'!H43*1000,0)</f>
        <v>0</v>
      </c>
      <c r="O45" s="102"/>
      <c r="P45" s="34">
        <f>IF('CIRC 01.'!P43=6,'CIRC 01.'!J43*1000,0)</f>
        <v>0</v>
      </c>
      <c r="Q45" s="102"/>
    </row>
    <row r="46" spans="1:17">
      <c r="A46" s="4" t="e">
        <f>'CIRC 01.'!#REF!</f>
        <v>#REF!</v>
      </c>
      <c r="B46" s="34" t="e">
        <f>IF('CIRC 01.'!#REF!=95,'CIRC 01.'!#REF!*1000,0)</f>
        <v>#REF!</v>
      </c>
      <c r="C46" s="102"/>
      <c r="D46" s="34" t="e">
        <f>IF('CIRC 01.'!#REF!=70,'CIRC 01.'!#REF!*1000,0)</f>
        <v>#REF!</v>
      </c>
      <c r="E46" s="102"/>
      <c r="F46" s="34" t="e">
        <f>IF('CIRC 01.'!#REF!=50,'CIRC 01.'!#REF!*1000,0)</f>
        <v>#REF!</v>
      </c>
      <c r="G46" s="102"/>
      <c r="H46" s="34" t="e">
        <f>IF('CIRC 01.'!#REF!=35,'CIRC 01.'!#REF!*1000,0)</f>
        <v>#REF!</v>
      </c>
      <c r="I46" s="102"/>
      <c r="J46" s="34" t="e">
        <f>IF('CIRC 01.'!#REF!=25,'CIRC 01.'!#REF!*1000,0)</f>
        <v>#REF!</v>
      </c>
      <c r="K46" s="102"/>
      <c r="L46" s="34" t="e">
        <f>IF('CIRC 01.'!#REF!=16,'CIRC 01.'!#REF!*1000,0)</f>
        <v>#REF!</v>
      </c>
      <c r="M46" s="102"/>
      <c r="N46" s="34" t="e">
        <f>IF('CIRC 01.'!#REF!=10,'CIRC 01.'!#REF!*1000,0)</f>
        <v>#REF!</v>
      </c>
      <c r="O46" s="102"/>
      <c r="P46" s="34" t="e">
        <f>IF('CIRC 01.'!#REF!=6,'CIRC 01.'!#REF!*1000,0)</f>
        <v>#REF!</v>
      </c>
      <c r="Q46" s="102"/>
    </row>
    <row r="47" spans="1:17">
      <c r="A47" s="4" t="e">
        <f>'CIRC 01.'!#REF!</f>
        <v>#REF!</v>
      </c>
      <c r="B47" s="34" t="e">
        <f>IF('CIRC 01.'!#REF!=95,'CIRC 01.'!#REF!*1000,0)</f>
        <v>#REF!</v>
      </c>
      <c r="C47" s="102"/>
      <c r="D47" s="34" t="e">
        <f>IF('CIRC 01.'!#REF!=70,'CIRC 01.'!#REF!*1000,0)</f>
        <v>#REF!</v>
      </c>
      <c r="E47" s="102"/>
      <c r="F47" s="34" t="e">
        <f>IF('CIRC 01.'!#REF!=50,'CIRC 01.'!#REF!*1000,0)</f>
        <v>#REF!</v>
      </c>
      <c r="G47" s="102"/>
      <c r="H47" s="34" t="e">
        <f>IF('CIRC 01.'!#REF!=35,'CIRC 01.'!#REF!*1000,0)</f>
        <v>#REF!</v>
      </c>
      <c r="I47" s="102"/>
      <c r="J47" s="34" t="e">
        <f>IF('CIRC 01.'!#REF!=25,'CIRC 01.'!#REF!*1000,0)</f>
        <v>#REF!</v>
      </c>
      <c r="K47" s="102"/>
      <c r="L47" s="34" t="e">
        <f>IF('CIRC 01.'!#REF!=16,'CIRC 01.'!#REF!*1000,0)</f>
        <v>#REF!</v>
      </c>
      <c r="M47" s="102"/>
      <c r="N47" s="34" t="e">
        <f>IF('CIRC 01.'!#REF!=10,'CIRC 01.'!#REF!*1000,0)</f>
        <v>#REF!</v>
      </c>
      <c r="O47" s="102"/>
      <c r="P47" s="34" t="e">
        <f>IF('CIRC 01.'!#REF!=6,'CIRC 01.'!#REF!*1000,0)</f>
        <v>#REF!</v>
      </c>
      <c r="Q47" s="102"/>
    </row>
    <row r="48" spans="1:17">
      <c r="A48" s="4" t="e">
        <f>'CIRC 01.'!#REF!</f>
        <v>#REF!</v>
      </c>
      <c r="B48" s="34" t="e">
        <f>IF('CIRC 01.'!#REF!=95,'CIRC 01.'!#REF!*1000,0)</f>
        <v>#REF!</v>
      </c>
      <c r="C48" s="102"/>
      <c r="D48" s="34" t="e">
        <f>IF('CIRC 01.'!#REF!=70,'CIRC 01.'!#REF!*1000,0)</f>
        <v>#REF!</v>
      </c>
      <c r="E48" s="102"/>
      <c r="F48" s="34" t="e">
        <f>IF('CIRC 01.'!#REF!=50,'CIRC 01.'!#REF!*1000,0)</f>
        <v>#REF!</v>
      </c>
      <c r="G48" s="102"/>
      <c r="H48" s="34" t="e">
        <f>IF('CIRC 01.'!#REF!=35,'CIRC 01.'!#REF!*1000,0)</f>
        <v>#REF!</v>
      </c>
      <c r="I48" s="102"/>
      <c r="J48" s="34" t="e">
        <f>IF('CIRC 01.'!#REF!=25,'CIRC 01.'!#REF!*1000,0)</f>
        <v>#REF!</v>
      </c>
      <c r="K48" s="102"/>
      <c r="L48" s="34" t="e">
        <f>IF('CIRC 01.'!#REF!=16,'CIRC 01.'!#REF!*1000,0)</f>
        <v>#REF!</v>
      </c>
      <c r="M48" s="102"/>
      <c r="N48" s="34" t="e">
        <f>IF('CIRC 01.'!#REF!=10,'CIRC 01.'!#REF!*1000,0)</f>
        <v>#REF!</v>
      </c>
      <c r="O48" s="102"/>
      <c r="P48" s="34" t="e">
        <f>IF('CIRC 01.'!#REF!=6,'CIRC 01.'!#REF!*1000,0)</f>
        <v>#REF!</v>
      </c>
      <c r="Q48" s="102"/>
    </row>
    <row r="49" spans="1:17">
      <c r="A49" s="4" t="e">
        <f>'CIRC 01.'!#REF!</f>
        <v>#REF!</v>
      </c>
      <c r="B49" s="34" t="e">
        <f>IF('CIRC 01.'!#REF!=95,'CIRC 01.'!#REF!*1000,0)</f>
        <v>#REF!</v>
      </c>
      <c r="C49" s="102"/>
      <c r="D49" s="34" t="e">
        <f>IF('CIRC 01.'!#REF!=70,'CIRC 01.'!#REF!*1000,0)</f>
        <v>#REF!</v>
      </c>
      <c r="E49" s="102"/>
      <c r="F49" s="34" t="e">
        <f>IF('CIRC 01.'!#REF!=50,'CIRC 01.'!#REF!*1000,0)</f>
        <v>#REF!</v>
      </c>
      <c r="G49" s="102"/>
      <c r="H49" s="34" t="e">
        <f>IF('CIRC 01.'!#REF!=35,'CIRC 01.'!#REF!*1000,0)</f>
        <v>#REF!</v>
      </c>
      <c r="I49" s="102"/>
      <c r="J49" s="34" t="e">
        <f>IF('CIRC 01.'!#REF!=25,'CIRC 01.'!#REF!*1000,0)</f>
        <v>#REF!</v>
      </c>
      <c r="K49" s="102"/>
      <c r="L49" s="34" t="e">
        <f>IF('CIRC 01.'!#REF!=16,'CIRC 01.'!#REF!*1000,0)</f>
        <v>#REF!</v>
      </c>
      <c r="M49" s="102"/>
      <c r="N49" s="34" t="e">
        <f>IF('CIRC 01.'!#REF!=10,'CIRC 01.'!#REF!*1000,0)</f>
        <v>#REF!</v>
      </c>
      <c r="O49" s="102"/>
      <c r="P49" s="34" t="e">
        <f>IF('CIRC 01.'!#REF!=6,'CIRC 01.'!#REF!*1000,0)</f>
        <v>#REF!</v>
      </c>
      <c r="Q49" s="102"/>
    </row>
    <row r="50" spans="1:17">
      <c r="A50" s="4" t="e">
        <f>'CIRC 01.'!#REF!</f>
        <v>#REF!</v>
      </c>
      <c r="B50" s="34" t="e">
        <f>IF('CIRC 01.'!#REF!=95,'CIRC 01.'!#REF!*1000,0)</f>
        <v>#REF!</v>
      </c>
      <c r="C50" s="102"/>
      <c r="D50" s="34" t="e">
        <f>IF('CIRC 01.'!#REF!=70,'CIRC 01.'!#REF!*1000,0)</f>
        <v>#REF!</v>
      </c>
      <c r="E50" s="102"/>
      <c r="F50" s="34" t="e">
        <f>IF('CIRC 01.'!#REF!=50,'CIRC 01.'!#REF!*1000,0)</f>
        <v>#REF!</v>
      </c>
      <c r="G50" s="102"/>
      <c r="H50" s="34" t="e">
        <f>IF('CIRC 01.'!#REF!=35,'CIRC 01.'!#REF!*1000,0)</f>
        <v>#REF!</v>
      </c>
      <c r="I50" s="102"/>
      <c r="J50" s="34" t="e">
        <f>IF('CIRC 01.'!#REF!=25,'CIRC 01.'!#REF!*1000,0)</f>
        <v>#REF!</v>
      </c>
      <c r="K50" s="102"/>
      <c r="L50" s="34" t="e">
        <f>IF('CIRC 01.'!#REF!=16,'CIRC 01.'!#REF!*1000,0)</f>
        <v>#REF!</v>
      </c>
      <c r="M50" s="102"/>
      <c r="N50" s="34" t="e">
        <f>IF('CIRC 01.'!#REF!=10,'CIRC 01.'!#REF!*1000,0)</f>
        <v>#REF!</v>
      </c>
      <c r="O50" s="102"/>
      <c r="P50" s="34" t="e">
        <f>IF('CIRC 01.'!#REF!=6,'CIRC 01.'!#REF!*1000,0)</f>
        <v>#REF!</v>
      </c>
      <c r="Q50" s="102"/>
    </row>
    <row r="51" spans="1:17">
      <c r="A51" s="4" t="e">
        <f>'CIRC 01.'!#REF!</f>
        <v>#REF!</v>
      </c>
      <c r="B51" s="34" t="e">
        <f>IF('CIRC 01.'!#REF!=95,'CIRC 01.'!#REF!*1000,0)</f>
        <v>#REF!</v>
      </c>
      <c r="C51" s="102"/>
      <c r="D51" s="34" t="e">
        <f>IF('CIRC 01.'!#REF!=70,'CIRC 01.'!#REF!*1000,0)</f>
        <v>#REF!</v>
      </c>
      <c r="E51" s="102"/>
      <c r="F51" s="34" t="e">
        <f>IF('CIRC 01.'!#REF!=50,'CIRC 01.'!#REF!*1000,0)</f>
        <v>#REF!</v>
      </c>
      <c r="G51" s="102"/>
      <c r="H51" s="34" t="e">
        <f>IF('CIRC 01.'!#REF!=35,'CIRC 01.'!#REF!*1000,0)</f>
        <v>#REF!</v>
      </c>
      <c r="I51" s="102"/>
      <c r="J51" s="34" t="e">
        <f>IF('CIRC 01.'!#REF!=25,'CIRC 01.'!#REF!*1000,0)</f>
        <v>#REF!</v>
      </c>
      <c r="K51" s="102"/>
      <c r="L51" s="34" t="e">
        <f>IF('CIRC 01.'!#REF!=16,'CIRC 01.'!#REF!*1000,0)</f>
        <v>#REF!</v>
      </c>
      <c r="M51" s="102"/>
      <c r="N51" s="34" t="e">
        <f>IF('CIRC 01.'!#REF!=10,'CIRC 01.'!#REF!*1000,0)</f>
        <v>#REF!</v>
      </c>
      <c r="O51" s="102"/>
      <c r="P51" s="34" t="e">
        <f>IF('CIRC 01.'!#REF!=6,'CIRC 01.'!#REF!*1000,0)</f>
        <v>#REF!</v>
      </c>
      <c r="Q51" s="102"/>
    </row>
    <row r="52" spans="1:17">
      <c r="A52" s="4" t="e">
        <f>'CIRC 01.'!#REF!</f>
        <v>#REF!</v>
      </c>
      <c r="B52" s="34" t="e">
        <f>IF('CIRC 01.'!#REF!=95,'CIRC 01.'!#REF!*1000,0)</f>
        <v>#REF!</v>
      </c>
      <c r="C52" s="102"/>
      <c r="D52" s="34" t="e">
        <f>IF('CIRC 01.'!#REF!=70,'CIRC 01.'!#REF!*1000,0)</f>
        <v>#REF!</v>
      </c>
      <c r="E52" s="102"/>
      <c r="F52" s="34" t="e">
        <f>IF('CIRC 01.'!#REF!=50,'CIRC 01.'!#REF!*1000,0)</f>
        <v>#REF!</v>
      </c>
      <c r="G52" s="102"/>
      <c r="H52" s="34" t="e">
        <f>IF('CIRC 01.'!#REF!=35,'CIRC 01.'!#REF!*1000,0)</f>
        <v>#REF!</v>
      </c>
      <c r="I52" s="102"/>
      <c r="J52" s="34" t="e">
        <f>IF('CIRC 01.'!#REF!=25,'CIRC 01.'!#REF!*1000,0)</f>
        <v>#REF!</v>
      </c>
      <c r="K52" s="102"/>
      <c r="L52" s="34" t="e">
        <f>IF('CIRC 01.'!#REF!=16,'CIRC 01.'!#REF!*1000,0)</f>
        <v>#REF!</v>
      </c>
      <c r="M52" s="102"/>
      <c r="N52" s="34" t="e">
        <f>IF('CIRC 01.'!#REF!=10,'CIRC 01.'!#REF!*1000,0)</f>
        <v>#REF!</v>
      </c>
      <c r="O52" s="102"/>
      <c r="P52" s="34" t="e">
        <f>IF('CIRC 01.'!#REF!=6,'CIRC 01.'!#REF!*1000,0)</f>
        <v>#REF!</v>
      </c>
      <c r="Q52" s="102"/>
    </row>
    <row r="53" spans="1:17">
      <c r="A53" s="4" t="e">
        <f>'CIRC 01.'!#REF!</f>
        <v>#REF!</v>
      </c>
      <c r="B53" s="34" t="e">
        <f>IF('CIRC 01.'!#REF!=95,'CIRC 01.'!#REF!*1000,0)</f>
        <v>#REF!</v>
      </c>
      <c r="C53" s="102"/>
      <c r="D53" s="34" t="e">
        <f>IF('CIRC 01.'!#REF!=70,'CIRC 01.'!#REF!*1000,0)</f>
        <v>#REF!</v>
      </c>
      <c r="E53" s="102"/>
      <c r="F53" s="34" t="e">
        <f>IF('CIRC 01.'!#REF!=50,'CIRC 01.'!#REF!*1000,0)</f>
        <v>#REF!</v>
      </c>
      <c r="G53" s="102"/>
      <c r="H53" s="34" t="e">
        <f>IF('CIRC 01.'!#REF!=35,'CIRC 01.'!#REF!*1000,0)</f>
        <v>#REF!</v>
      </c>
      <c r="I53" s="102"/>
      <c r="J53" s="34" t="e">
        <f>IF('CIRC 01.'!#REF!=25,'CIRC 01.'!#REF!*1000,0)</f>
        <v>#REF!</v>
      </c>
      <c r="K53" s="102"/>
      <c r="L53" s="34" t="e">
        <f>IF('CIRC 01.'!#REF!=16,'CIRC 01.'!#REF!*1000,0)</f>
        <v>#REF!</v>
      </c>
      <c r="M53" s="102"/>
      <c r="N53" s="34" t="e">
        <f>IF('CIRC 01.'!#REF!=10,'CIRC 01.'!#REF!*1000,0)</f>
        <v>#REF!</v>
      </c>
      <c r="O53" s="102"/>
      <c r="P53" s="34" t="e">
        <f>IF('CIRC 01.'!#REF!=6,'CIRC 01.'!#REF!*1000,0)</f>
        <v>#REF!</v>
      </c>
      <c r="Q53" s="102"/>
    </row>
    <row r="54" spans="1:17">
      <c r="A54" s="4" t="e">
        <f>'CIRC 01.'!#REF!</f>
        <v>#REF!</v>
      </c>
      <c r="B54" s="34" t="e">
        <f>IF('CIRC 01.'!#REF!=95,'CIRC 01.'!#REF!*1000,0)</f>
        <v>#REF!</v>
      </c>
      <c r="C54" s="102"/>
      <c r="D54" s="34" t="e">
        <f>IF('CIRC 01.'!#REF!=70,'CIRC 01.'!#REF!*1000,0)</f>
        <v>#REF!</v>
      </c>
      <c r="E54" s="102"/>
      <c r="F54" s="34" t="e">
        <f>IF('CIRC 01.'!#REF!=50,'CIRC 01.'!#REF!*1000,0)</f>
        <v>#REF!</v>
      </c>
      <c r="G54" s="102"/>
      <c r="H54" s="34" t="e">
        <f>IF('CIRC 01.'!#REF!=35,'CIRC 01.'!#REF!*1000,0)</f>
        <v>#REF!</v>
      </c>
      <c r="I54" s="102"/>
      <c r="J54" s="34" t="e">
        <f>IF('CIRC 01.'!#REF!=25,'CIRC 01.'!#REF!*1000,0)</f>
        <v>#REF!</v>
      </c>
      <c r="K54" s="102"/>
      <c r="L54" s="34" t="e">
        <f>IF('CIRC 01.'!#REF!=16,'CIRC 01.'!#REF!*1000,0)</f>
        <v>#REF!</v>
      </c>
      <c r="M54" s="102"/>
      <c r="N54" s="34" t="e">
        <f>IF('CIRC 01.'!#REF!=10,'CIRC 01.'!#REF!*1000,0)</f>
        <v>#REF!</v>
      </c>
      <c r="O54" s="102"/>
      <c r="P54" s="34" t="e">
        <f>IF('CIRC 01.'!#REF!=6,'CIRC 01.'!#REF!*1000,0)</f>
        <v>#REF!</v>
      </c>
      <c r="Q54" s="102"/>
    </row>
    <row r="55" spans="1:17">
      <c r="A55" s="4" t="e">
        <f>'CIRC 01.'!#REF!</f>
        <v>#REF!</v>
      </c>
      <c r="B55" s="34" t="e">
        <f>IF('CIRC 01.'!#REF!=95,'CIRC 01.'!#REF!*1000,0)</f>
        <v>#REF!</v>
      </c>
      <c r="C55" s="102"/>
      <c r="D55" s="34" t="e">
        <f>IF('CIRC 01.'!#REF!=70,'CIRC 01.'!#REF!*1000,0)</f>
        <v>#REF!</v>
      </c>
      <c r="E55" s="102"/>
      <c r="F55" s="34" t="e">
        <f>IF('CIRC 01.'!#REF!=50,'CIRC 01.'!#REF!*1000,0)</f>
        <v>#REF!</v>
      </c>
      <c r="G55" s="102"/>
      <c r="H55" s="34" t="e">
        <f>IF('CIRC 01.'!#REF!=35,'CIRC 01.'!#REF!*1000,0)</f>
        <v>#REF!</v>
      </c>
      <c r="I55" s="102"/>
      <c r="J55" s="34" t="e">
        <f>IF('CIRC 01.'!#REF!=25,'CIRC 01.'!#REF!*1000,0)</f>
        <v>#REF!</v>
      </c>
      <c r="K55" s="102"/>
      <c r="L55" s="34" t="e">
        <f>IF('CIRC 01.'!#REF!=16,'CIRC 01.'!#REF!*1000,0)</f>
        <v>#REF!</v>
      </c>
      <c r="M55" s="102"/>
      <c r="N55" s="34" t="e">
        <f>IF('CIRC 01.'!#REF!=10,'CIRC 01.'!#REF!*1000,0)</f>
        <v>#REF!</v>
      </c>
      <c r="O55" s="102"/>
      <c r="P55" s="34" t="e">
        <f>IF('CIRC 01.'!#REF!=6,'CIRC 01.'!#REF!*1000,0)</f>
        <v>#REF!</v>
      </c>
      <c r="Q55" s="102"/>
    </row>
    <row r="56" spans="1:17">
      <c r="A56" s="4" t="e">
        <f>'CIRC 01.'!#REF!</f>
        <v>#REF!</v>
      </c>
      <c r="B56" s="34" t="e">
        <f>IF('CIRC 01.'!#REF!=95,'CIRC 01.'!#REF!*1000,0)</f>
        <v>#REF!</v>
      </c>
      <c r="C56" s="102"/>
      <c r="D56" s="34" t="e">
        <f>IF('CIRC 01.'!#REF!=70,'CIRC 01.'!#REF!*1000,0)</f>
        <v>#REF!</v>
      </c>
      <c r="E56" s="102"/>
      <c r="F56" s="34" t="e">
        <f>IF('CIRC 01.'!#REF!=50,'CIRC 01.'!#REF!*1000,0)</f>
        <v>#REF!</v>
      </c>
      <c r="G56" s="102"/>
      <c r="H56" s="34" t="e">
        <f>IF('CIRC 01.'!#REF!=35,'CIRC 01.'!#REF!*1000,0)</f>
        <v>#REF!</v>
      </c>
      <c r="I56" s="102"/>
      <c r="J56" s="34" t="e">
        <f>IF('CIRC 01.'!#REF!=25,'CIRC 01.'!#REF!*1000,0)</f>
        <v>#REF!</v>
      </c>
      <c r="K56" s="102"/>
      <c r="L56" s="34" t="e">
        <f>IF('CIRC 01.'!#REF!=16,'CIRC 01.'!#REF!*1000,0)</f>
        <v>#REF!</v>
      </c>
      <c r="M56" s="102"/>
      <c r="N56" s="34" t="e">
        <f>IF('CIRC 01.'!#REF!=10,'CIRC 01.'!#REF!*1000,0)</f>
        <v>#REF!</v>
      </c>
      <c r="O56" s="102"/>
      <c r="P56" s="34" t="e">
        <f>IF('CIRC 01.'!#REF!=6,'CIRC 01.'!#REF!*1000,0)</f>
        <v>#REF!</v>
      </c>
      <c r="Q56" s="102"/>
    </row>
    <row r="57" spans="1:17">
      <c r="A57" s="4" t="e">
        <f>'CIRC 01.'!#REF!</f>
        <v>#REF!</v>
      </c>
      <c r="B57" s="34" t="e">
        <f>IF('CIRC 01.'!#REF!=95,'CIRC 01.'!#REF!*1000,0)</f>
        <v>#REF!</v>
      </c>
      <c r="C57" s="102"/>
      <c r="D57" s="34" t="e">
        <f>IF('CIRC 01.'!#REF!=70,'CIRC 01.'!#REF!*1000,0)</f>
        <v>#REF!</v>
      </c>
      <c r="E57" s="102"/>
      <c r="F57" s="34" t="e">
        <f>IF('CIRC 01.'!#REF!=50,'CIRC 01.'!#REF!*1000,0)</f>
        <v>#REF!</v>
      </c>
      <c r="G57" s="102"/>
      <c r="H57" s="34" t="e">
        <f>IF('CIRC 01.'!#REF!=35,'CIRC 01.'!#REF!*1000,0)</f>
        <v>#REF!</v>
      </c>
      <c r="I57" s="102"/>
      <c r="J57" s="34" t="e">
        <f>IF('CIRC 01.'!#REF!=25,'CIRC 01.'!#REF!*1000,0)</f>
        <v>#REF!</v>
      </c>
      <c r="K57" s="102"/>
      <c r="L57" s="34" t="e">
        <f>IF('CIRC 01.'!#REF!=16,'CIRC 01.'!#REF!*1000,0)</f>
        <v>#REF!</v>
      </c>
      <c r="M57" s="102"/>
      <c r="N57" s="34" t="e">
        <f>IF('CIRC 01.'!#REF!=10,'CIRC 01.'!#REF!*1000,0)</f>
        <v>#REF!</v>
      </c>
      <c r="O57" s="102"/>
      <c r="P57" s="34" t="e">
        <f>IF('CIRC 01.'!#REF!=6,'CIRC 01.'!#REF!*1000,0)</f>
        <v>#REF!</v>
      </c>
      <c r="Q57" s="102"/>
    </row>
    <row r="58" spans="1:17">
      <c r="A58" s="4" t="e">
        <f>'CIRC 01.'!#REF!</f>
        <v>#REF!</v>
      </c>
      <c r="B58" s="34" t="e">
        <f>IF('CIRC 01.'!#REF!=95,'CIRC 01.'!#REF!*1000,0)</f>
        <v>#REF!</v>
      </c>
      <c r="C58" s="102"/>
      <c r="D58" s="34" t="e">
        <f>IF('CIRC 01.'!#REF!=70,'CIRC 01.'!#REF!*1000,0)</f>
        <v>#REF!</v>
      </c>
      <c r="E58" s="102"/>
      <c r="F58" s="34" t="e">
        <f>IF('CIRC 01.'!#REF!=50,'CIRC 01.'!#REF!*1000,0)</f>
        <v>#REF!</v>
      </c>
      <c r="G58" s="102"/>
      <c r="H58" s="34" t="e">
        <f>IF('CIRC 01.'!#REF!=35,'CIRC 01.'!#REF!*1000,0)</f>
        <v>#REF!</v>
      </c>
      <c r="I58" s="102"/>
      <c r="J58" s="34" t="e">
        <f>IF('CIRC 01.'!#REF!=25,'CIRC 01.'!#REF!*1000,0)</f>
        <v>#REF!</v>
      </c>
      <c r="K58" s="102"/>
      <c r="L58" s="34" t="e">
        <f>IF('CIRC 01.'!#REF!=16,'CIRC 01.'!#REF!*1000,0)</f>
        <v>#REF!</v>
      </c>
      <c r="M58" s="102"/>
      <c r="N58" s="34" t="e">
        <f>IF('CIRC 01.'!#REF!=10,'CIRC 01.'!#REF!*1000,0)</f>
        <v>#REF!</v>
      </c>
      <c r="O58" s="102"/>
      <c r="P58" s="34" t="e">
        <f>IF('CIRC 01.'!#REF!=6,'CIRC 01.'!#REF!*1000,0)</f>
        <v>#REF!</v>
      </c>
      <c r="Q58" s="102"/>
    </row>
    <row r="59" spans="1:17">
      <c r="A59" s="4" t="e">
        <f>'CIRC 01.'!#REF!</f>
        <v>#REF!</v>
      </c>
      <c r="B59" s="34" t="e">
        <f>IF('CIRC 01.'!#REF!=95,'CIRC 01.'!#REF!*1000,0)</f>
        <v>#REF!</v>
      </c>
      <c r="C59" s="102"/>
      <c r="D59" s="34" t="e">
        <f>IF('CIRC 01.'!#REF!=70,'CIRC 01.'!#REF!*1000,0)</f>
        <v>#REF!</v>
      </c>
      <c r="E59" s="102"/>
      <c r="F59" s="34" t="e">
        <f>IF('CIRC 01.'!#REF!=50,'CIRC 01.'!#REF!*1000,0)</f>
        <v>#REF!</v>
      </c>
      <c r="G59" s="102"/>
      <c r="H59" s="34" t="e">
        <f>IF('CIRC 01.'!#REF!=35,'CIRC 01.'!#REF!*1000,0)</f>
        <v>#REF!</v>
      </c>
      <c r="I59" s="102"/>
      <c r="J59" s="34" t="e">
        <f>IF('CIRC 01.'!#REF!=25,'CIRC 01.'!#REF!*1000,0)</f>
        <v>#REF!</v>
      </c>
      <c r="K59" s="102"/>
      <c r="L59" s="34" t="e">
        <f>IF('CIRC 01.'!#REF!=16,'CIRC 01.'!#REF!*1000,0)</f>
        <v>#REF!</v>
      </c>
      <c r="M59" s="102"/>
      <c r="N59" s="34" t="e">
        <f>IF('CIRC 01.'!#REF!=10,'CIRC 01.'!#REF!*1000,0)</f>
        <v>#REF!</v>
      </c>
      <c r="O59" s="102"/>
      <c r="P59" s="34" t="e">
        <f>IF('CIRC 01.'!#REF!=6,'CIRC 01.'!#REF!*1000,0)</f>
        <v>#REF!</v>
      </c>
      <c r="Q59" s="102"/>
    </row>
    <row r="60" spans="1:17">
      <c r="A60" s="4" t="e">
        <f>'CIRC 01.'!#REF!</f>
        <v>#REF!</v>
      </c>
      <c r="B60" s="34" t="e">
        <f>IF('CIRC 01.'!#REF!=95,'CIRC 01.'!#REF!*1000,0)</f>
        <v>#REF!</v>
      </c>
      <c r="C60" s="102"/>
      <c r="D60" s="34" t="e">
        <f>IF('CIRC 01.'!#REF!=70,'CIRC 01.'!#REF!*1000,0)</f>
        <v>#REF!</v>
      </c>
      <c r="E60" s="102"/>
      <c r="F60" s="34" t="e">
        <f>IF('CIRC 01.'!#REF!=50,'CIRC 01.'!#REF!*1000,0)</f>
        <v>#REF!</v>
      </c>
      <c r="G60" s="102"/>
      <c r="H60" s="34" t="e">
        <f>IF('CIRC 01.'!#REF!=35,'CIRC 01.'!#REF!*1000,0)</f>
        <v>#REF!</v>
      </c>
      <c r="I60" s="102"/>
      <c r="J60" s="34" t="e">
        <f>IF('CIRC 01.'!#REF!=25,'CIRC 01.'!#REF!*1000,0)</f>
        <v>#REF!</v>
      </c>
      <c r="K60" s="102"/>
      <c r="L60" s="34" t="e">
        <f>IF('CIRC 01.'!#REF!=16,'CIRC 01.'!#REF!*1000,0)</f>
        <v>#REF!</v>
      </c>
      <c r="M60" s="102"/>
      <c r="N60" s="34" t="e">
        <f>IF('CIRC 01.'!#REF!=10,'CIRC 01.'!#REF!*1000,0)</f>
        <v>#REF!</v>
      </c>
      <c r="O60" s="102"/>
      <c r="P60" s="34" t="e">
        <f>IF('CIRC 01.'!#REF!=6,'CIRC 01.'!#REF!*1000,0)</f>
        <v>#REF!</v>
      </c>
      <c r="Q60" s="102"/>
    </row>
    <row r="61" spans="1:17">
      <c r="A61" s="4" t="e">
        <f>'CIRC 01.'!#REF!</f>
        <v>#REF!</v>
      </c>
      <c r="B61" s="34" t="e">
        <f>IF('CIRC 01.'!#REF!=95,'CIRC 01.'!#REF!*1000,0)</f>
        <v>#REF!</v>
      </c>
      <c r="C61" s="102"/>
      <c r="D61" s="34" t="e">
        <f>IF('CIRC 01.'!#REF!=70,'CIRC 01.'!#REF!*1000,0)</f>
        <v>#REF!</v>
      </c>
      <c r="E61" s="102"/>
      <c r="F61" s="34" t="e">
        <f>IF('CIRC 01.'!#REF!=50,'CIRC 01.'!#REF!*1000,0)</f>
        <v>#REF!</v>
      </c>
      <c r="G61" s="102"/>
      <c r="H61" s="34" t="e">
        <f>IF('CIRC 01.'!#REF!=35,'CIRC 01.'!#REF!*1000,0)</f>
        <v>#REF!</v>
      </c>
      <c r="I61" s="102"/>
      <c r="J61" s="34" t="e">
        <f>IF('CIRC 01.'!#REF!=25,'CIRC 01.'!#REF!*1000,0)</f>
        <v>#REF!</v>
      </c>
      <c r="K61" s="102"/>
      <c r="L61" s="34" t="e">
        <f>IF('CIRC 01.'!#REF!=16,'CIRC 01.'!#REF!*1000,0)</f>
        <v>#REF!</v>
      </c>
      <c r="M61" s="102"/>
      <c r="N61" s="34" t="e">
        <f>IF('CIRC 01.'!#REF!=10,'CIRC 01.'!#REF!*1000,0)</f>
        <v>#REF!</v>
      </c>
      <c r="O61" s="102"/>
      <c r="P61" s="34" t="e">
        <f>IF('CIRC 01.'!#REF!=6,'CIRC 01.'!#REF!*1000,0)</f>
        <v>#REF!</v>
      </c>
      <c r="Q61" s="102"/>
    </row>
    <row r="62" spans="1:17">
      <c r="A62" s="4" t="e">
        <f>'CIRC 01.'!#REF!</f>
        <v>#REF!</v>
      </c>
      <c r="B62" s="34" t="e">
        <f>IF('CIRC 01.'!#REF!=95,'CIRC 01.'!#REF!*1000,0)</f>
        <v>#REF!</v>
      </c>
      <c r="C62" s="102"/>
      <c r="D62" s="34" t="e">
        <f>IF('CIRC 01.'!#REF!=70,'CIRC 01.'!#REF!*1000,0)</f>
        <v>#REF!</v>
      </c>
      <c r="E62" s="102"/>
      <c r="F62" s="34" t="e">
        <f>IF('CIRC 01.'!#REF!=50,'CIRC 01.'!#REF!*1000,0)</f>
        <v>#REF!</v>
      </c>
      <c r="G62" s="102"/>
      <c r="H62" s="34" t="e">
        <f>IF('CIRC 01.'!#REF!=35,'CIRC 01.'!#REF!*1000,0)</f>
        <v>#REF!</v>
      </c>
      <c r="I62" s="102"/>
      <c r="J62" s="34" t="e">
        <f>IF('CIRC 01.'!#REF!=25,'CIRC 01.'!#REF!*1000,0)</f>
        <v>#REF!</v>
      </c>
      <c r="K62" s="102"/>
      <c r="L62" s="34" t="e">
        <f>IF('CIRC 01.'!#REF!=16,'CIRC 01.'!#REF!*1000,0)</f>
        <v>#REF!</v>
      </c>
      <c r="M62" s="102"/>
      <c r="N62" s="34" t="e">
        <f>IF('CIRC 01.'!#REF!=10,'CIRC 01.'!#REF!*1000,0)</f>
        <v>#REF!</v>
      </c>
      <c r="O62" s="102"/>
      <c r="P62" s="34" t="e">
        <f>IF('CIRC 01.'!#REF!=6,'CIRC 01.'!#REF!*1000,0)</f>
        <v>#REF!</v>
      </c>
      <c r="Q62" s="102"/>
    </row>
    <row r="63" spans="1:17">
      <c r="A63" s="4" t="e">
        <f>'CIRC 01.'!#REF!</f>
        <v>#REF!</v>
      </c>
      <c r="B63" s="34" t="e">
        <f>IF('CIRC 01.'!#REF!=95,'CIRC 01.'!#REF!*1000,0)</f>
        <v>#REF!</v>
      </c>
      <c r="C63" s="102"/>
      <c r="D63" s="34" t="e">
        <f>IF('CIRC 01.'!#REF!=70,'CIRC 01.'!#REF!*1000,0)</f>
        <v>#REF!</v>
      </c>
      <c r="E63" s="102"/>
      <c r="F63" s="34" t="e">
        <f>IF('CIRC 01.'!#REF!=50,'CIRC 01.'!#REF!*1000,0)</f>
        <v>#REF!</v>
      </c>
      <c r="G63" s="102"/>
      <c r="H63" s="34" t="e">
        <f>IF('CIRC 01.'!#REF!=35,'CIRC 01.'!#REF!*1000,0)</f>
        <v>#REF!</v>
      </c>
      <c r="I63" s="102"/>
      <c r="J63" s="34" t="e">
        <f>IF('CIRC 01.'!#REF!=25,'CIRC 01.'!#REF!*1000,0)</f>
        <v>#REF!</v>
      </c>
      <c r="K63" s="102"/>
      <c r="L63" s="34" t="e">
        <f>IF('CIRC 01.'!#REF!=16,'CIRC 01.'!#REF!*1000,0)</f>
        <v>#REF!</v>
      </c>
      <c r="M63" s="102"/>
      <c r="N63" s="34" t="e">
        <f>IF('CIRC 01.'!#REF!=10,'CIRC 01.'!#REF!*1000,0)</f>
        <v>#REF!</v>
      </c>
      <c r="O63" s="102"/>
      <c r="P63" s="34" t="e">
        <f>IF('CIRC 01.'!#REF!=6,'CIRC 01.'!#REF!*1000,0)</f>
        <v>#REF!</v>
      </c>
      <c r="Q63" s="102"/>
    </row>
    <row r="64" spans="1:17">
      <c r="A64" s="4" t="e">
        <f>'CIRC 01.'!#REF!</f>
        <v>#REF!</v>
      </c>
      <c r="B64" s="34" t="e">
        <f>IF('CIRC 01.'!#REF!=95,'CIRC 01.'!#REF!*1000,0)</f>
        <v>#REF!</v>
      </c>
      <c r="C64" s="102"/>
      <c r="D64" s="34" t="e">
        <f>IF('CIRC 01.'!#REF!=70,'CIRC 01.'!#REF!*1000,0)</f>
        <v>#REF!</v>
      </c>
      <c r="E64" s="102"/>
      <c r="F64" s="34" t="e">
        <f>IF('CIRC 01.'!#REF!=50,'CIRC 01.'!#REF!*1000,0)</f>
        <v>#REF!</v>
      </c>
      <c r="G64" s="102"/>
      <c r="H64" s="34" t="e">
        <f>IF('CIRC 01.'!#REF!=35,'CIRC 01.'!#REF!*1000,0)</f>
        <v>#REF!</v>
      </c>
      <c r="I64" s="102"/>
      <c r="J64" s="34" t="e">
        <f>IF('CIRC 01.'!#REF!=25,'CIRC 01.'!#REF!*1000,0)</f>
        <v>#REF!</v>
      </c>
      <c r="K64" s="102"/>
      <c r="L64" s="34" t="e">
        <f>IF('CIRC 01.'!#REF!=16,'CIRC 01.'!#REF!*1000,0)</f>
        <v>#REF!</v>
      </c>
      <c r="M64" s="102"/>
      <c r="N64" s="34" t="e">
        <f>IF('CIRC 01.'!#REF!=10,'CIRC 01.'!#REF!*1000,0)</f>
        <v>#REF!</v>
      </c>
      <c r="O64" s="102"/>
      <c r="P64" s="34" t="e">
        <f>IF('CIRC 01.'!#REF!=6,'CIRC 01.'!#REF!*1000,0)</f>
        <v>#REF!</v>
      </c>
      <c r="Q64" s="102"/>
    </row>
    <row r="65" spans="1:17">
      <c r="A65" s="4" t="e">
        <f>'CIRC 01.'!#REF!</f>
        <v>#REF!</v>
      </c>
      <c r="B65" s="34" t="e">
        <f>IF('CIRC 01.'!#REF!=95,'CIRC 01.'!#REF!*1000,0)</f>
        <v>#REF!</v>
      </c>
      <c r="C65" s="102"/>
      <c r="D65" s="34" t="e">
        <f>IF('CIRC 01.'!#REF!=70,'CIRC 01.'!#REF!*1000,0)</f>
        <v>#REF!</v>
      </c>
      <c r="E65" s="102"/>
      <c r="F65" s="34" t="e">
        <f>IF('CIRC 01.'!#REF!=50,'CIRC 01.'!#REF!*1000,0)</f>
        <v>#REF!</v>
      </c>
      <c r="G65" s="102"/>
      <c r="H65" s="34" t="e">
        <f>IF('CIRC 01.'!#REF!=35,'CIRC 01.'!#REF!*1000,0)</f>
        <v>#REF!</v>
      </c>
      <c r="I65" s="102"/>
      <c r="J65" s="34" t="e">
        <f>IF('CIRC 01.'!#REF!=25,'CIRC 01.'!#REF!*1000,0)</f>
        <v>#REF!</v>
      </c>
      <c r="K65" s="102"/>
      <c r="L65" s="34" t="e">
        <f>IF('CIRC 01.'!#REF!=16,'CIRC 01.'!#REF!*1000,0)</f>
        <v>#REF!</v>
      </c>
      <c r="M65" s="102"/>
      <c r="N65" s="34" t="e">
        <f>IF('CIRC 01.'!#REF!=10,'CIRC 01.'!#REF!*1000,0)</f>
        <v>#REF!</v>
      </c>
      <c r="O65" s="102"/>
      <c r="P65" s="34" t="e">
        <f>IF('CIRC 01.'!#REF!=6,'CIRC 01.'!#REF!*1000,0)</f>
        <v>#REF!</v>
      </c>
      <c r="Q65" s="102"/>
    </row>
    <row r="66" spans="1:17">
      <c r="A66" s="4" t="e">
        <f>'CIRC 01.'!#REF!</f>
        <v>#REF!</v>
      </c>
      <c r="B66" s="34" t="e">
        <f>IF('CIRC 01.'!#REF!=95,'CIRC 01.'!#REF!*1000,0)</f>
        <v>#REF!</v>
      </c>
      <c r="C66" s="102"/>
      <c r="D66" s="34" t="e">
        <f>IF('CIRC 01.'!#REF!=70,'CIRC 01.'!#REF!*1000,0)</f>
        <v>#REF!</v>
      </c>
      <c r="E66" s="102"/>
      <c r="F66" s="34" t="e">
        <f>IF('CIRC 01.'!#REF!=50,'CIRC 01.'!#REF!*1000,0)</f>
        <v>#REF!</v>
      </c>
      <c r="G66" s="102"/>
      <c r="H66" s="34" t="e">
        <f>IF('CIRC 01.'!#REF!=35,'CIRC 01.'!#REF!*1000,0)</f>
        <v>#REF!</v>
      </c>
      <c r="I66" s="102"/>
      <c r="J66" s="34" t="e">
        <f>IF('CIRC 01.'!#REF!=25,'CIRC 01.'!#REF!*1000,0)</f>
        <v>#REF!</v>
      </c>
      <c r="K66" s="102"/>
      <c r="L66" s="34" t="e">
        <f>IF('CIRC 01.'!#REF!=16,'CIRC 01.'!#REF!*1000,0)</f>
        <v>#REF!</v>
      </c>
      <c r="M66" s="102"/>
      <c r="N66" s="34" t="e">
        <f>IF('CIRC 01.'!#REF!=10,'CIRC 01.'!#REF!*1000,0)</f>
        <v>#REF!</v>
      </c>
      <c r="O66" s="102"/>
      <c r="P66" s="34" t="e">
        <f>IF('CIRC 01.'!#REF!=6,'CIRC 01.'!#REF!*1000,0)</f>
        <v>#REF!</v>
      </c>
      <c r="Q66" s="102"/>
    </row>
    <row r="67" spans="1:17">
      <c r="A67" s="4" t="e">
        <f>'CIRC 01.'!#REF!</f>
        <v>#REF!</v>
      </c>
      <c r="B67" s="34" t="e">
        <f>IF('CIRC 01.'!#REF!=95,'CIRC 01.'!#REF!*1000,0)</f>
        <v>#REF!</v>
      </c>
      <c r="C67" s="102"/>
      <c r="D67" s="34" t="e">
        <f>IF('CIRC 01.'!#REF!=70,'CIRC 01.'!#REF!*1000,0)</f>
        <v>#REF!</v>
      </c>
      <c r="E67" s="102"/>
      <c r="F67" s="34" t="e">
        <f>IF('CIRC 01.'!#REF!=50,'CIRC 01.'!#REF!*1000,0)</f>
        <v>#REF!</v>
      </c>
      <c r="G67" s="102"/>
      <c r="H67" s="34" t="e">
        <f>IF('CIRC 01.'!#REF!=35,'CIRC 01.'!#REF!*1000,0)</f>
        <v>#REF!</v>
      </c>
      <c r="I67" s="102"/>
      <c r="J67" s="34" t="e">
        <f>IF('CIRC 01.'!#REF!=25,'CIRC 01.'!#REF!*1000,0)</f>
        <v>#REF!</v>
      </c>
      <c r="K67" s="102"/>
      <c r="L67" s="34" t="e">
        <f>IF('CIRC 01.'!#REF!=16,'CIRC 01.'!#REF!*1000,0)</f>
        <v>#REF!</v>
      </c>
      <c r="M67" s="102"/>
      <c r="N67" s="34" t="e">
        <f>IF('CIRC 01.'!#REF!=10,'CIRC 01.'!#REF!*1000,0)</f>
        <v>#REF!</v>
      </c>
      <c r="O67" s="102"/>
      <c r="P67" s="34" t="e">
        <f>IF('CIRC 01.'!#REF!=6,'CIRC 01.'!#REF!*1000,0)</f>
        <v>#REF!</v>
      </c>
      <c r="Q67" s="102"/>
    </row>
    <row r="68" spans="1:17">
      <c r="A68" s="4" t="e">
        <f>'CIRC 01.'!#REF!</f>
        <v>#REF!</v>
      </c>
      <c r="B68" s="34" t="e">
        <f>IF('CIRC 01.'!#REF!=95,'CIRC 01.'!#REF!*1000,0)</f>
        <v>#REF!</v>
      </c>
      <c r="C68" s="102"/>
      <c r="D68" s="34" t="e">
        <f>IF('CIRC 01.'!#REF!=70,'CIRC 01.'!#REF!*1000,0)</f>
        <v>#REF!</v>
      </c>
      <c r="E68" s="102"/>
      <c r="F68" s="34" t="e">
        <f>IF('CIRC 01.'!#REF!=50,'CIRC 01.'!#REF!*1000,0)</f>
        <v>#REF!</v>
      </c>
      <c r="G68" s="102"/>
      <c r="H68" s="34" t="e">
        <f>IF('CIRC 01.'!#REF!=35,'CIRC 01.'!#REF!*1000,0)</f>
        <v>#REF!</v>
      </c>
      <c r="I68" s="102"/>
      <c r="J68" s="34" t="e">
        <f>IF('CIRC 01.'!#REF!=25,'CIRC 01.'!#REF!*1000,0)</f>
        <v>#REF!</v>
      </c>
      <c r="K68" s="102"/>
      <c r="L68" s="34" t="e">
        <f>IF('CIRC 01.'!#REF!=16,'CIRC 01.'!#REF!*1000,0)</f>
        <v>#REF!</v>
      </c>
      <c r="M68" s="102"/>
      <c r="N68" s="34" t="e">
        <f>IF('CIRC 01.'!#REF!=10,'CIRC 01.'!#REF!*1000,0)</f>
        <v>#REF!</v>
      </c>
      <c r="O68" s="102"/>
      <c r="P68" s="34" t="e">
        <f>IF('CIRC 01.'!#REF!=6,'CIRC 01.'!#REF!*1000,0)</f>
        <v>#REF!</v>
      </c>
      <c r="Q68" s="102"/>
    </row>
    <row r="69" spans="1:17">
      <c r="A69" s="4" t="e">
        <f>'CIRC 01.'!#REF!</f>
        <v>#REF!</v>
      </c>
      <c r="B69" s="34" t="e">
        <f>IF('CIRC 01.'!#REF!=95,'CIRC 01.'!#REF!*1000,0)</f>
        <v>#REF!</v>
      </c>
      <c r="C69" s="102"/>
      <c r="D69" s="34" t="e">
        <f>IF('CIRC 01.'!#REF!=70,'CIRC 01.'!#REF!*1000,0)</f>
        <v>#REF!</v>
      </c>
      <c r="E69" s="102"/>
      <c r="F69" s="34" t="e">
        <f>IF('CIRC 01.'!#REF!=50,'CIRC 01.'!#REF!*1000,0)</f>
        <v>#REF!</v>
      </c>
      <c r="G69" s="102"/>
      <c r="H69" s="34" t="e">
        <f>IF('CIRC 01.'!#REF!=35,'CIRC 01.'!#REF!*1000,0)</f>
        <v>#REF!</v>
      </c>
      <c r="I69" s="102"/>
      <c r="J69" s="34" t="e">
        <f>IF('CIRC 01.'!#REF!=25,'CIRC 01.'!#REF!*1000,0)</f>
        <v>#REF!</v>
      </c>
      <c r="K69" s="102"/>
      <c r="L69" s="34" t="e">
        <f>IF('CIRC 01.'!#REF!=16,'CIRC 01.'!#REF!*1000,0)</f>
        <v>#REF!</v>
      </c>
      <c r="M69" s="102"/>
      <c r="N69" s="34" t="e">
        <f>IF('CIRC 01.'!#REF!=10,'CIRC 01.'!#REF!*1000,0)</f>
        <v>#REF!</v>
      </c>
      <c r="O69" s="102"/>
      <c r="P69" s="34" t="e">
        <f>IF('CIRC 01.'!#REF!=6,'CIRC 01.'!#REF!*1000,0)</f>
        <v>#REF!</v>
      </c>
      <c r="Q69" s="102"/>
    </row>
    <row r="70" spans="1:17">
      <c r="A70" s="4" t="e">
        <f>'CIRC 01.'!#REF!</f>
        <v>#REF!</v>
      </c>
      <c r="B70" s="34" t="e">
        <f>IF('CIRC 01.'!#REF!=95,'CIRC 01.'!#REF!*1000,0)</f>
        <v>#REF!</v>
      </c>
      <c r="C70" s="102"/>
      <c r="D70" s="34" t="e">
        <f>IF('CIRC 01.'!#REF!=70,'CIRC 01.'!#REF!*1000,0)</f>
        <v>#REF!</v>
      </c>
      <c r="E70" s="102"/>
      <c r="F70" s="34" t="e">
        <f>IF('CIRC 01.'!#REF!=50,'CIRC 01.'!#REF!*1000,0)</f>
        <v>#REF!</v>
      </c>
      <c r="G70" s="102"/>
      <c r="H70" s="34" t="e">
        <f>IF('CIRC 01.'!#REF!=35,'CIRC 01.'!#REF!*1000,0)</f>
        <v>#REF!</v>
      </c>
      <c r="I70" s="102"/>
      <c r="J70" s="34" t="e">
        <f>IF('CIRC 01.'!#REF!=25,'CIRC 01.'!#REF!*1000,0)</f>
        <v>#REF!</v>
      </c>
      <c r="K70" s="102"/>
      <c r="L70" s="34" t="e">
        <f>IF('CIRC 01.'!#REF!=16,'CIRC 01.'!#REF!*1000,0)</f>
        <v>#REF!</v>
      </c>
      <c r="M70" s="102"/>
      <c r="N70" s="34" t="e">
        <f>IF('CIRC 01.'!#REF!=10,'CIRC 01.'!#REF!*1000,0)</f>
        <v>#REF!</v>
      </c>
      <c r="O70" s="102"/>
      <c r="P70" s="34" t="e">
        <f>IF('CIRC 01.'!#REF!=6,'CIRC 01.'!#REF!*1000,0)</f>
        <v>#REF!</v>
      </c>
      <c r="Q70" s="102"/>
    </row>
    <row r="71" spans="1:17">
      <c r="A71" s="4" t="e">
        <f>'CIRC 01.'!#REF!</f>
        <v>#REF!</v>
      </c>
      <c r="B71" s="34" t="e">
        <f>IF('CIRC 01.'!#REF!=95,'CIRC 01.'!#REF!*1000,0)</f>
        <v>#REF!</v>
      </c>
      <c r="C71" s="102"/>
      <c r="D71" s="34" t="e">
        <f>IF('CIRC 01.'!#REF!=70,'CIRC 01.'!#REF!*1000,0)</f>
        <v>#REF!</v>
      </c>
      <c r="E71" s="102"/>
      <c r="F71" s="34" t="e">
        <f>IF('CIRC 01.'!#REF!=50,'CIRC 01.'!#REF!*1000,0)</f>
        <v>#REF!</v>
      </c>
      <c r="G71" s="102"/>
      <c r="H71" s="34" t="e">
        <f>IF('CIRC 01.'!#REF!=35,'CIRC 01.'!#REF!*1000,0)</f>
        <v>#REF!</v>
      </c>
      <c r="I71" s="102"/>
      <c r="J71" s="34" t="e">
        <f>IF('CIRC 01.'!#REF!=25,'CIRC 01.'!#REF!*1000,0)</f>
        <v>#REF!</v>
      </c>
      <c r="K71" s="102"/>
      <c r="L71" s="34" t="e">
        <f>IF('CIRC 01.'!#REF!=16,'CIRC 01.'!#REF!*1000,0)</f>
        <v>#REF!</v>
      </c>
      <c r="M71" s="102"/>
      <c r="N71" s="34" t="e">
        <f>IF('CIRC 01.'!#REF!=10,'CIRC 01.'!#REF!*1000,0)</f>
        <v>#REF!</v>
      </c>
      <c r="O71" s="102"/>
      <c r="P71" s="34" t="e">
        <f>IF('CIRC 01.'!#REF!=6,'CIRC 01.'!#REF!*1000,0)</f>
        <v>#REF!</v>
      </c>
      <c r="Q71" s="102"/>
    </row>
    <row r="72" spans="1:17">
      <c r="A72" s="4" t="e">
        <f>'CIRC 01.'!#REF!</f>
        <v>#REF!</v>
      </c>
      <c r="B72" s="34" t="e">
        <f>IF('CIRC 01.'!#REF!=95,'CIRC 01.'!#REF!*1000,0)</f>
        <v>#REF!</v>
      </c>
      <c r="C72" s="102"/>
      <c r="D72" s="34" t="e">
        <f>IF('CIRC 01.'!#REF!=70,'CIRC 01.'!#REF!*1000,0)</f>
        <v>#REF!</v>
      </c>
      <c r="E72" s="102"/>
      <c r="F72" s="34" t="e">
        <f>IF('CIRC 01.'!#REF!=50,'CIRC 01.'!#REF!*1000,0)</f>
        <v>#REF!</v>
      </c>
      <c r="G72" s="102"/>
      <c r="H72" s="34" t="e">
        <f>IF('CIRC 01.'!#REF!=35,'CIRC 01.'!#REF!*1000,0)</f>
        <v>#REF!</v>
      </c>
      <c r="I72" s="102"/>
      <c r="J72" s="34" t="e">
        <f>IF('CIRC 01.'!#REF!=25,'CIRC 01.'!#REF!*1000,0)</f>
        <v>#REF!</v>
      </c>
      <c r="K72" s="102"/>
      <c r="L72" s="34" t="e">
        <f>IF('CIRC 01.'!#REF!=16,'CIRC 01.'!#REF!*1000,0)</f>
        <v>#REF!</v>
      </c>
      <c r="M72" s="102"/>
      <c r="N72" s="34" t="e">
        <f>IF('CIRC 01.'!#REF!=10,'CIRC 01.'!#REF!*1000,0)</f>
        <v>#REF!</v>
      </c>
      <c r="O72" s="102"/>
      <c r="P72" s="34" t="e">
        <f>IF('CIRC 01.'!#REF!=6,'CIRC 01.'!#REF!*1000,0)</f>
        <v>#REF!</v>
      </c>
      <c r="Q72" s="102"/>
    </row>
    <row r="73" spans="1:17">
      <c r="A73" s="4" t="e">
        <f>'CIRC 01.'!#REF!</f>
        <v>#REF!</v>
      </c>
      <c r="B73" s="34" t="e">
        <f>IF('CIRC 01.'!#REF!=95,'CIRC 01.'!#REF!*1000,0)</f>
        <v>#REF!</v>
      </c>
      <c r="C73" s="102"/>
      <c r="D73" s="34" t="e">
        <f>IF('CIRC 01.'!#REF!=70,'CIRC 01.'!#REF!*1000,0)</f>
        <v>#REF!</v>
      </c>
      <c r="E73" s="102"/>
      <c r="F73" s="34" t="e">
        <f>IF('CIRC 01.'!#REF!=50,'CIRC 01.'!#REF!*1000,0)</f>
        <v>#REF!</v>
      </c>
      <c r="G73" s="102"/>
      <c r="H73" s="34" t="e">
        <f>IF('CIRC 01.'!#REF!=35,'CIRC 01.'!#REF!*1000,0)</f>
        <v>#REF!</v>
      </c>
      <c r="I73" s="102"/>
      <c r="J73" s="34" t="e">
        <f>IF('CIRC 01.'!#REF!=25,'CIRC 01.'!#REF!*1000,0)</f>
        <v>#REF!</v>
      </c>
      <c r="K73" s="102"/>
      <c r="L73" s="34" t="e">
        <f>IF('CIRC 01.'!#REF!=16,'CIRC 01.'!#REF!*1000,0)</f>
        <v>#REF!</v>
      </c>
      <c r="M73" s="102"/>
      <c r="N73" s="34" t="e">
        <f>IF('CIRC 01.'!#REF!=10,'CIRC 01.'!#REF!*1000,0)</f>
        <v>#REF!</v>
      </c>
      <c r="O73" s="102"/>
      <c r="P73" s="34" t="e">
        <f>IF('CIRC 01.'!#REF!=6,'CIRC 01.'!#REF!*1000,0)</f>
        <v>#REF!</v>
      </c>
      <c r="Q73" s="102"/>
    </row>
    <row r="74" spans="1:17">
      <c r="A74" s="4" t="e">
        <f>'CIRC 01.'!#REF!</f>
        <v>#REF!</v>
      </c>
      <c r="B74" s="34" t="e">
        <f>IF('CIRC 01.'!#REF!=95,'CIRC 01.'!#REF!*1000,0)</f>
        <v>#REF!</v>
      </c>
      <c r="C74" s="102"/>
      <c r="D74" s="34" t="e">
        <f>IF('CIRC 01.'!#REF!=70,'CIRC 01.'!#REF!*1000,0)</f>
        <v>#REF!</v>
      </c>
      <c r="E74" s="102"/>
      <c r="F74" s="34" t="e">
        <f>IF('CIRC 01.'!#REF!=50,'CIRC 01.'!#REF!*1000,0)</f>
        <v>#REF!</v>
      </c>
      <c r="G74" s="102"/>
      <c r="H74" s="34" t="e">
        <f>IF('CIRC 01.'!#REF!=35,'CIRC 01.'!#REF!*1000,0)</f>
        <v>#REF!</v>
      </c>
      <c r="I74" s="102"/>
      <c r="J74" s="34" t="e">
        <f>IF('CIRC 01.'!#REF!=25,'CIRC 01.'!#REF!*1000,0)</f>
        <v>#REF!</v>
      </c>
      <c r="K74" s="102"/>
      <c r="L74" s="34" t="e">
        <f>IF('CIRC 01.'!#REF!=16,'CIRC 01.'!#REF!*1000,0)</f>
        <v>#REF!</v>
      </c>
      <c r="M74" s="102"/>
      <c r="N74" s="34" t="e">
        <f>IF('CIRC 01.'!#REF!=10,'CIRC 01.'!#REF!*1000,0)</f>
        <v>#REF!</v>
      </c>
      <c r="O74" s="102"/>
      <c r="P74" s="34" t="e">
        <f>IF('CIRC 01.'!#REF!=6,'CIRC 01.'!#REF!*1000,0)</f>
        <v>#REF!</v>
      </c>
      <c r="Q74" s="102"/>
    </row>
    <row r="75" spans="1:17">
      <c r="A75" s="4" t="e">
        <f>'CIRC 01.'!#REF!</f>
        <v>#REF!</v>
      </c>
      <c r="B75" s="34" t="e">
        <f>IF('CIRC 01.'!#REF!=95,'CIRC 01.'!#REF!*1000,0)</f>
        <v>#REF!</v>
      </c>
      <c r="C75" s="102"/>
      <c r="D75" s="34" t="e">
        <f>IF('CIRC 01.'!#REF!=70,'CIRC 01.'!#REF!*1000,0)</f>
        <v>#REF!</v>
      </c>
      <c r="E75" s="102"/>
      <c r="F75" s="34" t="e">
        <f>IF('CIRC 01.'!#REF!=50,'CIRC 01.'!#REF!*1000,0)</f>
        <v>#REF!</v>
      </c>
      <c r="G75" s="102"/>
      <c r="H75" s="34" t="e">
        <f>IF('CIRC 01.'!#REF!=35,'CIRC 01.'!#REF!*1000,0)</f>
        <v>#REF!</v>
      </c>
      <c r="I75" s="102"/>
      <c r="J75" s="34" t="e">
        <f>IF('CIRC 01.'!#REF!=25,'CIRC 01.'!#REF!*1000,0)</f>
        <v>#REF!</v>
      </c>
      <c r="K75" s="102"/>
      <c r="L75" s="34" t="e">
        <f>IF('CIRC 01.'!#REF!=16,'CIRC 01.'!#REF!*1000,0)</f>
        <v>#REF!</v>
      </c>
      <c r="M75" s="102"/>
      <c r="N75" s="34" t="e">
        <f>IF('CIRC 01.'!#REF!=10,'CIRC 01.'!#REF!*1000,0)</f>
        <v>#REF!</v>
      </c>
      <c r="O75" s="102"/>
      <c r="P75" s="34" t="e">
        <f>IF('CIRC 01.'!#REF!=6,'CIRC 01.'!#REF!*1000,0)</f>
        <v>#REF!</v>
      </c>
      <c r="Q75" s="102"/>
    </row>
    <row r="76" spans="1:17">
      <c r="A76" s="4" t="e">
        <f>'CIRC 01.'!#REF!</f>
        <v>#REF!</v>
      </c>
      <c r="B76" s="34" t="e">
        <f>IF('CIRC 01.'!#REF!=95,'CIRC 01.'!#REF!*1000,0)</f>
        <v>#REF!</v>
      </c>
      <c r="C76" s="102"/>
      <c r="D76" s="34" t="e">
        <f>IF('CIRC 01.'!#REF!=70,'CIRC 01.'!#REF!*1000,0)</f>
        <v>#REF!</v>
      </c>
      <c r="E76" s="102"/>
      <c r="F76" s="34" t="e">
        <f>IF('CIRC 01.'!#REF!=50,'CIRC 01.'!#REF!*1000,0)</f>
        <v>#REF!</v>
      </c>
      <c r="G76" s="102"/>
      <c r="H76" s="34" t="e">
        <f>IF('CIRC 01.'!#REF!=35,'CIRC 01.'!#REF!*1000,0)</f>
        <v>#REF!</v>
      </c>
      <c r="I76" s="102"/>
      <c r="J76" s="34" t="e">
        <f>IF('CIRC 01.'!#REF!=25,'CIRC 01.'!#REF!*1000,0)</f>
        <v>#REF!</v>
      </c>
      <c r="K76" s="102"/>
      <c r="L76" s="34" t="e">
        <f>IF('CIRC 01.'!#REF!=16,'CIRC 01.'!#REF!*1000,0)</f>
        <v>#REF!</v>
      </c>
      <c r="M76" s="102"/>
      <c r="N76" s="34" t="e">
        <f>IF('CIRC 01.'!#REF!=10,'CIRC 01.'!#REF!*1000,0)</f>
        <v>#REF!</v>
      </c>
      <c r="O76" s="102"/>
      <c r="P76" s="34" t="e">
        <f>IF('CIRC 01.'!#REF!=6,'CIRC 01.'!#REF!*1000,0)</f>
        <v>#REF!</v>
      </c>
      <c r="Q76" s="102"/>
    </row>
    <row r="77" spans="1:17">
      <c r="A77" s="4" t="e">
        <f>'CIRC 01.'!#REF!</f>
        <v>#REF!</v>
      </c>
      <c r="B77" s="34" t="e">
        <f>IF('CIRC 01.'!#REF!=95,'CIRC 01.'!#REF!*1000,0)</f>
        <v>#REF!</v>
      </c>
      <c r="C77" s="102"/>
      <c r="D77" s="34" t="e">
        <f>IF('CIRC 01.'!#REF!=70,'CIRC 01.'!#REF!*1000,0)</f>
        <v>#REF!</v>
      </c>
      <c r="E77" s="102"/>
      <c r="F77" s="34" t="e">
        <f>IF('CIRC 01.'!#REF!=50,'CIRC 01.'!#REF!*1000,0)</f>
        <v>#REF!</v>
      </c>
      <c r="G77" s="102"/>
      <c r="H77" s="34" t="e">
        <f>IF('CIRC 01.'!#REF!=35,'CIRC 01.'!#REF!*1000,0)</f>
        <v>#REF!</v>
      </c>
      <c r="I77" s="102"/>
      <c r="J77" s="34" t="e">
        <f>IF('CIRC 01.'!#REF!=25,'CIRC 01.'!#REF!*1000,0)</f>
        <v>#REF!</v>
      </c>
      <c r="K77" s="102"/>
      <c r="L77" s="34" t="e">
        <f>IF('CIRC 01.'!#REF!=16,'CIRC 01.'!#REF!*1000,0)</f>
        <v>#REF!</v>
      </c>
      <c r="M77" s="102"/>
      <c r="N77" s="34" t="e">
        <f>IF('CIRC 01.'!#REF!=10,'CIRC 01.'!#REF!*1000,0)</f>
        <v>#REF!</v>
      </c>
      <c r="O77" s="102"/>
      <c r="P77" s="34" t="e">
        <f>IF('CIRC 01.'!#REF!=6,'CIRC 01.'!#REF!*1000,0)</f>
        <v>#REF!</v>
      </c>
      <c r="Q77" s="102"/>
    </row>
    <row r="78" spans="1:17">
      <c r="A78" s="4" t="e">
        <f>'CIRC 01.'!#REF!</f>
        <v>#REF!</v>
      </c>
      <c r="B78" s="34" t="e">
        <f>IF('CIRC 01.'!#REF!=95,'CIRC 01.'!#REF!*1000,0)</f>
        <v>#REF!</v>
      </c>
      <c r="C78" s="102"/>
      <c r="D78" s="34" t="e">
        <f>IF('CIRC 01.'!#REF!=70,'CIRC 01.'!#REF!*1000,0)</f>
        <v>#REF!</v>
      </c>
      <c r="E78" s="102"/>
      <c r="F78" s="34" t="e">
        <f>IF('CIRC 01.'!#REF!=50,'CIRC 01.'!#REF!*1000,0)</f>
        <v>#REF!</v>
      </c>
      <c r="G78" s="102"/>
      <c r="H78" s="34" t="e">
        <f>IF('CIRC 01.'!#REF!=35,'CIRC 01.'!#REF!*1000,0)</f>
        <v>#REF!</v>
      </c>
      <c r="I78" s="102"/>
      <c r="J78" s="34" t="e">
        <f>IF('CIRC 01.'!#REF!=25,'CIRC 01.'!#REF!*1000,0)</f>
        <v>#REF!</v>
      </c>
      <c r="K78" s="102"/>
      <c r="L78" s="34" t="e">
        <f>IF('CIRC 01.'!#REF!=16,'CIRC 01.'!#REF!*1000,0)</f>
        <v>#REF!</v>
      </c>
      <c r="M78" s="102"/>
      <c r="N78" s="34" t="e">
        <f>IF('CIRC 01.'!#REF!=10,'CIRC 01.'!#REF!*1000,0)</f>
        <v>#REF!</v>
      </c>
      <c r="O78" s="102"/>
      <c r="P78" s="34" t="e">
        <f>IF('CIRC 01.'!#REF!=6,'CIRC 01.'!#REF!*1000,0)</f>
        <v>#REF!</v>
      </c>
      <c r="Q78" s="102"/>
    </row>
    <row r="79" spans="1:17">
      <c r="A79" s="4" t="e">
        <f>'CIRC 01.'!#REF!</f>
        <v>#REF!</v>
      </c>
      <c r="B79" s="34" t="e">
        <f>IF('CIRC 01.'!#REF!=95,'CIRC 01.'!#REF!*1000,0)</f>
        <v>#REF!</v>
      </c>
      <c r="C79" s="102"/>
      <c r="D79" s="34" t="e">
        <f>IF('CIRC 01.'!#REF!=70,'CIRC 01.'!#REF!*1000,0)</f>
        <v>#REF!</v>
      </c>
      <c r="E79" s="102"/>
      <c r="F79" s="34" t="e">
        <f>IF('CIRC 01.'!#REF!=50,'CIRC 01.'!#REF!*1000,0)</f>
        <v>#REF!</v>
      </c>
      <c r="G79" s="102"/>
      <c r="H79" s="34" t="e">
        <f>IF('CIRC 01.'!#REF!=35,'CIRC 01.'!#REF!*1000,0)</f>
        <v>#REF!</v>
      </c>
      <c r="I79" s="102"/>
      <c r="J79" s="34" t="e">
        <f>IF('CIRC 01.'!#REF!=25,'CIRC 01.'!#REF!*1000,0)</f>
        <v>#REF!</v>
      </c>
      <c r="K79" s="102"/>
      <c r="L79" s="34" t="e">
        <f>IF('CIRC 01.'!#REF!=16,'CIRC 01.'!#REF!*1000,0)</f>
        <v>#REF!</v>
      </c>
      <c r="M79" s="102"/>
      <c r="N79" s="34" t="e">
        <f>IF('CIRC 01.'!#REF!=10,'CIRC 01.'!#REF!*1000,0)</f>
        <v>#REF!</v>
      </c>
      <c r="O79" s="102"/>
      <c r="P79" s="34" t="e">
        <f>IF('CIRC 01.'!#REF!=6,'CIRC 01.'!#REF!*1000,0)</f>
        <v>#REF!</v>
      </c>
      <c r="Q79" s="102"/>
    </row>
    <row r="80" spans="1:17">
      <c r="A80" s="4" t="e">
        <f>'CIRC 01.'!#REF!</f>
        <v>#REF!</v>
      </c>
      <c r="B80" s="34" t="e">
        <f>IF('CIRC 01.'!#REF!=95,'CIRC 01.'!#REF!*1000,0)</f>
        <v>#REF!</v>
      </c>
      <c r="C80" s="102"/>
      <c r="D80" s="34" t="e">
        <f>IF('CIRC 01.'!#REF!=70,'CIRC 01.'!#REF!*1000,0)</f>
        <v>#REF!</v>
      </c>
      <c r="E80" s="102"/>
      <c r="F80" s="34" t="e">
        <f>IF('CIRC 01.'!#REF!=50,'CIRC 01.'!#REF!*1000,0)</f>
        <v>#REF!</v>
      </c>
      <c r="G80" s="102"/>
      <c r="H80" s="34" t="e">
        <f>IF('CIRC 01.'!#REF!=35,'CIRC 01.'!#REF!*1000,0)</f>
        <v>#REF!</v>
      </c>
      <c r="I80" s="102"/>
      <c r="J80" s="34" t="e">
        <f>IF('CIRC 01.'!#REF!=25,'CIRC 01.'!#REF!*1000,0)</f>
        <v>#REF!</v>
      </c>
      <c r="K80" s="102"/>
      <c r="L80" s="34" t="e">
        <f>IF('CIRC 01.'!#REF!=16,'CIRC 01.'!#REF!*1000,0)</f>
        <v>#REF!</v>
      </c>
      <c r="M80" s="102"/>
      <c r="N80" s="34" t="e">
        <f>IF('CIRC 01.'!#REF!=10,'CIRC 01.'!#REF!*1000,0)</f>
        <v>#REF!</v>
      </c>
      <c r="O80" s="102"/>
      <c r="P80" s="34" t="e">
        <f>IF('CIRC 01.'!#REF!=6,'CIRC 01.'!#REF!*1000,0)</f>
        <v>#REF!</v>
      </c>
      <c r="Q80" s="102"/>
    </row>
    <row r="81" spans="1:17">
      <c r="A81" s="4" t="e">
        <f>'CIRC 01.'!#REF!</f>
        <v>#REF!</v>
      </c>
      <c r="B81" s="34" t="e">
        <f>IF('CIRC 01.'!#REF!=95,'CIRC 01.'!#REF!*1000,0)</f>
        <v>#REF!</v>
      </c>
      <c r="C81" s="102"/>
      <c r="D81" s="34" t="e">
        <f>IF('CIRC 01.'!#REF!=70,'CIRC 01.'!#REF!*1000,0)</f>
        <v>#REF!</v>
      </c>
      <c r="E81" s="102"/>
      <c r="F81" s="34" t="e">
        <f>IF('CIRC 01.'!#REF!=50,'CIRC 01.'!#REF!*1000,0)</f>
        <v>#REF!</v>
      </c>
      <c r="G81" s="102"/>
      <c r="H81" s="34" t="e">
        <f>IF('CIRC 01.'!#REF!=35,'CIRC 01.'!#REF!*1000,0)</f>
        <v>#REF!</v>
      </c>
      <c r="I81" s="102"/>
      <c r="J81" s="34" t="e">
        <f>IF('CIRC 01.'!#REF!=25,'CIRC 01.'!#REF!*1000,0)</f>
        <v>#REF!</v>
      </c>
      <c r="K81" s="102"/>
      <c r="L81" s="34" t="e">
        <f>IF('CIRC 01.'!#REF!=16,'CIRC 01.'!#REF!*1000,0)</f>
        <v>#REF!</v>
      </c>
      <c r="M81" s="102"/>
      <c r="N81" s="34" t="e">
        <f>IF('CIRC 01.'!#REF!=10,'CIRC 01.'!#REF!*1000,0)</f>
        <v>#REF!</v>
      </c>
      <c r="O81" s="102"/>
      <c r="P81" s="34" t="e">
        <f>IF('CIRC 01.'!#REF!=6,'CIRC 01.'!#REF!*1000,0)</f>
        <v>#REF!</v>
      </c>
      <c r="Q81" s="102"/>
    </row>
    <row r="82" spans="1:17">
      <c r="A82" s="4" t="e">
        <f>'CIRC 01.'!#REF!</f>
        <v>#REF!</v>
      </c>
      <c r="B82" s="34" t="e">
        <f>IF('CIRC 01.'!#REF!=95,'CIRC 01.'!#REF!*1000,0)</f>
        <v>#REF!</v>
      </c>
      <c r="C82" s="102"/>
      <c r="D82" s="34" t="e">
        <f>IF('CIRC 01.'!#REF!=70,'CIRC 01.'!#REF!*1000,0)</f>
        <v>#REF!</v>
      </c>
      <c r="E82" s="102"/>
      <c r="F82" s="34" t="e">
        <f>IF('CIRC 01.'!#REF!=50,'CIRC 01.'!#REF!*1000,0)</f>
        <v>#REF!</v>
      </c>
      <c r="G82" s="102"/>
      <c r="H82" s="34" t="e">
        <f>IF('CIRC 01.'!#REF!=35,'CIRC 01.'!#REF!*1000,0)</f>
        <v>#REF!</v>
      </c>
      <c r="I82" s="102"/>
      <c r="J82" s="34" t="e">
        <f>IF('CIRC 01.'!#REF!=25,'CIRC 01.'!#REF!*1000,0)</f>
        <v>#REF!</v>
      </c>
      <c r="K82" s="102"/>
      <c r="L82" s="34" t="e">
        <f>IF('CIRC 01.'!#REF!=16,'CIRC 01.'!#REF!*1000,0)</f>
        <v>#REF!</v>
      </c>
      <c r="M82" s="102"/>
      <c r="N82" s="34" t="e">
        <f>IF('CIRC 01.'!#REF!=10,'CIRC 01.'!#REF!*1000,0)</f>
        <v>#REF!</v>
      </c>
      <c r="O82" s="102"/>
      <c r="P82" s="34" t="e">
        <f>IF('CIRC 01.'!#REF!=6,'CIRC 01.'!#REF!*1000,0)</f>
        <v>#REF!</v>
      </c>
      <c r="Q82" s="102"/>
    </row>
    <row r="83" spans="1:17">
      <c r="A83" s="4" t="e">
        <f>'CIRC 01.'!#REF!</f>
        <v>#REF!</v>
      </c>
      <c r="B83" s="34" t="e">
        <f>IF('CIRC 01.'!#REF!=95,'CIRC 01.'!#REF!*1000,0)</f>
        <v>#REF!</v>
      </c>
      <c r="C83" s="102"/>
      <c r="D83" s="34" t="e">
        <f>IF('CIRC 01.'!#REF!=70,'CIRC 01.'!#REF!*1000,0)</f>
        <v>#REF!</v>
      </c>
      <c r="E83" s="102"/>
      <c r="F83" s="34" t="e">
        <f>IF('CIRC 01.'!#REF!=50,'CIRC 01.'!#REF!*1000,0)</f>
        <v>#REF!</v>
      </c>
      <c r="G83" s="102"/>
      <c r="H83" s="34" t="e">
        <f>IF('CIRC 01.'!#REF!=35,'CIRC 01.'!#REF!*1000,0)</f>
        <v>#REF!</v>
      </c>
      <c r="I83" s="102"/>
      <c r="J83" s="34" t="e">
        <f>IF('CIRC 01.'!#REF!=25,'CIRC 01.'!#REF!*1000,0)</f>
        <v>#REF!</v>
      </c>
      <c r="K83" s="102"/>
      <c r="L83" s="34" t="e">
        <f>IF('CIRC 01.'!#REF!=16,'CIRC 01.'!#REF!*1000,0)</f>
        <v>#REF!</v>
      </c>
      <c r="M83" s="102"/>
      <c r="N83" s="34" t="e">
        <f>IF('CIRC 01.'!#REF!=10,'CIRC 01.'!#REF!*1000,0)</f>
        <v>#REF!</v>
      </c>
      <c r="O83" s="102"/>
      <c r="P83" s="34" t="e">
        <f>IF('CIRC 01.'!#REF!=6,'CIRC 01.'!#REF!*1000,0)</f>
        <v>#REF!</v>
      </c>
      <c r="Q83" s="102"/>
    </row>
    <row r="84" spans="1:17">
      <c r="A84" s="4" t="e">
        <f>'CIRC 01.'!#REF!</f>
        <v>#REF!</v>
      </c>
      <c r="B84" s="34" t="e">
        <f>IF('CIRC 01.'!#REF!=95,'CIRC 01.'!#REF!*1000,0)</f>
        <v>#REF!</v>
      </c>
      <c r="C84" s="102"/>
      <c r="D84" s="34" t="e">
        <f>IF('CIRC 01.'!#REF!=70,'CIRC 01.'!#REF!*1000,0)</f>
        <v>#REF!</v>
      </c>
      <c r="E84" s="102"/>
      <c r="F84" s="34" t="e">
        <f>IF('CIRC 01.'!#REF!=50,'CIRC 01.'!#REF!*1000,0)</f>
        <v>#REF!</v>
      </c>
      <c r="G84" s="102"/>
      <c r="H84" s="34" t="e">
        <f>IF('CIRC 01.'!#REF!=35,'CIRC 01.'!#REF!*1000,0)</f>
        <v>#REF!</v>
      </c>
      <c r="I84" s="102"/>
      <c r="J84" s="34" t="e">
        <f>IF('CIRC 01.'!#REF!=25,'CIRC 01.'!#REF!*1000,0)</f>
        <v>#REF!</v>
      </c>
      <c r="K84" s="102"/>
      <c r="L84" s="34" t="e">
        <f>IF('CIRC 01.'!#REF!=16,'CIRC 01.'!#REF!*1000,0)</f>
        <v>#REF!</v>
      </c>
      <c r="M84" s="102"/>
      <c r="N84" s="34" t="e">
        <f>IF('CIRC 01.'!#REF!=10,'CIRC 01.'!#REF!*1000,0)</f>
        <v>#REF!</v>
      </c>
      <c r="O84" s="102"/>
      <c r="P84" s="34" t="e">
        <f>IF('CIRC 01.'!#REF!=6,'CIRC 01.'!#REF!*1000,0)</f>
        <v>#REF!</v>
      </c>
      <c r="Q84" s="102"/>
    </row>
    <row r="85" spans="1:17">
      <c r="A85" s="4" t="e">
        <f>'CIRC 01.'!#REF!</f>
        <v>#REF!</v>
      </c>
      <c r="B85" s="34" t="e">
        <f>IF('CIRC 01.'!#REF!=95,'CIRC 01.'!#REF!*1000,0)</f>
        <v>#REF!</v>
      </c>
      <c r="C85" s="102"/>
      <c r="D85" s="34" t="e">
        <f>IF('CIRC 01.'!#REF!=70,'CIRC 01.'!#REF!*1000,0)</f>
        <v>#REF!</v>
      </c>
      <c r="E85" s="102"/>
      <c r="F85" s="34" t="e">
        <f>IF('CIRC 01.'!#REF!=50,'CIRC 01.'!#REF!*1000,0)</f>
        <v>#REF!</v>
      </c>
      <c r="G85" s="102"/>
      <c r="H85" s="34" t="e">
        <f>IF('CIRC 01.'!#REF!=35,'CIRC 01.'!#REF!*1000,0)</f>
        <v>#REF!</v>
      </c>
      <c r="I85" s="102"/>
      <c r="J85" s="34" t="e">
        <f>IF('CIRC 01.'!#REF!=25,'CIRC 01.'!#REF!*1000,0)</f>
        <v>#REF!</v>
      </c>
      <c r="K85" s="102"/>
      <c r="L85" s="34" t="e">
        <f>IF('CIRC 01.'!#REF!=16,'CIRC 01.'!#REF!*1000,0)</f>
        <v>#REF!</v>
      </c>
      <c r="M85" s="102"/>
      <c r="N85" s="34" t="e">
        <f>IF('CIRC 01.'!#REF!=10,'CIRC 01.'!#REF!*1000,0)</f>
        <v>#REF!</v>
      </c>
      <c r="O85" s="102"/>
      <c r="P85" s="34" t="e">
        <f>IF('CIRC 01.'!#REF!=6,'CIRC 01.'!#REF!*1000,0)</f>
        <v>#REF!</v>
      </c>
      <c r="Q85" s="102"/>
    </row>
    <row r="86" spans="1:17">
      <c r="A86" s="4" t="e">
        <f>'CIRC 01.'!#REF!</f>
        <v>#REF!</v>
      </c>
      <c r="B86" s="34">
        <f>IF('CIRC 01.'!H44=95,'CIRC 01.'!B44*1000,0)</f>
        <v>0</v>
      </c>
      <c r="C86" s="102"/>
      <c r="D86" s="34">
        <f>IF('CIRC 01.'!H44=70,'CIRC 01.'!B44*1000,0)</f>
        <v>0</v>
      </c>
      <c r="E86" s="102"/>
      <c r="F86" s="34">
        <f>IF('CIRC 01.'!H44=50,'CIRC 01.'!B44*1000,0)</f>
        <v>0</v>
      </c>
      <c r="G86" s="102"/>
      <c r="H86" s="34">
        <f>IF('CIRC 01.'!H44=35,'CIRC 01.'!B44*1000,0)</f>
        <v>0</v>
      </c>
      <c r="I86" s="102"/>
      <c r="J86" s="34">
        <f>IF('CIRC 01.'!J44=25,'CIRC 01.'!D44*1000,0)</f>
        <v>0</v>
      </c>
      <c r="K86" s="102"/>
      <c r="L86" s="34">
        <f>IF('CIRC 01.'!L44=16,'CIRC 01.'!F44*1000,0)</f>
        <v>0</v>
      </c>
      <c r="M86" s="102"/>
      <c r="N86" s="34">
        <f>IF('CIRC 01.'!N44=10,'CIRC 01.'!H44*1000,0)</f>
        <v>0</v>
      </c>
      <c r="O86" s="102"/>
      <c r="P86" s="34">
        <f>IF('CIRC 01.'!P44=6,'CIRC 01.'!J44*1000,0)</f>
        <v>0</v>
      </c>
      <c r="Q86" s="102"/>
    </row>
    <row r="87" spans="1:17">
      <c r="A87" s="4" t="e">
        <f>'CIRC 01.'!#REF!</f>
        <v>#REF!</v>
      </c>
      <c r="B87" s="34">
        <f>IF('CIRC 01.'!H45=95,'CIRC 01.'!B45*1000,0)</f>
        <v>0</v>
      </c>
      <c r="C87" s="102"/>
      <c r="D87" s="34">
        <f>IF('CIRC 01.'!H45=70,'CIRC 01.'!B45*1000,0)</f>
        <v>0</v>
      </c>
      <c r="E87" s="102"/>
      <c r="F87" s="34">
        <f>IF('CIRC 01.'!H45=50,'CIRC 01.'!B45*1000,0)</f>
        <v>0</v>
      </c>
      <c r="G87" s="102"/>
      <c r="H87" s="34">
        <f>IF('CIRC 01.'!H45=35,'CIRC 01.'!B45*1000,0)</f>
        <v>0</v>
      </c>
      <c r="I87" s="102"/>
      <c r="J87" s="34">
        <f>IF('CIRC 01.'!J45=25,'CIRC 01.'!D45*1000,0)</f>
        <v>0</v>
      </c>
      <c r="K87" s="102"/>
      <c r="L87" s="34">
        <f>IF('CIRC 01.'!L45=16,'CIRC 01.'!F45*1000,0)</f>
        <v>0</v>
      </c>
      <c r="M87" s="102"/>
      <c r="N87" s="34">
        <f>IF('CIRC 01.'!N45=10,'CIRC 01.'!H45*1000,0)</f>
        <v>0</v>
      </c>
      <c r="O87" s="102"/>
      <c r="P87" s="34">
        <f>IF('CIRC 01.'!P45=6,'CIRC 01.'!J45*1000,0)</f>
        <v>0</v>
      </c>
      <c r="Q87" s="102"/>
    </row>
    <row r="88" spans="1:17">
      <c r="A88" s="4" t="e">
        <f>'CIRC 01.'!#REF!</f>
        <v>#REF!</v>
      </c>
      <c r="B88" s="34" t="e">
        <f>IF('CIRC 01.'!#REF!=95,'CIRC 01.'!#REF!*1000,0)</f>
        <v>#REF!</v>
      </c>
      <c r="C88" s="102"/>
      <c r="D88" s="34" t="e">
        <f>IF('CIRC 01.'!#REF!=70,'CIRC 01.'!#REF!*1000,0)</f>
        <v>#REF!</v>
      </c>
      <c r="E88" s="102"/>
      <c r="F88" s="34" t="e">
        <f>IF('CIRC 01.'!#REF!=50,'CIRC 01.'!#REF!*1000,0)</f>
        <v>#REF!</v>
      </c>
      <c r="G88" s="102"/>
      <c r="H88" s="34" t="e">
        <f>IF('CIRC 01.'!#REF!=35,'CIRC 01.'!#REF!*1000,0)</f>
        <v>#REF!</v>
      </c>
      <c r="I88" s="102"/>
      <c r="J88" s="34" t="e">
        <f>IF('CIRC 01.'!#REF!=25,'CIRC 01.'!#REF!*1000,0)</f>
        <v>#REF!</v>
      </c>
      <c r="K88" s="102"/>
      <c r="L88" s="34" t="e">
        <f>IF('CIRC 01.'!#REF!=16,'CIRC 01.'!#REF!*1000,0)</f>
        <v>#REF!</v>
      </c>
      <c r="M88" s="102"/>
      <c r="N88" s="34" t="e">
        <f>IF('CIRC 01.'!#REF!=10,'CIRC 01.'!#REF!*1000,0)</f>
        <v>#REF!</v>
      </c>
      <c r="O88" s="102"/>
      <c r="P88" s="34" t="e">
        <f>IF('CIRC 01.'!#REF!=6,'CIRC 01.'!#REF!*1000,0)</f>
        <v>#REF!</v>
      </c>
      <c r="Q88" s="102"/>
    </row>
  </sheetData>
  <mergeCells count="8">
    <mergeCell ref="Q3:Q88"/>
    <mergeCell ref="C3:C88"/>
    <mergeCell ref="E3:E88"/>
    <mergeCell ref="G3:G88"/>
    <mergeCell ref="I3:I88"/>
    <mergeCell ref="K3:K88"/>
    <mergeCell ref="M3:M88"/>
    <mergeCell ref="O3:O88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CIRC 01.</vt:lpstr>
      <vt:lpstr>Quant. Condutores e eletrodutos</vt:lpstr>
      <vt:lpstr>Plan1</vt:lpstr>
      <vt:lpstr>'CIRC 01.'!Area_de_impressao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CONSTRUTORA B&amp;C</dc:creator>
  <cp:lastModifiedBy>CONSTRUTORA B&amp;C</cp:lastModifiedBy>
  <cp:lastPrinted>2019-05-15T18:58:52Z</cp:lastPrinted>
  <dcterms:created xsi:type="dcterms:W3CDTF">2011-11-10T20:30:43Z</dcterms:created>
  <dcterms:modified xsi:type="dcterms:W3CDTF">2020-02-14T12:44:15Z</dcterms:modified>
</cp:coreProperties>
</file>